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0D3CB35F-EAC2-4CA5-ACF0-4B804D1AB584}" xr6:coauthVersionLast="47" xr6:coauthVersionMax="47" xr10:uidLastSave="{00000000-0000-0000-0000-000000000000}"/>
  <bookViews>
    <workbookView xWindow="-110" yWindow="-110" windowWidth="19420" windowHeight="11500" tabRatio="859" firstSheet="1"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2" i="15" l="1"/>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I49" i="19"/>
  <c r="I47" i="19"/>
  <c r="O490" i="1" s="1"/>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8" i="1"/>
  <c r="C464" i="1"/>
  <c r="C436" i="1"/>
  <c r="C387" i="1"/>
  <c r="C363" i="1"/>
  <c r="C339" i="1"/>
  <c r="C314" i="1"/>
  <c r="C289" i="1"/>
  <c r="C261" i="1"/>
  <c r="A489" i="1"/>
  <c r="B489" i="1"/>
  <c r="G115" i="8"/>
  <c r="G116" i="8"/>
  <c r="G117" i="8"/>
  <c r="G118" i="8"/>
  <c r="G119" i="8"/>
  <c r="H114" i="8"/>
  <c r="I114" i="8"/>
  <c r="G114" i="8"/>
  <c r="F114" i="8"/>
  <c r="F112" i="8"/>
  <c r="F119"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3" i="8"/>
  <c r="F115" i="8"/>
  <c r="F108" i="8"/>
  <c r="F116" i="8"/>
  <c r="F109" i="8"/>
  <c r="F117" i="8"/>
  <c r="F110" i="8"/>
  <c r="F118" i="8"/>
  <c r="F111"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5"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3" i="8"/>
  <c r="F17" i="8"/>
  <c r="F13" i="8"/>
  <c r="F14" i="8"/>
  <c r="F146" i="8"/>
  <c r="F29" i="8"/>
  <c r="F20" i="8"/>
  <c r="F6" i="8"/>
  <c r="F16" i="8"/>
  <c r="F105" i="8"/>
  <c r="F10" i="8"/>
  <c r="F36" i="8"/>
  <c r="F148" i="8"/>
  <c r="F18" i="8"/>
  <c r="F181" i="8"/>
  <c r="F30" i="8"/>
  <c r="F31" i="8"/>
  <c r="F150" i="8"/>
  <c r="F2"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6" i="8"/>
  <c r="F51" i="8"/>
  <c r="F59" i="8"/>
  <c r="F54" i="8"/>
  <c r="F86" i="8"/>
  <c r="F135" i="8"/>
  <c r="F22" i="8"/>
  <c r="F175" i="8"/>
  <c r="F84" i="8"/>
  <c r="F140" i="8"/>
  <c r="F143" i="8"/>
  <c r="F81" i="8"/>
  <c r="F25" i="8"/>
  <c r="F57" i="8"/>
  <c r="F83" i="8"/>
  <c r="F55" i="8"/>
  <c r="F85" i="8"/>
  <c r="F63" i="8"/>
  <c r="F53"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<sst xmlns="http://schemas.openxmlformats.org/spreadsheetml/2006/main" count="12742" uniqueCount="2709">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</sst>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8">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2" fontId="0" fillId="0" borderId="0" xfId="0" applyNumberFormat="1"/>
    <xf numFmtId="0" fontId="9" fillId="0" borderId="50" xfId="0" applyFont="1" applyBorder="1" applyAlignment="1">
      <alignment wrapText="1"/>
    </xf>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137</v>
      </c>
    </row>
    <row r="5" spans="1:2" x14ac:dyDescent="0.35">
      <c r="A5" t="s">
        <v>106</v>
      </c>
    </row>
    <row r="6" spans="1:2" x14ac:dyDescent="0.35">
      <c r="A6" t="s">
        <v>103</v>
      </c>
    </row>
    <row r="8" spans="1:2" x14ac:dyDescent="0.35">
      <c r="A8" t="s">
        <v>104</v>
      </c>
    </row>
    <row r="9" spans="1:2" x14ac:dyDescent="0.35">
      <c r="A9" t="s">
        <v>105</v>
      </c>
    </row>
    <row r="10" spans="1:2" x14ac:dyDescent="0.35">
      <c r="A10" s="41" t="s">
        <v>1659</v>
      </c>
    </row>
    <row r="11" spans="1:2" x14ac:dyDescent="0.35">
      <c r="A11" s="41"/>
    </row>
    <row r="12" spans="1:2" x14ac:dyDescent="0.35">
      <c r="A12" t="s">
        <v>107</v>
      </c>
    </row>
    <row r="13" spans="1:2" x14ac:dyDescent="0.35">
      <c r="A13" t="s">
        <v>108</v>
      </c>
    </row>
    <row r="14" spans="1:2" x14ac:dyDescent="0.35">
      <c r="A14" t="s">
        <v>109</v>
      </c>
    </row>
    <row r="16" spans="1:2" x14ac:dyDescent="0.35">
      <c r="A16" s="42" t="s">
        <v>1744</v>
      </c>
      <c r="B16" s="100"/>
    </row>
    <row r="17" spans="1:3" x14ac:dyDescent="0.35">
      <c r="A17" t="s">
        <v>1728</v>
      </c>
      <c r="B17" s="20">
        <f>MAX(PolicyLevers!H:H)</f>
        <v>2312</v>
      </c>
    </row>
    <row r="18" spans="1:3" x14ac:dyDescent="0.35">
      <c r="A18" t="s">
        <v>1743</v>
      </c>
      <c r="B18" s="20" t="str" cm="1">
        <f t="array" ref="B18">IF(MIN(IF(COUNTIF(PolicyLevers!$H$2:$H$1569,PolicyLevers!$H$2:$H$1569)&gt;1,PolicyLevers!$H$2:$H$1569, ""))=0,"No duplicate ID numbers",MIN(IF(COUNTIF(PolicyLevers!$H$2:$H$1569,PolicyLevers!$H$2:$H$1569)&gt;1,PolicyLevers!$H$2:$H$1569, "")))</f>
        <v>No duplicate ID numbers</v>
      </c>
    </row>
    <row r="19" spans="1:3" ht="29" x14ac:dyDescent="0.35">
      <c r="A19" s="1" t="s">
        <v>1870</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35">
      <c r="A21" s="42" t="s">
        <v>2104</v>
      </c>
      <c r="B21" s="100"/>
    </row>
    <row r="22" spans="1:3" x14ac:dyDescent="0.35">
      <c r="A22" t="s">
        <v>2098</v>
      </c>
    </row>
    <row r="23" spans="1:3" x14ac:dyDescent="0.35">
      <c r="A23" t="s">
        <v>2099</v>
      </c>
    </row>
    <row r="24" spans="1:3" x14ac:dyDescent="0.35">
      <c r="A24" t="s">
        <v>2100</v>
      </c>
    </row>
    <row r="25" spans="1:3" x14ac:dyDescent="0.35">
      <c r="A25" t="s">
        <v>2101</v>
      </c>
    </row>
    <row r="27" spans="1:3" x14ac:dyDescent="0.35">
      <c r="A27" s="42" t="s">
        <v>2102</v>
      </c>
      <c r="B27" s="100"/>
      <c r="C27" s="100"/>
    </row>
    <row r="28" spans="1:3" x14ac:dyDescent="0.35">
      <c r="A28" t="s">
        <v>1738</v>
      </c>
    </row>
    <row r="29" spans="1:3" x14ac:dyDescent="0.35">
      <c r="A29" t="s">
        <v>1724</v>
      </c>
    </row>
    <row r="30" spans="1:3" x14ac:dyDescent="0.35">
      <c r="A30" t="s">
        <v>1725</v>
      </c>
    </row>
    <row r="31" spans="1:3" x14ac:dyDescent="0.35">
      <c r="A31" t="s">
        <v>1726</v>
      </c>
    </row>
    <row r="32" spans="1:3" x14ac:dyDescent="0.35">
      <c r="A32" t="s">
        <v>1727</v>
      </c>
    </row>
    <row r="34" spans="1:2" x14ac:dyDescent="0.35">
      <c r="A34" t="s">
        <v>1739</v>
      </c>
    </row>
    <row r="35" spans="1:2" x14ac:dyDescent="0.35">
      <c r="A35" t="s">
        <v>1722</v>
      </c>
    </row>
    <row r="36" spans="1:2" x14ac:dyDescent="0.35">
      <c r="A36" t="s">
        <v>1723</v>
      </c>
    </row>
    <row r="38" spans="1:2" x14ac:dyDescent="0.35">
      <c r="A38" t="s">
        <v>1740</v>
      </c>
    </row>
    <row r="39" spans="1:2" x14ac:dyDescent="0.35">
      <c r="A39" t="s">
        <v>1729</v>
      </c>
    </row>
    <row r="40" spans="1:2" x14ac:dyDescent="0.35">
      <c r="A40" t="s">
        <v>1730</v>
      </c>
    </row>
    <row r="42" spans="1:2" x14ac:dyDescent="0.35">
      <c r="A42" t="s">
        <v>1741</v>
      </c>
    </row>
    <row r="43" spans="1:2" x14ac:dyDescent="0.35">
      <c r="A43" t="s">
        <v>1731</v>
      </c>
    </row>
    <row r="44" spans="1:2" x14ac:dyDescent="0.35">
      <c r="A44" t="s">
        <v>1732</v>
      </c>
    </row>
    <row r="46" spans="1:2" x14ac:dyDescent="0.35">
      <c r="A46" s="42" t="s">
        <v>2103</v>
      </c>
      <c r="B46" s="100"/>
    </row>
    <row r="47" spans="1:2" x14ac:dyDescent="0.35">
      <c r="A47" t="s">
        <v>1733</v>
      </c>
    </row>
    <row r="48" spans="1:2" x14ac:dyDescent="0.35">
      <c r="A48" t="s">
        <v>1734</v>
      </c>
    </row>
    <row r="50" spans="1:1" x14ac:dyDescent="0.35">
      <c r="A50" t="s">
        <v>1735</v>
      </c>
    </row>
    <row r="51" spans="1:1" x14ac:dyDescent="0.35">
      <c r="A51" t="s">
        <v>1742</v>
      </c>
    </row>
    <row r="52" spans="1:1" x14ac:dyDescent="0.35">
      <c r="A52" t="s">
        <v>1736</v>
      </c>
    </row>
    <row r="53" spans="1:1" x14ac:dyDescent="0.35">
      <c r="A53" t="s">
        <v>1737</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4" activePane="bottomLeft" state="frozen"/>
      <selection pane="bottomLeft" activeCell="A8" sqref="A8"/>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2068</v>
      </c>
      <c r="I1" s="259"/>
      <c r="M1"/>
    </row>
    <row r="2" spans="1:14" x14ac:dyDescent="0.35">
      <c r="A2" s="16" t="s">
        <v>2069</v>
      </c>
      <c r="M2"/>
    </row>
    <row r="3" spans="1:14" ht="43.5" x14ac:dyDescent="0.35">
      <c r="A3" s="45" t="s">
        <v>3</v>
      </c>
      <c r="B3" s="45" t="s">
        <v>0</v>
      </c>
      <c r="C3" s="45" t="s">
        <v>1</v>
      </c>
      <c r="D3" s="46" t="s">
        <v>342</v>
      </c>
      <c r="E3" s="45" t="s">
        <v>1158</v>
      </c>
      <c r="F3" s="174" t="s">
        <v>69</v>
      </c>
      <c r="G3" s="174" t="s">
        <v>70</v>
      </c>
      <c r="H3" s="174" t="s">
        <v>80</v>
      </c>
      <c r="I3" s="45" t="s">
        <v>28</v>
      </c>
      <c r="J3" s="45" t="s">
        <v>2</v>
      </c>
      <c r="K3" s="45" t="s">
        <v>439</v>
      </c>
      <c r="L3" s="45" t="s">
        <v>189</v>
      </c>
      <c r="M3" s="143" t="s">
        <v>144</v>
      </c>
      <c r="N3" s="43" t="s">
        <v>145</v>
      </c>
    </row>
    <row r="4" spans="1:14" ht="136" customHeight="1" x14ac:dyDescent="0.35">
      <c r="A4" s="2" t="s">
        <v>4</v>
      </c>
      <c r="B4" s="2" t="s">
        <v>1286</v>
      </c>
      <c r="C4" s="1" t="s">
        <v>1281</v>
      </c>
      <c r="D4" s="2" t="s">
        <v>1280</v>
      </c>
      <c r="E4" s="2" t="s">
        <v>1282</v>
      </c>
      <c r="F4" s="53">
        <v>0</v>
      </c>
      <c r="G4" s="53">
        <v>1</v>
      </c>
      <c r="H4" s="53">
        <v>0.02</v>
      </c>
      <c r="I4" s="2" t="s">
        <v>1283</v>
      </c>
      <c r="J4" s="47" t="s">
        <v>2305</v>
      </c>
      <c r="K4" s="55" t="s">
        <v>1285</v>
      </c>
      <c r="L4" s="2" t="s">
        <v>1284</v>
      </c>
    </row>
    <row r="5" spans="1:14" ht="43.5" x14ac:dyDescent="0.35">
      <c r="A5" s="2" t="s">
        <v>4</v>
      </c>
      <c r="B5" s="2" t="s">
        <v>1351</v>
      </c>
      <c r="C5" s="1" t="s">
        <v>2314</v>
      </c>
      <c r="D5" s="2" t="s">
        <v>1352</v>
      </c>
      <c r="E5" s="2" t="s">
        <v>1353</v>
      </c>
      <c r="F5" s="108">
        <v>0</v>
      </c>
      <c r="G5" s="209">
        <v>3</v>
      </c>
      <c r="H5" s="209">
        <v>0.1</v>
      </c>
      <c r="I5" s="2" t="s">
        <v>2316</v>
      </c>
      <c r="J5" s="6" t="s">
        <v>2317</v>
      </c>
      <c r="K5" s="2"/>
      <c r="L5" s="2" t="s">
        <v>1593</v>
      </c>
      <c r="M5" s="145" t="s">
        <v>2095</v>
      </c>
    </row>
    <row r="6" spans="1:14" ht="93.75" customHeight="1" x14ac:dyDescent="0.35">
      <c r="A6" s="2" t="s">
        <v>4</v>
      </c>
      <c r="B6" s="2" t="s">
        <v>2311</v>
      </c>
      <c r="C6" s="1" t="s">
        <v>2312</v>
      </c>
      <c r="D6" s="2" t="s">
        <v>1355</v>
      </c>
      <c r="E6" s="1" t="s">
        <v>2315</v>
      </c>
      <c r="F6" s="52">
        <v>0</v>
      </c>
      <c r="G6" s="52">
        <v>1</v>
      </c>
      <c r="H6" s="52">
        <v>0.02</v>
      </c>
      <c r="I6" s="47" t="s">
        <v>1350</v>
      </c>
      <c r="J6" s="47" t="s">
        <v>2313</v>
      </c>
      <c r="K6" s="55"/>
      <c r="L6" s="55" t="s">
        <v>1594</v>
      </c>
      <c r="M6" s="144" t="s">
        <v>1354</v>
      </c>
    </row>
    <row r="7" spans="1:14" ht="91" customHeight="1" x14ac:dyDescent="0.35">
      <c r="A7" s="2" t="s">
        <v>4</v>
      </c>
      <c r="B7" s="2" t="s">
        <v>2287</v>
      </c>
      <c r="C7" s="1" t="s">
        <v>2289</v>
      </c>
      <c r="D7" s="2" t="s">
        <v>2291</v>
      </c>
      <c r="E7" s="1" t="s">
        <v>2292</v>
      </c>
      <c r="F7" s="208">
        <v>0</v>
      </c>
      <c r="G7" s="208">
        <v>50000</v>
      </c>
      <c r="H7" s="208">
        <v>100</v>
      </c>
      <c r="I7" s="208" t="s">
        <v>2609</v>
      </c>
      <c r="J7" s="157" t="s">
        <v>2295</v>
      </c>
      <c r="K7" s="55" t="s">
        <v>458</v>
      </c>
      <c r="L7" s="55" t="s">
        <v>459</v>
      </c>
      <c r="M7" s="144" t="s">
        <v>460</v>
      </c>
    </row>
    <row r="8" spans="1:14" ht="91" customHeight="1" x14ac:dyDescent="0.35">
      <c r="A8" s="2" t="s">
        <v>4</v>
      </c>
      <c r="B8" s="2" t="s">
        <v>2288</v>
      </c>
      <c r="C8" s="1" t="s">
        <v>2290</v>
      </c>
      <c r="D8" s="2" t="s">
        <v>2291</v>
      </c>
      <c r="E8" s="1" t="s">
        <v>2293</v>
      </c>
      <c r="F8" s="208">
        <v>0</v>
      </c>
      <c r="G8" s="208">
        <v>50000</v>
      </c>
      <c r="H8" s="208">
        <v>100</v>
      </c>
      <c r="I8" s="208" t="s">
        <v>2609</v>
      </c>
      <c r="J8" s="157" t="s">
        <v>2294</v>
      </c>
      <c r="K8" s="55" t="s">
        <v>458</v>
      </c>
      <c r="L8" s="55" t="s">
        <v>459</v>
      </c>
      <c r="M8" s="144"/>
    </row>
    <row r="9" spans="1:14" ht="72.5" x14ac:dyDescent="0.35">
      <c r="A9" s="1" t="s">
        <v>4</v>
      </c>
      <c r="B9" s="1" t="s">
        <v>11</v>
      </c>
      <c r="C9" s="1" t="s">
        <v>110</v>
      </c>
      <c r="D9" s="44" t="s">
        <v>11</v>
      </c>
      <c r="E9" s="1" t="s">
        <v>1197</v>
      </c>
      <c r="F9" s="50">
        <v>0</v>
      </c>
      <c r="G9" s="50">
        <v>1</v>
      </c>
      <c r="H9" s="51">
        <v>0.02</v>
      </c>
      <c r="I9" s="47" t="s">
        <v>440</v>
      </c>
      <c r="J9" s="47" t="s">
        <v>2151</v>
      </c>
      <c r="K9" s="47" t="s">
        <v>190</v>
      </c>
      <c r="L9" s="6" t="s">
        <v>191</v>
      </c>
      <c r="M9" s="146" t="s">
        <v>146</v>
      </c>
      <c r="N9" s="47" t="s">
        <v>172</v>
      </c>
    </row>
    <row r="10" spans="1:14" ht="348.75" customHeight="1" x14ac:dyDescent="0.35">
      <c r="A10" s="1" t="s">
        <v>4</v>
      </c>
      <c r="B10" s="1" t="s">
        <v>5</v>
      </c>
      <c r="C10" s="1" t="s">
        <v>298</v>
      </c>
      <c r="D10" s="44" t="s">
        <v>343</v>
      </c>
      <c r="E10" s="1" t="s">
        <v>1196</v>
      </c>
      <c r="F10" s="50">
        <v>0</v>
      </c>
      <c r="G10" s="50">
        <f>ROUND(MaxBoundCalculations!B88,1)</f>
        <v>1</v>
      </c>
      <c r="H10" s="50">
        <v>0.01</v>
      </c>
      <c r="I10" s="47" t="s">
        <v>111</v>
      </c>
      <c r="J10" s="47" t="s">
        <v>2306</v>
      </c>
      <c r="K10" s="47" t="s">
        <v>192</v>
      </c>
      <c r="L10" s="6" t="s">
        <v>193</v>
      </c>
      <c r="M10" s="146" t="s">
        <v>2071</v>
      </c>
      <c r="N10" s="47" t="s">
        <v>2072</v>
      </c>
    </row>
    <row r="11" spans="1:14" ht="43.5" x14ac:dyDescent="0.35">
      <c r="A11" s="2" t="s">
        <v>4</v>
      </c>
      <c r="B11" s="2" t="s">
        <v>463</v>
      </c>
      <c r="C11" s="1" t="s">
        <v>464</v>
      </c>
      <c r="D11" s="2" t="s">
        <v>463</v>
      </c>
      <c r="E11" s="1" t="s">
        <v>1195</v>
      </c>
      <c r="F11" s="53">
        <v>0</v>
      </c>
      <c r="G11" s="53">
        <v>1</v>
      </c>
      <c r="H11" s="53">
        <v>0.01</v>
      </c>
      <c r="I11" s="6" t="s">
        <v>465</v>
      </c>
      <c r="J11" s="47" t="s">
        <v>1198</v>
      </c>
      <c r="K11" s="47" t="s">
        <v>466</v>
      </c>
      <c r="L11" s="6" t="s">
        <v>467</v>
      </c>
      <c r="M11" s="147" t="s">
        <v>468</v>
      </c>
    </row>
    <row r="12" spans="1:14" ht="29" x14ac:dyDescent="0.35">
      <c r="A12" s="2" t="s">
        <v>4</v>
      </c>
      <c r="B12" s="2" t="s">
        <v>2530</v>
      </c>
      <c r="C12" s="1" t="s">
        <v>2531</v>
      </c>
      <c r="D12" s="2" t="s">
        <v>463</v>
      </c>
      <c r="E12" s="1" t="s">
        <v>2532</v>
      </c>
      <c r="F12" s="207">
        <v>0</v>
      </c>
      <c r="G12" s="207">
        <v>1</v>
      </c>
      <c r="H12" s="207">
        <v>1</v>
      </c>
      <c r="I12" s="47" t="s">
        <v>29</v>
      </c>
      <c r="J12" s="47" t="s">
        <v>2533</v>
      </c>
      <c r="K12" s="47" t="s">
        <v>466</v>
      </c>
      <c r="L12" s="6" t="s">
        <v>467</v>
      </c>
      <c r="M12" s="147" t="s">
        <v>468</v>
      </c>
    </row>
    <row r="13" spans="1:14" ht="180.75" customHeight="1" x14ac:dyDescent="0.35">
      <c r="A13" s="1" t="s">
        <v>4</v>
      </c>
      <c r="B13" s="1" t="s">
        <v>1881</v>
      </c>
      <c r="C13" s="1" t="s">
        <v>1882</v>
      </c>
      <c r="D13" s="1" t="s">
        <v>1881</v>
      </c>
      <c r="E13" s="1" t="s">
        <v>1883</v>
      </c>
      <c r="F13" s="51">
        <v>0</v>
      </c>
      <c r="G13" s="51">
        <f>-ROUND(MaxBoundCalculations!$B$206,2)</f>
        <v>0.26</v>
      </c>
      <c r="H13" s="51">
        <v>0.01</v>
      </c>
      <c r="I13" s="47" t="s">
        <v>1884</v>
      </c>
      <c r="J13" s="47" t="s">
        <v>2302</v>
      </c>
      <c r="K13" s="47" t="s">
        <v>194</v>
      </c>
      <c r="L13" s="6" t="s">
        <v>195</v>
      </c>
      <c r="M13" s="148" t="s">
        <v>2094</v>
      </c>
    </row>
    <row r="14" spans="1:14" ht="409.5" customHeight="1" x14ac:dyDescent="0.35">
      <c r="A14" s="2" t="s">
        <v>4</v>
      </c>
      <c r="B14" s="2" t="s">
        <v>2278</v>
      </c>
      <c r="C14" s="1" t="s">
        <v>2279</v>
      </c>
      <c r="D14" s="2" t="s">
        <v>2280</v>
      </c>
      <c r="E14" s="1" t="s">
        <v>2281</v>
      </c>
      <c r="F14" s="208">
        <v>0</v>
      </c>
      <c r="G14" s="52">
        <v>1</v>
      </c>
      <c r="H14" s="52">
        <v>0.01</v>
      </c>
      <c r="I14" s="47" t="s">
        <v>2613</v>
      </c>
      <c r="J14" s="47" t="s">
        <v>2283</v>
      </c>
      <c r="K14" s="55" t="s">
        <v>461</v>
      </c>
      <c r="L14" s="55" t="s">
        <v>462</v>
      </c>
      <c r="M14" s="145" t="s">
        <v>2070</v>
      </c>
    </row>
    <row r="15" spans="1:14" ht="43.5" x14ac:dyDescent="0.35">
      <c r="A15" s="2" t="s">
        <v>4</v>
      </c>
      <c r="B15" s="2" t="s">
        <v>2284</v>
      </c>
      <c r="C15" s="1" t="s">
        <v>2285</v>
      </c>
      <c r="D15" s="2" t="s">
        <v>2280</v>
      </c>
      <c r="E15" s="1" t="s">
        <v>2282</v>
      </c>
      <c r="F15" s="207">
        <v>0</v>
      </c>
      <c r="G15" s="207">
        <v>1</v>
      </c>
      <c r="H15" s="207">
        <v>1</v>
      </c>
      <c r="I15" s="47" t="s">
        <v>29</v>
      </c>
      <c r="J15" s="47" t="s">
        <v>2283</v>
      </c>
      <c r="K15" s="55"/>
      <c r="L15" s="55"/>
      <c r="M15" s="145"/>
    </row>
    <row r="16" spans="1:14" ht="43.5" x14ac:dyDescent="0.35">
      <c r="A16" s="2" t="s">
        <v>4</v>
      </c>
      <c r="B16" s="2" t="s">
        <v>2471</v>
      </c>
      <c r="C16" s="1" t="s">
        <v>2472</v>
      </c>
      <c r="D16" s="2" t="s">
        <v>2473</v>
      </c>
      <c r="E16" s="1" t="s">
        <v>2474</v>
      </c>
      <c r="F16" s="207">
        <v>0</v>
      </c>
      <c r="G16" s="207">
        <v>50</v>
      </c>
      <c r="H16" s="207">
        <v>1</v>
      </c>
      <c r="I16" s="47" t="s">
        <v>2610</v>
      </c>
      <c r="J16" s="47" t="s">
        <v>2475</v>
      </c>
      <c r="K16" s="55"/>
      <c r="L16" s="55"/>
      <c r="M16" s="145"/>
    </row>
    <row r="17" spans="1:14" ht="174" x14ac:dyDescent="0.35">
      <c r="A17" s="1" t="s">
        <v>2669</v>
      </c>
      <c r="B17" s="1" t="s">
        <v>15</v>
      </c>
      <c r="C17" s="1" t="s">
        <v>1385</v>
      </c>
      <c r="D17" s="1" t="s">
        <v>15</v>
      </c>
      <c r="E17" s="1" t="s">
        <v>1384</v>
      </c>
      <c r="F17" s="50">
        <v>0</v>
      </c>
      <c r="G17" s="50">
        <v>1</v>
      </c>
      <c r="H17" s="50">
        <v>0.01</v>
      </c>
      <c r="I17" s="47" t="s">
        <v>113</v>
      </c>
      <c r="J17" s="47" t="s">
        <v>2074</v>
      </c>
      <c r="K17" s="47" t="s">
        <v>196</v>
      </c>
      <c r="L17" s="6" t="s">
        <v>197</v>
      </c>
      <c r="M17" s="146" t="s">
        <v>2073</v>
      </c>
    </row>
    <row r="18" spans="1:14" ht="72.5" x14ac:dyDescent="0.35">
      <c r="A18" s="1" t="s">
        <v>2669</v>
      </c>
      <c r="B18" s="1" t="s">
        <v>99</v>
      </c>
      <c r="C18" s="1" t="s">
        <v>299</v>
      </c>
      <c r="D18" s="1" t="s">
        <v>99</v>
      </c>
      <c r="E18" s="1" t="s">
        <v>1194</v>
      </c>
      <c r="F18" s="50">
        <v>0</v>
      </c>
      <c r="G18" s="50">
        <v>0.75</v>
      </c>
      <c r="H18" s="50">
        <v>0.01</v>
      </c>
      <c r="I18" s="47" t="s">
        <v>30</v>
      </c>
      <c r="J18" s="47" t="s">
        <v>2075</v>
      </c>
      <c r="K18" s="47" t="s">
        <v>198</v>
      </c>
      <c r="L18" s="6" t="s">
        <v>199</v>
      </c>
      <c r="M18" s="146" t="s">
        <v>147</v>
      </c>
      <c r="N18" s="47" t="s">
        <v>428</v>
      </c>
    </row>
    <row r="19" spans="1:14" ht="43.5" x14ac:dyDescent="0.35">
      <c r="A19" s="1" t="s">
        <v>2669</v>
      </c>
      <c r="B19" s="1" t="s">
        <v>14</v>
      </c>
      <c r="C19" s="1" t="s">
        <v>7</v>
      </c>
      <c r="D19" s="1" t="s">
        <v>14</v>
      </c>
      <c r="E19" s="1" t="s">
        <v>1193</v>
      </c>
      <c r="F19" s="1">
        <v>0</v>
      </c>
      <c r="G19" s="1">
        <v>1</v>
      </c>
      <c r="H19" s="1">
        <v>1</v>
      </c>
      <c r="I19" s="47" t="s">
        <v>29</v>
      </c>
      <c r="J19" s="47" t="s">
        <v>1206</v>
      </c>
      <c r="K19" s="47" t="s">
        <v>200</v>
      </c>
      <c r="L19" s="6" t="s">
        <v>201</v>
      </c>
    </row>
    <row r="20" spans="1:14" ht="58" x14ac:dyDescent="0.35">
      <c r="A20" s="1" t="s">
        <v>2669</v>
      </c>
      <c r="B20" s="1" t="s">
        <v>259</v>
      </c>
      <c r="C20" s="1" t="s">
        <v>300</v>
      </c>
      <c r="D20" s="44" t="s">
        <v>344</v>
      </c>
      <c r="E20" s="1" t="s">
        <v>1192</v>
      </c>
      <c r="F20" s="1">
        <v>0</v>
      </c>
      <c r="G20" s="51">
        <f>ROUND(MaxBoundCalculations!B172,2)</f>
        <v>0.24</v>
      </c>
      <c r="H20" s="54">
        <v>5.0000000000000001E-3</v>
      </c>
      <c r="I20" s="47" t="s">
        <v>260</v>
      </c>
      <c r="J20" s="47" t="s">
        <v>1199</v>
      </c>
      <c r="K20" s="47" t="s">
        <v>261</v>
      </c>
      <c r="L20" s="6" t="s">
        <v>262</v>
      </c>
      <c r="M20" s="147" t="s">
        <v>304</v>
      </c>
      <c r="N20" s="6" t="s">
        <v>394</v>
      </c>
    </row>
    <row r="21" spans="1:14" ht="43.5" x14ac:dyDescent="0.35">
      <c r="A21" s="1" t="s">
        <v>2669</v>
      </c>
      <c r="B21" s="1" t="s">
        <v>263</v>
      </c>
      <c r="C21" s="1" t="s">
        <v>2309</v>
      </c>
      <c r="D21" s="44" t="s">
        <v>344</v>
      </c>
      <c r="E21" s="1" t="s">
        <v>1191</v>
      </c>
      <c r="F21" s="1">
        <v>0</v>
      </c>
      <c r="G21" s="50">
        <v>0.5</v>
      </c>
      <c r="H21" s="51">
        <v>0.01</v>
      </c>
      <c r="I21" s="47" t="s">
        <v>266</v>
      </c>
      <c r="J21" s="47" t="s">
        <v>2310</v>
      </c>
      <c r="K21" s="47" t="s">
        <v>264</v>
      </c>
      <c r="L21" s="6" t="s">
        <v>265</v>
      </c>
      <c r="M21" s="147" t="s">
        <v>305</v>
      </c>
      <c r="N21" s="48"/>
    </row>
    <row r="22" spans="1:14" ht="43.5" x14ac:dyDescent="0.35">
      <c r="A22" s="1" t="s">
        <v>2669</v>
      </c>
      <c r="B22" s="1" t="s">
        <v>13</v>
      </c>
      <c r="C22" s="1" t="s">
        <v>126</v>
      </c>
      <c r="D22" s="1" t="s">
        <v>13</v>
      </c>
      <c r="E22" s="1" t="s">
        <v>1190</v>
      </c>
      <c r="F22" s="1">
        <v>0</v>
      </c>
      <c r="G22" s="1">
        <v>1</v>
      </c>
      <c r="H22" s="1">
        <v>1</v>
      </c>
      <c r="I22" s="47" t="s">
        <v>29</v>
      </c>
      <c r="J22" s="47" t="s">
        <v>1836</v>
      </c>
      <c r="K22" s="47" t="s">
        <v>202</v>
      </c>
      <c r="L22" s="6" t="s">
        <v>203</v>
      </c>
      <c r="M22" s="147" t="s">
        <v>73</v>
      </c>
      <c r="N22" s="48"/>
    </row>
    <row r="23" spans="1:14" ht="43.5" x14ac:dyDescent="0.35">
      <c r="A23" s="1" t="s">
        <v>2669</v>
      </c>
      <c r="B23" s="1" t="s">
        <v>1360</v>
      </c>
      <c r="C23" s="1" t="s">
        <v>1359</v>
      </c>
      <c r="D23" s="1" t="s">
        <v>16</v>
      </c>
      <c r="E23" s="1" t="s">
        <v>1189</v>
      </c>
      <c r="F23" s="50">
        <v>0</v>
      </c>
      <c r="G23" s="50">
        <v>0.5</v>
      </c>
      <c r="H23" s="50">
        <v>0.01</v>
      </c>
      <c r="I23" s="47" t="s">
        <v>1361</v>
      </c>
      <c r="J23" s="47" t="s">
        <v>2076</v>
      </c>
      <c r="K23" s="47" t="s">
        <v>204</v>
      </c>
      <c r="L23" s="6" t="s">
        <v>205</v>
      </c>
      <c r="M23" s="146" t="s">
        <v>151</v>
      </c>
    </row>
    <row r="24" spans="1:14" ht="43.5" x14ac:dyDescent="0.35">
      <c r="A24" s="1" t="s">
        <v>2669</v>
      </c>
      <c r="B24" s="1" t="s">
        <v>12</v>
      </c>
      <c r="C24" s="1" t="s">
        <v>6</v>
      </c>
      <c r="D24" s="1" t="s">
        <v>12</v>
      </c>
      <c r="E24" s="1" t="s">
        <v>1188</v>
      </c>
      <c r="F24" s="1">
        <v>0</v>
      </c>
      <c r="G24" s="1">
        <v>1</v>
      </c>
      <c r="H24" s="1">
        <v>1</v>
      </c>
      <c r="I24" s="47" t="s">
        <v>29</v>
      </c>
      <c r="J24" s="47" t="s">
        <v>2077</v>
      </c>
      <c r="K24" s="47" t="s">
        <v>206</v>
      </c>
      <c r="L24" s="6" t="s">
        <v>207</v>
      </c>
    </row>
    <row r="25" spans="1:14" ht="43.5" x14ac:dyDescent="0.35">
      <c r="A25" s="1" t="s">
        <v>2669</v>
      </c>
      <c r="B25" s="2" t="s">
        <v>1379</v>
      </c>
      <c r="C25" s="1" t="s">
        <v>287</v>
      </c>
      <c r="D25" s="2" t="s">
        <v>1378</v>
      </c>
      <c r="E25" s="1" t="s">
        <v>1164</v>
      </c>
      <c r="F25" s="53">
        <v>0</v>
      </c>
      <c r="G25" s="53">
        <v>1</v>
      </c>
      <c r="H25" s="53">
        <v>0.01</v>
      </c>
      <c r="I25" s="6" t="s">
        <v>57</v>
      </c>
      <c r="J25" s="6" t="s">
        <v>1205</v>
      </c>
      <c r="K25" s="6" t="s">
        <v>243</v>
      </c>
      <c r="L25" s="6" t="s">
        <v>244</v>
      </c>
      <c r="M25" s="146" t="s">
        <v>151</v>
      </c>
      <c r="N25" s="6"/>
    </row>
    <row r="26" spans="1:14" ht="43.5" x14ac:dyDescent="0.35">
      <c r="A26" s="1" t="s">
        <v>2669</v>
      </c>
      <c r="B26" s="2" t="s">
        <v>2673</v>
      </c>
      <c r="C26" s="1" t="s">
        <v>1637</v>
      </c>
      <c r="D26" s="2" t="s">
        <v>348</v>
      </c>
      <c r="E26" s="1" t="s">
        <v>1635</v>
      </c>
      <c r="F26" s="53">
        <v>0</v>
      </c>
      <c r="G26" s="53">
        <v>1</v>
      </c>
      <c r="H26" s="53">
        <v>0.01</v>
      </c>
      <c r="I26" s="47" t="s">
        <v>1636</v>
      </c>
      <c r="J26" s="6" t="s">
        <v>2674</v>
      </c>
      <c r="K26" s="6" t="s">
        <v>341</v>
      </c>
      <c r="L26" s="6" t="s">
        <v>1598</v>
      </c>
      <c r="M26" s="146" t="s">
        <v>151</v>
      </c>
      <c r="N26" s="6"/>
    </row>
    <row r="27" spans="1:14" ht="29" x14ac:dyDescent="0.35">
      <c r="A27" s="2" t="s">
        <v>8</v>
      </c>
      <c r="B27" s="2" t="s">
        <v>327</v>
      </c>
      <c r="C27" s="1" t="s">
        <v>328</v>
      </c>
      <c r="D27" s="2" t="s">
        <v>327</v>
      </c>
      <c r="E27" s="1" t="s">
        <v>1187</v>
      </c>
      <c r="F27" s="2">
        <v>0</v>
      </c>
      <c r="G27" s="2">
        <v>1</v>
      </c>
      <c r="H27" s="2">
        <v>1</v>
      </c>
      <c r="I27" s="6" t="s">
        <v>29</v>
      </c>
      <c r="J27" s="47" t="s">
        <v>2078</v>
      </c>
      <c r="K27" s="47" t="s">
        <v>329</v>
      </c>
      <c r="L27" s="6" t="s">
        <v>330</v>
      </c>
    </row>
    <row r="28" spans="1:14" ht="130.5" x14ac:dyDescent="0.35">
      <c r="A28" s="1" t="s">
        <v>8</v>
      </c>
      <c r="B28" s="47" t="s">
        <v>2012</v>
      </c>
      <c r="C28" s="1" t="s">
        <v>1638</v>
      </c>
      <c r="D28" s="47" t="s">
        <v>2012</v>
      </c>
      <c r="E28" s="1" t="s">
        <v>1178</v>
      </c>
      <c r="F28" s="50">
        <v>0</v>
      </c>
      <c r="G28" s="51">
        <v>1</v>
      </c>
      <c r="H28" s="51">
        <v>0.01</v>
      </c>
      <c r="I28" s="47" t="s">
        <v>34</v>
      </c>
      <c r="J28" s="47" t="s">
        <v>1868</v>
      </c>
      <c r="K28" s="47" t="s">
        <v>1347</v>
      </c>
      <c r="L28" s="6" t="s">
        <v>1348</v>
      </c>
      <c r="M28" s="147" t="s">
        <v>149</v>
      </c>
    </row>
    <row r="29" spans="1:14" ht="58" x14ac:dyDescent="0.35">
      <c r="A29" s="1" t="s">
        <v>8</v>
      </c>
      <c r="B29" s="47" t="s">
        <v>2395</v>
      </c>
      <c r="C29" s="1" t="s">
        <v>2396</v>
      </c>
      <c r="D29" s="102"/>
      <c r="E29" s="102"/>
      <c r="F29" s="2">
        <v>0</v>
      </c>
      <c r="G29" s="2">
        <v>1</v>
      </c>
      <c r="H29" s="2">
        <v>1</v>
      </c>
      <c r="I29" s="6" t="s">
        <v>29</v>
      </c>
      <c r="J29" s="47" t="s">
        <v>2397</v>
      </c>
      <c r="K29" s="47"/>
      <c r="L29" s="6"/>
      <c r="M29" s="147"/>
    </row>
    <row r="30" spans="1:14" ht="43.5" x14ac:dyDescent="0.35">
      <c r="A30" s="1" t="s">
        <v>8</v>
      </c>
      <c r="B30" s="47" t="s">
        <v>2536</v>
      </c>
      <c r="C30" s="1" t="s">
        <v>2538</v>
      </c>
      <c r="D30" s="102"/>
      <c r="E30" s="102"/>
      <c r="F30" s="2">
        <v>0</v>
      </c>
      <c r="G30" s="2">
        <v>1000</v>
      </c>
      <c r="H30" s="2">
        <v>20</v>
      </c>
      <c r="I30" s="2" t="str">
        <f>UnitControlCenter!B43</f>
        <v>2023 Euro / megawatt-hour (MWh)</v>
      </c>
      <c r="J30" s="47" t="s">
        <v>2539</v>
      </c>
      <c r="K30" s="47"/>
      <c r="L30" s="6"/>
      <c r="M30" s="147"/>
    </row>
    <row r="31" spans="1:14" ht="43.5" x14ac:dyDescent="0.35">
      <c r="A31" s="2" t="s">
        <v>8</v>
      </c>
      <c r="B31" s="2" t="s">
        <v>267</v>
      </c>
      <c r="C31" s="1" t="s">
        <v>270</v>
      </c>
      <c r="D31" s="2" t="s">
        <v>345</v>
      </c>
      <c r="E31" s="1" t="s">
        <v>1186</v>
      </c>
      <c r="F31" s="53">
        <v>-0.5</v>
      </c>
      <c r="G31" s="53">
        <v>1</v>
      </c>
      <c r="H31" s="53">
        <v>0.02</v>
      </c>
      <c r="I31" s="6" t="s">
        <v>271</v>
      </c>
      <c r="J31" s="47" t="s">
        <v>1207</v>
      </c>
      <c r="K31" s="47" t="s">
        <v>273</v>
      </c>
      <c r="L31" s="6" t="s">
        <v>275</v>
      </c>
      <c r="M31" s="147" t="s">
        <v>306</v>
      </c>
    </row>
    <row r="32" spans="1:14" ht="43.5" x14ac:dyDescent="0.35">
      <c r="A32" s="2" t="s">
        <v>8</v>
      </c>
      <c r="B32" s="2" t="s">
        <v>268</v>
      </c>
      <c r="C32" s="1" t="s">
        <v>269</v>
      </c>
      <c r="D32" s="2" t="s">
        <v>345</v>
      </c>
      <c r="E32" s="1" t="s">
        <v>1185</v>
      </c>
      <c r="F32" s="53">
        <v>-0.5</v>
      </c>
      <c r="G32" s="53">
        <v>1</v>
      </c>
      <c r="H32" s="53">
        <v>0.02</v>
      </c>
      <c r="I32" s="6" t="s">
        <v>272</v>
      </c>
      <c r="J32" s="47" t="s">
        <v>1208</v>
      </c>
      <c r="K32" s="47" t="s">
        <v>274</v>
      </c>
      <c r="L32" s="6" t="s">
        <v>275</v>
      </c>
      <c r="M32" s="147" t="s">
        <v>306</v>
      </c>
    </row>
    <row r="33" spans="1:14" ht="43.5" x14ac:dyDescent="0.35">
      <c r="A33" s="1" t="s">
        <v>8</v>
      </c>
      <c r="B33" s="1" t="s">
        <v>302</v>
      </c>
      <c r="C33" s="1" t="s">
        <v>301</v>
      </c>
      <c r="D33" s="1" t="s">
        <v>302</v>
      </c>
      <c r="E33" s="1" t="s">
        <v>1184</v>
      </c>
      <c r="F33" s="1">
        <v>0</v>
      </c>
      <c r="G33" s="1">
        <v>1</v>
      </c>
      <c r="H33" s="1">
        <v>1</v>
      </c>
      <c r="I33" s="47" t="s">
        <v>29</v>
      </c>
    </row>
    <row r="34" spans="1:14" ht="43.5" x14ac:dyDescent="0.35">
      <c r="A34" s="1" t="s">
        <v>8</v>
      </c>
      <c r="B34" s="1" t="s">
        <v>2333</v>
      </c>
      <c r="C34" s="1" t="s">
        <v>2334</v>
      </c>
      <c r="D34" s="1" t="s">
        <v>2335</v>
      </c>
      <c r="E34" s="1" t="s">
        <v>2490</v>
      </c>
      <c r="F34" s="2">
        <v>0</v>
      </c>
      <c r="G34" s="2">
        <v>100</v>
      </c>
      <c r="H34" s="2">
        <v>1</v>
      </c>
      <c r="I34" s="2" t="s">
        <v>2336</v>
      </c>
      <c r="J34" s="47" t="s">
        <v>2337</v>
      </c>
      <c r="K34" s="47"/>
      <c r="L34" s="6"/>
      <c r="M34" s="210" t="s">
        <v>2338</v>
      </c>
    </row>
    <row r="35" spans="1:14" ht="72.5" x14ac:dyDescent="0.35">
      <c r="A35" s="1" t="s">
        <v>8</v>
      </c>
      <c r="B35" s="1" t="s">
        <v>17</v>
      </c>
      <c r="C35" s="1" t="s">
        <v>27</v>
      </c>
      <c r="D35" s="1" t="s">
        <v>17</v>
      </c>
      <c r="E35" s="1" t="s">
        <v>1183</v>
      </c>
      <c r="F35" s="50">
        <v>0</v>
      </c>
      <c r="G35" s="51">
        <v>1</v>
      </c>
      <c r="H35" s="51">
        <v>0.01</v>
      </c>
      <c r="I35" s="47" t="s">
        <v>33</v>
      </c>
      <c r="J35" s="47" t="s">
        <v>2463</v>
      </c>
      <c r="K35" s="47" t="s">
        <v>208</v>
      </c>
      <c r="L35" s="6" t="s">
        <v>209</v>
      </c>
      <c r="M35" s="146" t="s">
        <v>151</v>
      </c>
    </row>
    <row r="36" spans="1:14" ht="87" x14ac:dyDescent="0.35">
      <c r="A36" s="1" t="s">
        <v>8</v>
      </c>
      <c r="B36" s="1" t="s">
        <v>128</v>
      </c>
      <c r="C36" s="1" t="s">
        <v>127</v>
      </c>
      <c r="D36" s="1" t="s">
        <v>128</v>
      </c>
      <c r="E36" s="1" t="s">
        <v>1182</v>
      </c>
      <c r="F36" s="5">
        <v>0</v>
      </c>
      <c r="G36" s="5">
        <v>25000</v>
      </c>
      <c r="H36" s="5">
        <v>500</v>
      </c>
      <c r="I36" s="47" t="s">
        <v>186</v>
      </c>
      <c r="J36" s="47" t="s">
        <v>2079</v>
      </c>
      <c r="K36" s="47" t="s">
        <v>210</v>
      </c>
      <c r="L36" s="6" t="s">
        <v>211</v>
      </c>
      <c r="M36" s="146" t="s">
        <v>148</v>
      </c>
      <c r="N36" s="47" t="s">
        <v>187</v>
      </c>
    </row>
    <row r="37" spans="1:14" ht="43.5" x14ac:dyDescent="0.35">
      <c r="A37" s="1" t="s">
        <v>8</v>
      </c>
      <c r="B37" s="1" t="s">
        <v>1913</v>
      </c>
      <c r="C37" s="1" t="s">
        <v>1914</v>
      </c>
      <c r="D37" s="1" t="s">
        <v>1913</v>
      </c>
      <c r="E37" s="102"/>
      <c r="F37" s="1">
        <v>0</v>
      </c>
      <c r="G37" s="1">
        <v>1</v>
      </c>
      <c r="H37" s="1">
        <v>1</v>
      </c>
      <c r="I37" s="47" t="s">
        <v>29</v>
      </c>
      <c r="J37" s="157" t="s">
        <v>2080</v>
      </c>
    </row>
    <row r="38" spans="1:14" ht="58" x14ac:dyDescent="0.35">
      <c r="A38" s="1" t="s">
        <v>8</v>
      </c>
      <c r="B38" s="1" t="s">
        <v>59</v>
      </c>
      <c r="C38" s="1" t="s">
        <v>129</v>
      </c>
      <c r="D38" s="1" t="s">
        <v>59</v>
      </c>
      <c r="E38" s="102"/>
      <c r="F38" s="1">
        <v>0</v>
      </c>
      <c r="G38" s="1">
        <v>1</v>
      </c>
      <c r="H38" s="1">
        <v>1</v>
      </c>
      <c r="I38" s="47" t="s">
        <v>29</v>
      </c>
      <c r="J38" s="157" t="s">
        <v>2273</v>
      </c>
    </row>
    <row r="39" spans="1:14" x14ac:dyDescent="0.35">
      <c r="A39" t="s">
        <v>8</v>
      </c>
      <c r="B39" t="s">
        <v>2631</v>
      </c>
      <c r="C39" t="s">
        <v>2630</v>
      </c>
      <c r="D39" t="s">
        <v>2631</v>
      </c>
      <c r="E39" s="126"/>
      <c r="F39">
        <v>0</v>
      </c>
      <c r="G39">
        <v>1</v>
      </c>
      <c r="H39">
        <v>1</v>
      </c>
      <c r="I39" s="219" t="s">
        <v>29</v>
      </c>
      <c r="J39" s="260" t="s">
        <v>2632</v>
      </c>
    </row>
    <row r="40" spans="1:14" ht="43.5" x14ac:dyDescent="0.35">
      <c r="A40" s="1" t="s">
        <v>8</v>
      </c>
      <c r="B40" s="1" t="s">
        <v>356</v>
      </c>
      <c r="C40" s="1" t="s">
        <v>357</v>
      </c>
      <c r="D40" s="1" t="s">
        <v>356</v>
      </c>
      <c r="E40" s="1" t="s">
        <v>1181</v>
      </c>
      <c r="F40" s="1">
        <v>0</v>
      </c>
      <c r="G40" s="1">
        <v>1</v>
      </c>
      <c r="H40" s="1">
        <v>1</v>
      </c>
      <c r="I40" s="47" t="s">
        <v>29</v>
      </c>
      <c r="J40" s="47"/>
    </row>
    <row r="41" spans="1:14" ht="145" x14ac:dyDescent="0.35">
      <c r="A41" s="2" t="s">
        <v>8</v>
      </c>
      <c r="B41" s="2" t="s">
        <v>254</v>
      </c>
      <c r="C41" s="1" t="s">
        <v>255</v>
      </c>
      <c r="D41" s="2" t="s">
        <v>254</v>
      </c>
      <c r="E41" s="1" t="s">
        <v>1180</v>
      </c>
      <c r="F41" s="53">
        <v>0</v>
      </c>
      <c r="G41" s="53">
        <v>0.6</v>
      </c>
      <c r="H41" s="53">
        <v>0.01</v>
      </c>
      <c r="I41" s="6" t="s">
        <v>256</v>
      </c>
      <c r="J41" s="47" t="s">
        <v>2352</v>
      </c>
      <c r="K41" s="6" t="s">
        <v>1142</v>
      </c>
      <c r="L41" s="6" t="s">
        <v>257</v>
      </c>
      <c r="M41" s="146" t="s">
        <v>2093</v>
      </c>
    </row>
    <row r="42" spans="1:14" ht="43.5" x14ac:dyDescent="0.35">
      <c r="A42" s="2" t="s">
        <v>8</v>
      </c>
      <c r="B42" s="49" t="s">
        <v>1221</v>
      </c>
      <c r="C42" s="1" t="s">
        <v>1222</v>
      </c>
      <c r="D42" s="49" t="s">
        <v>1221</v>
      </c>
      <c r="E42" s="2" t="s">
        <v>1223</v>
      </c>
      <c r="F42" s="53">
        <v>0</v>
      </c>
      <c r="G42" s="53">
        <v>0.9</v>
      </c>
      <c r="H42" s="53">
        <v>0.01</v>
      </c>
      <c r="I42" s="6" t="s">
        <v>1224</v>
      </c>
      <c r="J42" s="47" t="s">
        <v>2081</v>
      </c>
      <c r="K42" s="6" t="s">
        <v>1277</v>
      </c>
      <c r="L42" s="6" t="s">
        <v>1276</v>
      </c>
    </row>
    <row r="43" spans="1:14" ht="43.5" x14ac:dyDescent="0.35">
      <c r="A43" s="2" t="s">
        <v>8</v>
      </c>
      <c r="B43" s="2" t="s">
        <v>251</v>
      </c>
      <c r="C43" s="1" t="s">
        <v>281</v>
      </c>
      <c r="D43" s="2" t="s">
        <v>346</v>
      </c>
      <c r="E43" s="1" t="s">
        <v>1179</v>
      </c>
      <c r="F43" s="53">
        <v>0</v>
      </c>
      <c r="G43" s="53">
        <v>0.4</v>
      </c>
      <c r="H43" s="53">
        <v>0.01</v>
      </c>
      <c r="I43" s="6" t="s">
        <v>252</v>
      </c>
      <c r="J43" s="47" t="s">
        <v>1200</v>
      </c>
      <c r="K43" s="6" t="s">
        <v>1143</v>
      </c>
      <c r="L43" s="6" t="s">
        <v>253</v>
      </c>
      <c r="M43" s="147" t="s">
        <v>307</v>
      </c>
    </row>
    <row r="44" spans="1:14" ht="159.5" x14ac:dyDescent="0.35">
      <c r="A44" s="2" t="s">
        <v>8</v>
      </c>
      <c r="B44" s="1" t="s">
        <v>1682</v>
      </c>
      <c r="C44" s="1" t="s">
        <v>1684</v>
      </c>
      <c r="D44" s="1" t="s">
        <v>1682</v>
      </c>
      <c r="E44" s="1" t="s">
        <v>1685</v>
      </c>
      <c r="F44" s="53">
        <v>0</v>
      </c>
      <c r="G44" s="53">
        <v>0.95</v>
      </c>
      <c r="H44" s="53">
        <v>0.01</v>
      </c>
      <c r="I44" s="6" t="s">
        <v>1686</v>
      </c>
      <c r="J44" s="47" t="s">
        <v>2082</v>
      </c>
      <c r="K44" s="47" t="s">
        <v>212</v>
      </c>
      <c r="L44" s="6"/>
      <c r="M44" s="146" t="s">
        <v>2092</v>
      </c>
    </row>
    <row r="45" spans="1:14" ht="159.5" x14ac:dyDescent="0.35">
      <c r="A45" s="1" t="s">
        <v>8</v>
      </c>
      <c r="B45" s="1" t="s">
        <v>18</v>
      </c>
      <c r="C45" s="1" t="s">
        <v>130</v>
      </c>
      <c r="D45" s="1" t="s">
        <v>18</v>
      </c>
      <c r="E45" s="1" t="s">
        <v>1683</v>
      </c>
      <c r="F45" s="2">
        <v>0</v>
      </c>
      <c r="G45" s="2">
        <v>60</v>
      </c>
      <c r="H45" s="2">
        <v>1</v>
      </c>
      <c r="I45" s="142" t="str">
        <f>UnitControlCenter!$B$51</f>
        <v>€/MWh</v>
      </c>
      <c r="J45" s="47" t="s">
        <v>2083</v>
      </c>
      <c r="K45" s="47" t="s">
        <v>212</v>
      </c>
      <c r="L45" s="6" t="s">
        <v>213</v>
      </c>
      <c r="M45" s="146" t="s">
        <v>150</v>
      </c>
    </row>
    <row r="46" spans="1:14" ht="72.5" x14ac:dyDescent="0.35">
      <c r="A46" s="1" t="s">
        <v>8</v>
      </c>
      <c r="B46" s="1" t="s">
        <v>2417</v>
      </c>
      <c r="C46" s="1" t="s">
        <v>2418</v>
      </c>
      <c r="D46" s="1" t="s">
        <v>2419</v>
      </c>
      <c r="E46" s="1" t="s">
        <v>2420</v>
      </c>
      <c r="F46" s="50">
        <v>0</v>
      </c>
      <c r="G46" s="51">
        <v>1</v>
      </c>
      <c r="H46" s="51">
        <v>0.01</v>
      </c>
      <c r="I46" s="2" t="s">
        <v>2421</v>
      </c>
      <c r="J46" s="47" t="s">
        <v>2422</v>
      </c>
      <c r="K46" s="47"/>
      <c r="L46" s="6"/>
      <c r="M46" s="146"/>
    </row>
    <row r="47" spans="1:14" ht="58" x14ac:dyDescent="0.35">
      <c r="A47" s="1" t="s">
        <v>8</v>
      </c>
      <c r="B47" s="1" t="s">
        <v>2478</v>
      </c>
      <c r="C47" s="1" t="s">
        <v>2476</v>
      </c>
      <c r="D47" s="1" t="s">
        <v>2477</v>
      </c>
      <c r="E47" s="1" t="s">
        <v>2481</v>
      </c>
      <c r="F47" s="229">
        <v>0</v>
      </c>
      <c r="G47" s="1">
        <v>100</v>
      </c>
      <c r="H47" s="1">
        <v>5</v>
      </c>
      <c r="I47" s="2" t="str">
        <f>UnitControlCenter!B51</f>
        <v>€/MWh</v>
      </c>
      <c r="J47" s="47" t="s">
        <v>2483</v>
      </c>
      <c r="K47" s="47"/>
      <c r="L47" s="6"/>
      <c r="M47" s="146"/>
    </row>
    <row r="48" spans="1:14" ht="58" x14ac:dyDescent="0.35">
      <c r="A48" s="1" t="s">
        <v>8</v>
      </c>
      <c r="B48" s="1" t="s">
        <v>2479</v>
      </c>
      <c r="C48" s="1" t="s">
        <v>2480</v>
      </c>
      <c r="D48" s="1" t="s">
        <v>2477</v>
      </c>
      <c r="E48" s="1" t="s">
        <v>2482</v>
      </c>
      <c r="F48" s="50">
        <v>0</v>
      </c>
      <c r="G48" s="51">
        <v>1</v>
      </c>
      <c r="H48" s="51">
        <v>0.01</v>
      </c>
      <c r="I48" s="2" t="s">
        <v>2485</v>
      </c>
      <c r="J48" s="47" t="s">
        <v>2484</v>
      </c>
      <c r="K48" s="47"/>
      <c r="L48" s="6"/>
      <c r="M48" s="146"/>
    </row>
    <row r="49" spans="1:14" ht="29" x14ac:dyDescent="0.35">
      <c r="A49" s="1" t="s">
        <v>8</v>
      </c>
      <c r="B49" s="1" t="s">
        <v>2486</v>
      </c>
      <c r="C49" s="1" t="s">
        <v>2487</v>
      </c>
      <c r="D49" s="1" t="s">
        <v>2486</v>
      </c>
      <c r="E49" s="1" t="s">
        <v>2488</v>
      </c>
      <c r="F49" s="229">
        <v>0</v>
      </c>
      <c r="G49" s="1">
        <v>100</v>
      </c>
      <c r="H49" s="1">
        <v>5</v>
      </c>
      <c r="I49" s="2" t="str">
        <f>UnitControlCenter!B50</f>
        <v>€/metric ton CO2e</v>
      </c>
      <c r="J49" s="47" t="s">
        <v>2489</v>
      </c>
      <c r="K49" s="47"/>
      <c r="L49" s="6"/>
      <c r="M49" s="146"/>
    </row>
    <row r="50" spans="1:14" ht="101.5" x14ac:dyDescent="0.35">
      <c r="A50" s="1" t="s">
        <v>9</v>
      </c>
      <c r="B50" s="1" t="s">
        <v>2113</v>
      </c>
      <c r="C50" s="1" t="s">
        <v>2066</v>
      </c>
      <c r="D50" s="1" t="s">
        <v>2113</v>
      </c>
      <c r="E50" s="1" t="s">
        <v>2067</v>
      </c>
      <c r="F50" s="53">
        <v>0</v>
      </c>
      <c r="G50" s="53">
        <v>0.5</v>
      </c>
      <c r="H50" s="53">
        <v>0.01</v>
      </c>
      <c r="I50" s="6" t="s">
        <v>2065</v>
      </c>
      <c r="J50" s="47" t="s">
        <v>2114</v>
      </c>
    </row>
    <row r="51" spans="1:14" ht="58" x14ac:dyDescent="0.35">
      <c r="A51" s="1" t="s">
        <v>9</v>
      </c>
      <c r="B51" s="1" t="s">
        <v>26</v>
      </c>
      <c r="C51" s="1" t="s">
        <v>1916</v>
      </c>
      <c r="D51" s="1" t="s">
        <v>1917</v>
      </c>
      <c r="E51" s="1" t="s">
        <v>1915</v>
      </c>
      <c r="F51" s="50">
        <v>0</v>
      </c>
      <c r="G51" s="51">
        <v>1</v>
      </c>
      <c r="H51" s="51">
        <v>0.01</v>
      </c>
      <c r="I51" s="47" t="s">
        <v>1707</v>
      </c>
      <c r="J51" s="47" t="s">
        <v>1918</v>
      </c>
      <c r="K51" s="47" t="s">
        <v>239</v>
      </c>
      <c r="L51" s="6" t="s">
        <v>240</v>
      </c>
    </row>
    <row r="52" spans="1:14" ht="29" x14ac:dyDescent="0.35">
      <c r="A52" s="1" t="s">
        <v>9</v>
      </c>
      <c r="B52" s="1" t="s">
        <v>20</v>
      </c>
      <c r="C52" s="1" t="s">
        <v>1664</v>
      </c>
      <c r="D52" s="1" t="s">
        <v>20</v>
      </c>
      <c r="E52" s="1" t="s">
        <v>1665</v>
      </c>
      <c r="F52" s="50">
        <v>0</v>
      </c>
      <c r="G52" s="51">
        <v>1</v>
      </c>
      <c r="H52" s="51">
        <v>0.01</v>
      </c>
      <c r="I52" s="47" t="s">
        <v>33</v>
      </c>
      <c r="J52" s="47" t="s">
        <v>1289</v>
      </c>
      <c r="K52" s="47" t="s">
        <v>214</v>
      </c>
      <c r="L52" s="6" t="s">
        <v>215</v>
      </c>
      <c r="M52" s="146" t="s">
        <v>1290</v>
      </c>
    </row>
    <row r="53" spans="1:14" ht="58" x14ac:dyDescent="0.35">
      <c r="A53" s="1" t="s">
        <v>9</v>
      </c>
      <c r="B53" s="1" t="s">
        <v>24</v>
      </c>
      <c r="C53" s="1" t="s">
        <v>282</v>
      </c>
      <c r="D53" s="1" t="s">
        <v>24</v>
      </c>
      <c r="E53" s="1" t="s">
        <v>1177</v>
      </c>
      <c r="F53" s="50">
        <v>0</v>
      </c>
      <c r="G53" s="51">
        <v>1</v>
      </c>
      <c r="H53" s="51">
        <v>0.01</v>
      </c>
      <c r="I53" s="47" t="s">
        <v>33</v>
      </c>
      <c r="J53" s="47" t="s">
        <v>1201</v>
      </c>
      <c r="K53" s="47" t="s">
        <v>216</v>
      </c>
      <c r="L53" s="6" t="s">
        <v>217</v>
      </c>
      <c r="M53" s="146" t="s">
        <v>151</v>
      </c>
    </row>
    <row r="54" spans="1:14" ht="58" x14ac:dyDescent="0.35">
      <c r="A54" s="1" t="s">
        <v>9</v>
      </c>
      <c r="B54" s="1" t="s">
        <v>22</v>
      </c>
      <c r="C54" s="1" t="s">
        <v>58</v>
      </c>
      <c r="D54" s="1" t="s">
        <v>22</v>
      </c>
      <c r="E54" s="1" t="s">
        <v>1176</v>
      </c>
      <c r="F54" s="50">
        <v>0</v>
      </c>
      <c r="G54" s="51">
        <v>1</v>
      </c>
      <c r="H54" s="51">
        <v>0.01</v>
      </c>
      <c r="I54" s="47" t="s">
        <v>33</v>
      </c>
      <c r="J54" s="47" t="s">
        <v>1202</v>
      </c>
      <c r="K54" s="47" t="s">
        <v>218</v>
      </c>
      <c r="L54" s="6" t="s">
        <v>219</v>
      </c>
      <c r="M54" s="146" t="s">
        <v>151</v>
      </c>
    </row>
    <row r="55" spans="1:14" ht="58" x14ac:dyDescent="0.35">
      <c r="A55" s="1" t="s">
        <v>9</v>
      </c>
      <c r="B55" s="1" t="s">
        <v>100</v>
      </c>
      <c r="C55" s="1" t="s">
        <v>283</v>
      </c>
      <c r="D55" s="1" t="s">
        <v>100</v>
      </c>
      <c r="E55" s="1" t="s">
        <v>1175</v>
      </c>
      <c r="F55" s="51">
        <v>0</v>
      </c>
      <c r="G55" s="51">
        <v>0.25</v>
      </c>
      <c r="H55" s="51">
        <v>0.01</v>
      </c>
      <c r="I55" s="47" t="s">
        <v>30</v>
      </c>
      <c r="J55" s="47" t="s">
        <v>1922</v>
      </c>
      <c r="K55" s="47" t="s">
        <v>220</v>
      </c>
      <c r="L55" s="6" t="s">
        <v>221</v>
      </c>
      <c r="M55" s="147" t="s">
        <v>1155</v>
      </c>
      <c r="N55" s="6" t="s">
        <v>1155</v>
      </c>
    </row>
    <row r="56" spans="1:14" ht="43.5" x14ac:dyDescent="0.35">
      <c r="A56" s="1" t="s">
        <v>9</v>
      </c>
      <c r="B56" s="1" t="s">
        <v>23</v>
      </c>
      <c r="C56" s="1" t="s">
        <v>284</v>
      </c>
      <c r="D56" s="1" t="s">
        <v>23</v>
      </c>
      <c r="E56" s="1" t="s">
        <v>1174</v>
      </c>
      <c r="F56" s="50">
        <v>0</v>
      </c>
      <c r="G56" s="51">
        <v>1</v>
      </c>
      <c r="H56" s="51">
        <v>0.01</v>
      </c>
      <c r="I56" s="47" t="s">
        <v>33</v>
      </c>
      <c r="J56" s="47" t="s">
        <v>1203</v>
      </c>
      <c r="K56" s="47" t="s">
        <v>222</v>
      </c>
      <c r="L56" s="6" t="s">
        <v>223</v>
      </c>
      <c r="M56" s="146" t="s">
        <v>151</v>
      </c>
    </row>
    <row r="57" spans="1:14" ht="72.5" x14ac:dyDescent="0.35">
      <c r="A57" s="1" t="s">
        <v>9</v>
      </c>
      <c r="B57" s="1" t="s">
        <v>2387</v>
      </c>
      <c r="C57" s="1" t="s">
        <v>2389</v>
      </c>
      <c r="D57" s="1" t="s">
        <v>2387</v>
      </c>
      <c r="E57" s="1" t="s">
        <v>2391</v>
      </c>
      <c r="F57" s="50">
        <v>0</v>
      </c>
      <c r="G57" s="50">
        <v>1</v>
      </c>
      <c r="H57" s="51">
        <v>0.01</v>
      </c>
      <c r="I57" s="47" t="s">
        <v>1310</v>
      </c>
      <c r="J57" s="47" t="s">
        <v>2394</v>
      </c>
      <c r="K57" s="47" t="s">
        <v>224</v>
      </c>
      <c r="L57" s="6" t="s">
        <v>1600</v>
      </c>
      <c r="M57" s="146"/>
    </row>
    <row r="58" spans="1:14" ht="43.5" x14ac:dyDescent="0.35">
      <c r="A58" s="2" t="s">
        <v>9</v>
      </c>
      <c r="B58" s="2" t="s">
        <v>1669</v>
      </c>
      <c r="C58" s="1" t="s">
        <v>1672</v>
      </c>
      <c r="D58" s="2" t="s">
        <v>1676</v>
      </c>
      <c r="E58" s="2" t="s">
        <v>1677</v>
      </c>
      <c r="F58" s="52">
        <v>0</v>
      </c>
      <c r="G58" s="53">
        <v>1</v>
      </c>
      <c r="H58" s="53">
        <v>0.01</v>
      </c>
      <c r="I58" s="6" t="s">
        <v>33</v>
      </c>
      <c r="J58" s="6" t="s">
        <v>2126</v>
      </c>
      <c r="K58" s="6" t="s">
        <v>1156</v>
      </c>
      <c r="L58" s="6" t="s">
        <v>1157</v>
      </c>
      <c r="M58" s="147" t="s">
        <v>151</v>
      </c>
    </row>
    <row r="59" spans="1:14" ht="43.5" x14ac:dyDescent="0.35">
      <c r="A59" s="2" t="s">
        <v>9</v>
      </c>
      <c r="B59" s="2" t="s">
        <v>1670</v>
      </c>
      <c r="C59" s="1" t="s">
        <v>1673</v>
      </c>
      <c r="D59" s="2" t="s">
        <v>1676</v>
      </c>
      <c r="E59" s="2" t="s">
        <v>1678</v>
      </c>
      <c r="F59" s="52">
        <v>0</v>
      </c>
      <c r="G59" s="53">
        <v>1</v>
      </c>
      <c r="H59" s="53">
        <v>0.01</v>
      </c>
      <c r="I59" s="6" t="s">
        <v>33</v>
      </c>
      <c r="J59" s="6" t="s">
        <v>2128</v>
      </c>
      <c r="K59" s="6" t="s">
        <v>1156</v>
      </c>
      <c r="L59" s="6" t="s">
        <v>1157</v>
      </c>
      <c r="M59" s="147"/>
    </row>
    <row r="60" spans="1:14" ht="43.5" x14ac:dyDescent="0.35">
      <c r="A60" s="2" t="s">
        <v>9</v>
      </c>
      <c r="B60" s="2" t="s">
        <v>1671</v>
      </c>
      <c r="C60" s="1" t="s">
        <v>1674</v>
      </c>
      <c r="D60" s="2" t="s">
        <v>1676</v>
      </c>
      <c r="E60" s="2" t="s">
        <v>1679</v>
      </c>
      <c r="F60" s="52">
        <v>0</v>
      </c>
      <c r="G60" s="53">
        <v>1</v>
      </c>
      <c r="H60" s="53">
        <v>0.01</v>
      </c>
      <c r="I60" s="6" t="s">
        <v>33</v>
      </c>
      <c r="J60" s="6" t="s">
        <v>2127</v>
      </c>
      <c r="K60" s="6" t="s">
        <v>1156</v>
      </c>
      <c r="L60" s="6" t="s">
        <v>1157</v>
      </c>
      <c r="M60" s="147"/>
    </row>
    <row r="61" spans="1:14" ht="43.5" x14ac:dyDescent="0.35">
      <c r="A61" s="2" t="s">
        <v>9</v>
      </c>
      <c r="B61" s="2" t="s">
        <v>1681</v>
      </c>
      <c r="C61" s="1" t="s">
        <v>1675</v>
      </c>
      <c r="D61" s="2" t="s">
        <v>1676</v>
      </c>
      <c r="E61" s="2" t="s">
        <v>1680</v>
      </c>
      <c r="F61" s="52">
        <v>0</v>
      </c>
      <c r="G61" s="53">
        <v>1</v>
      </c>
      <c r="H61" s="53">
        <v>0.01</v>
      </c>
      <c r="I61" s="6" t="s">
        <v>33</v>
      </c>
      <c r="J61" s="6" t="s">
        <v>2208</v>
      </c>
      <c r="K61" s="6" t="s">
        <v>1156</v>
      </c>
      <c r="L61" s="6" t="s">
        <v>1157</v>
      </c>
      <c r="M61" s="147"/>
    </row>
    <row r="62" spans="1:14" ht="72.5" x14ac:dyDescent="0.35">
      <c r="A62" s="1" t="s">
        <v>9</v>
      </c>
      <c r="B62" s="1" t="s">
        <v>2388</v>
      </c>
      <c r="C62" s="1" t="s">
        <v>2390</v>
      </c>
      <c r="D62" s="1" t="s">
        <v>2388</v>
      </c>
      <c r="E62" s="1" t="s">
        <v>2392</v>
      </c>
      <c r="F62" s="50">
        <v>0</v>
      </c>
      <c r="G62" s="50">
        <v>1</v>
      </c>
      <c r="H62" s="51">
        <v>0.01</v>
      </c>
      <c r="I62" s="47" t="s">
        <v>1310</v>
      </c>
      <c r="J62" s="47" t="s">
        <v>2393</v>
      </c>
      <c r="K62" s="47" t="s">
        <v>224</v>
      </c>
      <c r="L62" s="6" t="s">
        <v>1600</v>
      </c>
      <c r="M62" s="146"/>
    </row>
    <row r="63" spans="1:14" ht="174" x14ac:dyDescent="0.35">
      <c r="A63" s="1" t="s">
        <v>9</v>
      </c>
      <c r="B63" s="1" t="s">
        <v>1335</v>
      </c>
      <c r="C63" s="1" t="s">
        <v>1334</v>
      </c>
      <c r="D63" s="1" t="s">
        <v>1335</v>
      </c>
      <c r="E63" s="1" t="s">
        <v>1337</v>
      </c>
      <c r="F63" s="50">
        <v>0</v>
      </c>
      <c r="G63" s="51">
        <v>1</v>
      </c>
      <c r="H63" s="51">
        <v>0.01</v>
      </c>
      <c r="I63" s="47" t="s">
        <v>1338</v>
      </c>
      <c r="J63" s="47" t="s">
        <v>2084</v>
      </c>
      <c r="K63" s="47"/>
      <c r="L63" s="6" t="s">
        <v>1595</v>
      </c>
      <c r="M63" s="146" t="s">
        <v>2091</v>
      </c>
    </row>
    <row r="64" spans="1:14" ht="43.5" x14ac:dyDescent="0.35">
      <c r="A64" s="1" t="s">
        <v>9</v>
      </c>
      <c r="B64" s="1" t="s">
        <v>21</v>
      </c>
      <c r="C64" s="1" t="s">
        <v>285</v>
      </c>
      <c r="D64" s="44" t="s">
        <v>347</v>
      </c>
      <c r="E64" s="1" t="s">
        <v>1173</v>
      </c>
      <c r="F64" s="50">
        <v>0</v>
      </c>
      <c r="G64" s="51">
        <v>1</v>
      </c>
      <c r="H64" s="51">
        <v>0.01</v>
      </c>
      <c r="I64" s="47" t="s">
        <v>33</v>
      </c>
      <c r="J64" s="47" t="s">
        <v>2085</v>
      </c>
      <c r="K64" s="47" t="s">
        <v>225</v>
      </c>
      <c r="L64" s="6" t="s">
        <v>226</v>
      </c>
      <c r="M64" s="146"/>
    </row>
    <row r="65" spans="1:14" ht="58" x14ac:dyDescent="0.35">
      <c r="A65" s="1" t="s">
        <v>9</v>
      </c>
      <c r="B65" s="1" t="s">
        <v>19</v>
      </c>
      <c r="C65" s="1" t="s">
        <v>286</v>
      </c>
      <c r="D65" s="44" t="s">
        <v>347</v>
      </c>
      <c r="E65" s="1" t="s">
        <v>1172</v>
      </c>
      <c r="F65" s="50">
        <v>0</v>
      </c>
      <c r="G65" s="51">
        <v>1</v>
      </c>
      <c r="H65" s="51">
        <v>0.01</v>
      </c>
      <c r="I65" s="47" t="s">
        <v>33</v>
      </c>
      <c r="J65" s="47" t="s">
        <v>2086</v>
      </c>
      <c r="K65" s="47" t="s">
        <v>227</v>
      </c>
      <c r="L65" s="6" t="s">
        <v>228</v>
      </c>
      <c r="M65" s="146"/>
    </row>
    <row r="66" spans="1:14" ht="29" x14ac:dyDescent="0.35">
      <c r="A66" s="1" t="s">
        <v>9</v>
      </c>
      <c r="B66" s="1" t="s">
        <v>2121</v>
      </c>
      <c r="C66" s="1" t="s">
        <v>2122</v>
      </c>
      <c r="D66" s="1" t="s">
        <v>2121</v>
      </c>
      <c r="E66" s="1" t="s">
        <v>2123</v>
      </c>
      <c r="F66" s="50">
        <v>0</v>
      </c>
      <c r="G66" s="51">
        <v>1</v>
      </c>
      <c r="H66" s="51">
        <v>0.01</v>
      </c>
      <c r="I66" s="47" t="s">
        <v>33</v>
      </c>
      <c r="J66" s="47" t="s">
        <v>2124</v>
      </c>
      <c r="K66" s="47"/>
      <c r="L66" s="6"/>
      <c r="M66" s="146"/>
    </row>
    <row r="67" spans="1:14" ht="58" x14ac:dyDescent="0.35">
      <c r="A67" s="1" t="s">
        <v>9</v>
      </c>
      <c r="B67" s="1" t="s">
        <v>1389</v>
      </c>
      <c r="C67" s="1" t="s">
        <v>1390</v>
      </c>
      <c r="D67" s="1" t="s">
        <v>1390</v>
      </c>
      <c r="E67" s="1" t="s">
        <v>1391</v>
      </c>
      <c r="F67" s="50">
        <v>0</v>
      </c>
      <c r="G67" s="51">
        <v>1</v>
      </c>
      <c r="H67" s="51">
        <v>0.01</v>
      </c>
      <c r="I67" s="47" t="s">
        <v>1392</v>
      </c>
      <c r="J67" s="47" t="s">
        <v>2087</v>
      </c>
      <c r="K67" s="47"/>
      <c r="L67" s="6" t="s">
        <v>1596</v>
      </c>
      <c r="M67" s="146" t="s">
        <v>151</v>
      </c>
    </row>
    <row r="68" spans="1:14" ht="43.5" x14ac:dyDescent="0.35">
      <c r="A68" s="1" t="s">
        <v>9</v>
      </c>
      <c r="B68" s="2" t="s">
        <v>1376</v>
      </c>
      <c r="C68" s="1" t="s">
        <v>1377</v>
      </c>
      <c r="D68" s="2" t="s">
        <v>1380</v>
      </c>
      <c r="E68" s="1" t="s">
        <v>1381</v>
      </c>
      <c r="F68" s="53">
        <v>0</v>
      </c>
      <c r="G68" s="53">
        <v>1</v>
      </c>
      <c r="H68" s="53">
        <v>0.01</v>
      </c>
      <c r="I68" s="47" t="s">
        <v>1382</v>
      </c>
      <c r="J68" s="6" t="s">
        <v>1383</v>
      </c>
      <c r="K68" s="6"/>
      <c r="L68" s="6" t="s">
        <v>1599</v>
      </c>
      <c r="M68" s="146"/>
      <c r="N68" s="6"/>
    </row>
    <row r="69" spans="1:14" ht="58" x14ac:dyDescent="0.35">
      <c r="A69" s="1" t="s">
        <v>132</v>
      </c>
      <c r="B69" s="1" t="s">
        <v>134</v>
      </c>
      <c r="C69" s="1" t="s">
        <v>429</v>
      </c>
      <c r="D69" s="1" t="s">
        <v>134</v>
      </c>
      <c r="E69" s="1" t="s">
        <v>1171</v>
      </c>
      <c r="F69" s="50">
        <v>0</v>
      </c>
      <c r="G69" s="51">
        <v>1</v>
      </c>
      <c r="H69" s="51">
        <v>0.01</v>
      </c>
      <c r="I69" s="47" t="s">
        <v>33</v>
      </c>
      <c r="J69" s="47" t="s">
        <v>2160</v>
      </c>
      <c r="K69" s="47" t="s">
        <v>229</v>
      </c>
      <c r="L69" s="6" t="s">
        <v>230</v>
      </c>
      <c r="M69" s="146" t="s">
        <v>151</v>
      </c>
      <c r="N69" s="47" t="s">
        <v>184</v>
      </c>
    </row>
    <row r="70" spans="1:14" ht="43.5" x14ac:dyDescent="0.35">
      <c r="A70" s="1" t="s">
        <v>132</v>
      </c>
      <c r="B70" s="1" t="s">
        <v>258</v>
      </c>
      <c r="C70" s="1" t="s">
        <v>436</v>
      </c>
      <c r="D70" s="1" t="s">
        <v>258</v>
      </c>
      <c r="E70" s="1" t="s">
        <v>1170</v>
      </c>
      <c r="F70" s="50">
        <v>0</v>
      </c>
      <c r="G70" s="51">
        <v>1</v>
      </c>
      <c r="H70" s="51">
        <v>0.01</v>
      </c>
      <c r="I70" s="47" t="s">
        <v>33</v>
      </c>
      <c r="J70" s="47" t="s">
        <v>2161</v>
      </c>
      <c r="K70" s="47" t="s">
        <v>311</v>
      </c>
      <c r="L70" s="6" t="s">
        <v>312</v>
      </c>
      <c r="M70" s="146"/>
      <c r="N70" s="47"/>
    </row>
    <row r="71" spans="1:14" ht="43.5" x14ac:dyDescent="0.35">
      <c r="A71" s="1" t="s">
        <v>132</v>
      </c>
      <c r="B71" s="1" t="s">
        <v>2264</v>
      </c>
      <c r="C71" s="1" t="s">
        <v>433</v>
      </c>
      <c r="D71" s="1" t="s">
        <v>2264</v>
      </c>
      <c r="E71" s="1" t="s">
        <v>1169</v>
      </c>
      <c r="F71" s="50">
        <v>0</v>
      </c>
      <c r="G71" s="51">
        <v>1</v>
      </c>
      <c r="H71" s="51">
        <v>0.01</v>
      </c>
      <c r="I71" s="47" t="s">
        <v>33</v>
      </c>
      <c r="J71" s="47" t="s">
        <v>2265</v>
      </c>
      <c r="K71" s="47"/>
      <c r="L71" s="6" t="s">
        <v>1601</v>
      </c>
      <c r="M71" s="146" t="s">
        <v>2266</v>
      </c>
      <c r="N71" s="47"/>
    </row>
    <row r="72" spans="1:14" ht="29" x14ac:dyDescent="0.35">
      <c r="A72" s="1" t="s">
        <v>132</v>
      </c>
      <c r="B72" s="1" t="s">
        <v>185</v>
      </c>
      <c r="C72" s="1" t="s">
        <v>430</v>
      </c>
      <c r="D72" s="1" t="s">
        <v>185</v>
      </c>
      <c r="E72" s="1" t="s">
        <v>1168</v>
      </c>
      <c r="F72" s="50">
        <v>0</v>
      </c>
      <c r="G72" s="51">
        <v>1</v>
      </c>
      <c r="H72" s="51">
        <v>0.01</v>
      </c>
      <c r="I72" s="47" t="s">
        <v>33</v>
      </c>
      <c r="J72" s="47" t="s">
        <v>1204</v>
      </c>
      <c r="K72" s="47" t="s">
        <v>231</v>
      </c>
      <c r="L72" s="6" t="s">
        <v>232</v>
      </c>
      <c r="M72" s="146" t="s">
        <v>151</v>
      </c>
      <c r="N72" s="47"/>
    </row>
    <row r="73" spans="1:14" ht="43.5" x14ac:dyDescent="0.35">
      <c r="A73" s="1" t="s">
        <v>132</v>
      </c>
      <c r="B73" s="1" t="s">
        <v>1666</v>
      </c>
      <c r="C73" s="1" t="s">
        <v>1667</v>
      </c>
      <c r="D73" s="1" t="s">
        <v>1666</v>
      </c>
      <c r="E73" s="1" t="s">
        <v>1668</v>
      </c>
      <c r="F73" s="50">
        <v>0</v>
      </c>
      <c r="G73" s="51">
        <v>1</v>
      </c>
      <c r="H73" s="51">
        <v>0.01</v>
      </c>
      <c r="I73" s="47" t="s">
        <v>33</v>
      </c>
      <c r="J73" s="47" t="s">
        <v>2211</v>
      </c>
      <c r="K73" s="47" t="s">
        <v>233</v>
      </c>
      <c r="L73" s="6" t="s">
        <v>234</v>
      </c>
      <c r="M73" s="146" t="s">
        <v>151</v>
      </c>
      <c r="N73" s="47"/>
    </row>
    <row r="74" spans="1:14" ht="43.5" x14ac:dyDescent="0.35">
      <c r="A74" s="1" t="s">
        <v>132</v>
      </c>
      <c r="B74" s="1" t="s">
        <v>2267</v>
      </c>
      <c r="C74" s="1" t="s">
        <v>2209</v>
      </c>
      <c r="D74" s="1" t="s">
        <v>2267</v>
      </c>
      <c r="E74" s="1" t="s">
        <v>2210</v>
      </c>
      <c r="F74" s="50">
        <v>0</v>
      </c>
      <c r="G74" s="51">
        <v>1</v>
      </c>
      <c r="H74" s="51">
        <v>0.01</v>
      </c>
      <c r="I74" s="47" t="s">
        <v>33</v>
      </c>
      <c r="J74" s="47" t="s">
        <v>2268</v>
      </c>
      <c r="K74" s="47"/>
      <c r="L74" s="6"/>
      <c r="M74" s="146"/>
      <c r="N74" s="47"/>
    </row>
    <row r="75" spans="1:14" ht="43.5" x14ac:dyDescent="0.35">
      <c r="A75" s="1" t="s">
        <v>132</v>
      </c>
      <c r="B75" s="1" t="s">
        <v>135</v>
      </c>
      <c r="C75" s="1" t="s">
        <v>431</v>
      </c>
      <c r="D75" s="1" t="s">
        <v>135</v>
      </c>
      <c r="E75" s="1" t="s">
        <v>1167</v>
      </c>
      <c r="F75" s="50">
        <v>0</v>
      </c>
      <c r="G75" s="51">
        <v>1</v>
      </c>
      <c r="H75" s="51">
        <v>0.01</v>
      </c>
      <c r="I75" s="47" t="s">
        <v>33</v>
      </c>
      <c r="J75" s="47" t="s">
        <v>2162</v>
      </c>
      <c r="K75" s="47" t="s">
        <v>235</v>
      </c>
      <c r="L75" s="6" t="s">
        <v>236</v>
      </c>
      <c r="M75" s="146" t="s">
        <v>151</v>
      </c>
      <c r="N75" s="47"/>
    </row>
    <row r="76" spans="1:14" ht="29" x14ac:dyDescent="0.35">
      <c r="A76" s="1" t="s">
        <v>132</v>
      </c>
      <c r="B76" s="1" t="s">
        <v>133</v>
      </c>
      <c r="C76" s="1" t="s">
        <v>1700</v>
      </c>
      <c r="D76" s="1" t="s">
        <v>133</v>
      </c>
      <c r="E76" s="1" t="s">
        <v>1166</v>
      </c>
      <c r="F76" s="50">
        <v>0</v>
      </c>
      <c r="G76" s="51">
        <v>1</v>
      </c>
      <c r="H76" s="51">
        <v>0.01</v>
      </c>
      <c r="I76" s="47" t="s">
        <v>33</v>
      </c>
      <c r="J76" s="47" t="s">
        <v>1687</v>
      </c>
      <c r="K76" s="47" t="s">
        <v>237</v>
      </c>
      <c r="L76" s="6" t="s">
        <v>238</v>
      </c>
      <c r="M76" s="146" t="s">
        <v>151</v>
      </c>
      <c r="N76" s="47"/>
    </row>
    <row r="77" spans="1:14" ht="29" x14ac:dyDescent="0.35">
      <c r="A77" s="1" t="s">
        <v>132</v>
      </c>
      <c r="B77" s="1" t="s">
        <v>2261</v>
      </c>
      <c r="C77" s="1" t="s">
        <v>432</v>
      </c>
      <c r="D77" s="1" t="s">
        <v>2261</v>
      </c>
      <c r="E77" s="1" t="s">
        <v>1165</v>
      </c>
      <c r="F77" s="50">
        <v>0</v>
      </c>
      <c r="G77" s="51">
        <v>1</v>
      </c>
      <c r="H77" s="51">
        <v>0.01</v>
      </c>
      <c r="I77" s="47" t="s">
        <v>33</v>
      </c>
      <c r="J77" s="47" t="s">
        <v>2262</v>
      </c>
      <c r="K77" s="47"/>
      <c r="L77" s="6" t="s">
        <v>1602</v>
      </c>
      <c r="M77" s="146" t="s">
        <v>2263</v>
      </c>
      <c r="N77" s="47"/>
    </row>
    <row r="78" spans="1:14" ht="87" x14ac:dyDescent="0.35">
      <c r="A78" s="1" t="s">
        <v>132</v>
      </c>
      <c r="B78" s="1" t="s">
        <v>1339</v>
      </c>
      <c r="C78" s="1" t="s">
        <v>1340</v>
      </c>
      <c r="D78" s="1" t="s">
        <v>1339</v>
      </c>
      <c r="E78" s="1" t="s">
        <v>1341</v>
      </c>
      <c r="F78" s="50">
        <v>0</v>
      </c>
      <c r="G78" s="51">
        <v>1</v>
      </c>
      <c r="H78" s="51">
        <v>0.01</v>
      </c>
      <c r="I78" s="47" t="s">
        <v>1342</v>
      </c>
      <c r="J78" s="47" t="s">
        <v>2125</v>
      </c>
      <c r="K78" s="47"/>
      <c r="L78" s="6" t="s">
        <v>1597</v>
      </c>
      <c r="M78" s="145" t="s">
        <v>1343</v>
      </c>
      <c r="N78" s="47"/>
    </row>
    <row r="79" spans="1:14" ht="87" x14ac:dyDescent="0.35">
      <c r="A79" s="1" t="s">
        <v>10</v>
      </c>
      <c r="B79" s="1" t="s">
        <v>2011</v>
      </c>
      <c r="C79" s="1" t="s">
        <v>1311</v>
      </c>
      <c r="D79" s="1" t="s">
        <v>2011</v>
      </c>
      <c r="E79" s="1" t="s">
        <v>1163</v>
      </c>
      <c r="F79" s="1">
        <v>0</v>
      </c>
      <c r="G79" s="1">
        <v>300</v>
      </c>
      <c r="H79" s="1">
        <v>5</v>
      </c>
      <c r="I79" s="102" t="str">
        <f>UnitControlCenter!$B$50</f>
        <v>€/metric ton CO2e</v>
      </c>
      <c r="J79" s="47" t="s">
        <v>2236</v>
      </c>
      <c r="K79" s="47" t="s">
        <v>241</v>
      </c>
      <c r="L79" s="6" t="s">
        <v>242</v>
      </c>
      <c r="M79" s="147" t="s">
        <v>1287</v>
      </c>
      <c r="N79" s="6" t="s">
        <v>396</v>
      </c>
    </row>
    <row r="80" spans="1:14" ht="43.5" x14ac:dyDescent="0.35">
      <c r="A80" s="1" t="s">
        <v>10</v>
      </c>
      <c r="B80" s="1" t="s">
        <v>25</v>
      </c>
      <c r="C80" s="1" t="s">
        <v>139</v>
      </c>
      <c r="D80" s="1" t="s">
        <v>25</v>
      </c>
      <c r="E80" s="1" t="s">
        <v>1162</v>
      </c>
      <c r="F80" s="53">
        <v>0</v>
      </c>
      <c r="G80" s="53">
        <v>1</v>
      </c>
      <c r="H80" s="53">
        <v>0.01</v>
      </c>
      <c r="I80" s="47" t="s">
        <v>141</v>
      </c>
      <c r="J80" s="47" t="s">
        <v>2088</v>
      </c>
      <c r="K80" s="6" t="s">
        <v>245</v>
      </c>
      <c r="L80" s="6" t="s">
        <v>246</v>
      </c>
      <c r="M80" s="146" t="s">
        <v>151</v>
      </c>
    </row>
    <row r="81" spans="1:13" ht="43.5" x14ac:dyDescent="0.35">
      <c r="A81" s="2" t="s">
        <v>10</v>
      </c>
      <c r="B81" s="2" t="s">
        <v>1344</v>
      </c>
      <c r="C81" s="1" t="s">
        <v>1345</v>
      </c>
      <c r="D81" s="102"/>
      <c r="E81" s="2" t="s">
        <v>1346</v>
      </c>
      <c r="F81" s="1">
        <v>0</v>
      </c>
      <c r="G81" s="1">
        <v>1</v>
      </c>
      <c r="H81" s="1">
        <v>1</v>
      </c>
      <c r="I81" s="47" t="s">
        <v>29</v>
      </c>
      <c r="J81" s="47" t="s">
        <v>2192</v>
      </c>
      <c r="K81" s="47" t="s">
        <v>241</v>
      </c>
      <c r="L81" s="6" t="s">
        <v>242</v>
      </c>
    </row>
    <row r="82" spans="1:13" ht="43.5" x14ac:dyDescent="0.35">
      <c r="A82" s="2" t="s">
        <v>10</v>
      </c>
      <c r="B82" s="2" t="s">
        <v>1869</v>
      </c>
      <c r="C82" s="1" t="s">
        <v>2653</v>
      </c>
      <c r="D82" s="102"/>
      <c r="E82" s="2" t="s">
        <v>2238</v>
      </c>
      <c r="F82" s="1">
        <v>0</v>
      </c>
      <c r="G82" s="1">
        <v>1</v>
      </c>
      <c r="H82" s="1">
        <v>1</v>
      </c>
      <c r="I82" s="47" t="s">
        <v>29</v>
      </c>
      <c r="J82" s="47" t="s">
        <v>2237</v>
      </c>
      <c r="K82" s="47" t="s">
        <v>241</v>
      </c>
      <c r="L82" s="6" t="s">
        <v>242</v>
      </c>
    </row>
    <row r="83" spans="1:13" ht="29" x14ac:dyDescent="0.35">
      <c r="A83" s="2" t="s">
        <v>10</v>
      </c>
      <c r="B83" s="1" t="s">
        <v>2191</v>
      </c>
      <c r="C83" s="1" t="s">
        <v>2191</v>
      </c>
      <c r="D83" s="102"/>
      <c r="E83" s="102"/>
      <c r="F83" s="1">
        <v>0</v>
      </c>
      <c r="G83" s="1">
        <v>1</v>
      </c>
      <c r="H83" s="1">
        <v>1</v>
      </c>
      <c r="I83" s="47" t="s">
        <v>29</v>
      </c>
      <c r="J83" s="1" t="s">
        <v>2660</v>
      </c>
      <c r="K83" s="47" t="s">
        <v>241</v>
      </c>
      <c r="L83" s="6" t="s">
        <v>242</v>
      </c>
    </row>
    <row r="84" spans="1:13" ht="43.5" x14ac:dyDescent="0.35">
      <c r="A84" s="2" t="s">
        <v>10</v>
      </c>
      <c r="B84" s="2" t="s">
        <v>1612</v>
      </c>
      <c r="C84" s="1" t="s">
        <v>1611</v>
      </c>
      <c r="D84" s="2" t="s">
        <v>1612</v>
      </c>
      <c r="E84" s="1" t="s">
        <v>1613</v>
      </c>
      <c r="F84" s="1">
        <v>0</v>
      </c>
      <c r="G84" s="1">
        <v>1</v>
      </c>
      <c r="H84" s="1">
        <v>1</v>
      </c>
      <c r="I84" s="47" t="s">
        <v>29</v>
      </c>
      <c r="J84" s="6"/>
    </row>
    <row r="85" spans="1:13" ht="29" x14ac:dyDescent="0.35">
      <c r="A85" s="2" t="s">
        <v>10</v>
      </c>
      <c r="B85" s="2" t="s">
        <v>1652</v>
      </c>
      <c r="C85" s="1" t="s">
        <v>1652</v>
      </c>
      <c r="D85" s="2" t="s">
        <v>1652</v>
      </c>
      <c r="E85" s="2" t="s">
        <v>1653</v>
      </c>
      <c r="F85" s="53">
        <v>0</v>
      </c>
      <c r="G85" s="53">
        <v>1</v>
      </c>
      <c r="H85" s="53">
        <v>0.01</v>
      </c>
      <c r="I85" s="47" t="s">
        <v>1654</v>
      </c>
      <c r="J85" s="47" t="s">
        <v>2089</v>
      </c>
      <c r="K85" s="6" t="s">
        <v>1803</v>
      </c>
    </row>
    <row r="86" spans="1:13" ht="43.5" x14ac:dyDescent="0.35">
      <c r="A86" s="1" t="s">
        <v>10</v>
      </c>
      <c r="B86" s="1" t="s">
        <v>2136</v>
      </c>
      <c r="C86" s="1" t="s">
        <v>2135</v>
      </c>
      <c r="D86" s="1" t="s">
        <v>2136</v>
      </c>
      <c r="E86" s="1" t="s">
        <v>1161</v>
      </c>
      <c r="F86" s="50">
        <v>-0.5</v>
      </c>
      <c r="G86" s="50">
        <v>0.5</v>
      </c>
      <c r="H86" s="53">
        <v>0.01</v>
      </c>
      <c r="I86" s="47" t="s">
        <v>142</v>
      </c>
      <c r="J86" s="47" t="s">
        <v>2137</v>
      </c>
      <c r="K86" s="6" t="s">
        <v>247</v>
      </c>
      <c r="L86" s="6" t="s">
        <v>248</v>
      </c>
      <c r="M86" s="147" t="s">
        <v>152</v>
      </c>
    </row>
    <row r="87" spans="1:13" x14ac:dyDescent="0.35">
      <c r="A87" t="s">
        <v>10</v>
      </c>
      <c r="B87" t="s">
        <v>2620</v>
      </c>
      <c r="C87" t="s">
        <v>2621</v>
      </c>
      <c r="D87" s="126"/>
      <c r="E87" s="126"/>
      <c r="F87">
        <v>0</v>
      </c>
      <c r="G87">
        <v>1</v>
      </c>
      <c r="H87">
        <v>1</v>
      </c>
      <c r="I87" s="219" t="s">
        <v>29</v>
      </c>
      <c r="J87" t="s">
        <v>2622</v>
      </c>
    </row>
    <row r="88" spans="1:13" x14ac:dyDescent="0.35">
      <c r="A88" t="s">
        <v>10</v>
      </c>
      <c r="B88" t="s">
        <v>2623</v>
      </c>
      <c r="C88" t="s">
        <v>2624</v>
      </c>
      <c r="D88" s="126"/>
      <c r="E88" s="126"/>
      <c r="F88">
        <v>0</v>
      </c>
      <c r="G88">
        <v>1</v>
      </c>
      <c r="H88">
        <v>1</v>
      </c>
      <c r="I88" s="219" t="s">
        <v>29</v>
      </c>
      <c r="J88" t="s">
        <v>2625</v>
      </c>
    </row>
    <row r="89" spans="1:13" x14ac:dyDescent="0.35">
      <c r="A89" t="s">
        <v>10</v>
      </c>
      <c r="B89" t="s">
        <v>2626</v>
      </c>
      <c r="C89" t="s">
        <v>2627</v>
      </c>
      <c r="D89" s="126"/>
      <c r="E89" s="126"/>
      <c r="F89">
        <v>0</v>
      </c>
      <c r="G89">
        <v>1</v>
      </c>
      <c r="H89">
        <v>1</v>
      </c>
      <c r="I89" s="219" t="s">
        <v>29</v>
      </c>
      <c r="J89" t="s">
        <v>2628</v>
      </c>
    </row>
    <row r="90" spans="1:13" ht="72.5" x14ac:dyDescent="0.35">
      <c r="A90" s="1" t="s">
        <v>1557</v>
      </c>
      <c r="B90" s="102" t="s">
        <v>313</v>
      </c>
      <c r="C90" s="1" t="s">
        <v>288</v>
      </c>
      <c r="D90" s="1" t="s">
        <v>349</v>
      </c>
      <c r="E90" s="1" t="s">
        <v>1160</v>
      </c>
      <c r="F90" s="51">
        <v>0</v>
      </c>
      <c r="G90" s="51">
        <v>0.4</v>
      </c>
      <c r="H90" s="50">
        <v>0.01</v>
      </c>
      <c r="I90" s="47" t="s">
        <v>31</v>
      </c>
      <c r="J90" s="47" t="s">
        <v>2090</v>
      </c>
      <c r="K90" s="47" t="s">
        <v>249</v>
      </c>
      <c r="L90" s="6" t="s">
        <v>250</v>
      </c>
      <c r="M90" s="146"/>
    </row>
    <row r="91" spans="1:13" ht="72.5" x14ac:dyDescent="0.35">
      <c r="A91" s="4" t="str">
        <f>A$90</f>
        <v>Research and Development</v>
      </c>
      <c r="B91" s="4" t="str">
        <f t="shared" ref="B91:B94" si="0">B$90</f>
        <v>Capital Cost Reduction</v>
      </c>
      <c r="C91" s="1" t="s">
        <v>289</v>
      </c>
      <c r="D91" s="4" t="str">
        <f t="shared" ref="D91:L94" si="1">D$90</f>
        <v>R&amp;D Capital Cost Reductions</v>
      </c>
      <c r="E91" s="1" t="s">
        <v>2105</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72.5" x14ac:dyDescent="0.35">
      <c r="A92" s="4" t="str">
        <f t="shared" ref="A92:A94" si="2">A$90</f>
        <v>Research and Development</v>
      </c>
      <c r="B92" s="4" t="str">
        <f t="shared" si="0"/>
        <v>Capital Cost Reduction</v>
      </c>
      <c r="C92" s="1" t="s">
        <v>290</v>
      </c>
      <c r="D92" s="4" t="str">
        <f t="shared" si="1"/>
        <v>R&amp;D Capital Cost Reductions</v>
      </c>
      <c r="E92" s="1" t="s">
        <v>2106</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72.5" x14ac:dyDescent="0.35">
      <c r="A93" s="4" t="str">
        <f t="shared" si="2"/>
        <v>Research and Development</v>
      </c>
      <c r="B93" s="4" t="str">
        <f t="shared" si="0"/>
        <v>Capital Cost Reduction</v>
      </c>
      <c r="C93" s="1" t="s">
        <v>291</v>
      </c>
      <c r="D93" s="4" t="str">
        <f t="shared" si="1"/>
        <v>R&amp;D Capital Cost Reductions</v>
      </c>
      <c r="E93" s="1" t="s">
        <v>2107</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72.5" x14ac:dyDescent="0.35">
      <c r="A94" s="4" t="str">
        <f t="shared" si="2"/>
        <v>Research and Development</v>
      </c>
      <c r="B94" s="4" t="str">
        <f t="shared" si="0"/>
        <v>Capital Cost Reduction</v>
      </c>
      <c r="C94" s="2" t="s">
        <v>292</v>
      </c>
      <c r="D94" s="4" t="str">
        <f t="shared" si="1"/>
        <v>R&amp;D Capital Cost Reductions</v>
      </c>
      <c r="E94" s="1" t="s">
        <v>2108</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87" x14ac:dyDescent="0.35">
      <c r="A95" s="2" t="s">
        <v>1557</v>
      </c>
      <c r="B95" s="2" t="s">
        <v>1698</v>
      </c>
      <c r="C95" s="1" t="s">
        <v>1699</v>
      </c>
      <c r="D95" s="2" t="s">
        <v>1698</v>
      </c>
      <c r="E95" s="52" t="s">
        <v>1701</v>
      </c>
      <c r="F95" s="51">
        <v>0</v>
      </c>
      <c r="G95" s="51">
        <v>1</v>
      </c>
      <c r="H95" s="50">
        <v>0.01</v>
      </c>
      <c r="I95" s="47" t="s">
        <v>33</v>
      </c>
      <c r="J95" s="47" t="s">
        <v>2259</v>
      </c>
      <c r="K95" s="6" t="s">
        <v>1704</v>
      </c>
      <c r="L95" s="6" t="s">
        <v>1703</v>
      </c>
      <c r="M95" s="147" t="s">
        <v>1702</v>
      </c>
    </row>
    <row r="96" spans="1:13" ht="72.5" x14ac:dyDescent="0.35">
      <c r="A96" s="1" t="s">
        <v>1557</v>
      </c>
      <c r="B96" s="102" t="s">
        <v>326</v>
      </c>
      <c r="C96" s="1" t="s">
        <v>293</v>
      </c>
      <c r="D96" s="1" t="s">
        <v>350</v>
      </c>
      <c r="E96" s="1" t="s">
        <v>1159</v>
      </c>
      <c r="F96" s="51">
        <v>0</v>
      </c>
      <c r="G96" s="51">
        <v>0.4</v>
      </c>
      <c r="H96" s="50">
        <v>0.01</v>
      </c>
      <c r="I96" s="47" t="s">
        <v>32</v>
      </c>
      <c r="J96" s="47" t="s">
        <v>2096</v>
      </c>
      <c r="K96" s="47" t="s">
        <v>249</v>
      </c>
      <c r="L96" s="6" t="s">
        <v>250</v>
      </c>
    </row>
    <row r="97" spans="1:13" ht="72.5" x14ac:dyDescent="0.35">
      <c r="A97" s="4" t="str">
        <f>A$96</f>
        <v>Research and Development</v>
      </c>
      <c r="B97" s="4" t="str">
        <f>B$96</f>
        <v>Fuel Use Reduction</v>
      </c>
      <c r="C97" s="1" t="s">
        <v>294</v>
      </c>
      <c r="D97" s="4" t="str">
        <f t="shared" ref="D97:L100" si="3">D$96</f>
        <v>R&amp;D Fuel Use Reductions</v>
      </c>
      <c r="E97" s="1" t="s">
        <v>2109</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72.5" x14ac:dyDescent="0.35">
      <c r="A98" s="4" t="str">
        <f t="shared" ref="A98:B100" si="4">A$96</f>
        <v>Research and Development</v>
      </c>
      <c r="B98" s="4" t="str">
        <f t="shared" si="4"/>
        <v>Fuel Use Reduction</v>
      </c>
      <c r="C98" s="1" t="s">
        <v>295</v>
      </c>
      <c r="D98" s="4" t="str">
        <f t="shared" si="3"/>
        <v>R&amp;D Fuel Use Reductions</v>
      </c>
      <c r="E98" s="1" t="s">
        <v>2110</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72.5" x14ac:dyDescent="0.35">
      <c r="A99" s="4" t="str">
        <f t="shared" si="4"/>
        <v>Research and Development</v>
      </c>
      <c r="B99" s="4" t="str">
        <f t="shared" si="4"/>
        <v>Fuel Use Reduction</v>
      </c>
      <c r="C99" s="1" t="s">
        <v>296</v>
      </c>
      <c r="D99" s="4" t="str">
        <f t="shared" si="3"/>
        <v>R&amp;D Fuel Use Reductions</v>
      </c>
      <c r="E99" s="1" t="s">
        <v>2111</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72.5" x14ac:dyDescent="0.35">
      <c r="A100" s="4" t="str">
        <f t="shared" si="4"/>
        <v>Research and Development</v>
      </c>
      <c r="B100" s="4" t="str">
        <f t="shared" si="4"/>
        <v>Fuel Use Reduction</v>
      </c>
      <c r="C100" s="1" t="s">
        <v>297</v>
      </c>
      <c r="D100" s="4" t="str">
        <f t="shared" si="3"/>
        <v>R&amp;D Fuel Use Reductions</v>
      </c>
      <c r="E100" s="1" t="s">
        <v>2112</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30.5" x14ac:dyDescent="0.35">
      <c r="A101" s="1" t="s">
        <v>1838</v>
      </c>
      <c r="B101" s="1" t="s">
        <v>1839</v>
      </c>
      <c r="C101" s="1" t="s">
        <v>1846</v>
      </c>
      <c r="D101" s="102"/>
      <c r="E101" s="1" t="s">
        <v>1872</v>
      </c>
      <c r="F101" s="1">
        <v>0</v>
      </c>
      <c r="G101" s="1">
        <v>10</v>
      </c>
      <c r="H101" s="1">
        <v>1</v>
      </c>
      <c r="I101" s="1" t="s">
        <v>1816</v>
      </c>
      <c r="J101" s="1" t="s">
        <v>2097</v>
      </c>
      <c r="K101" s="1" t="s">
        <v>1817</v>
      </c>
    </row>
    <row r="102" spans="1:13" ht="130.5" x14ac:dyDescent="0.35">
      <c r="A102" s="1" t="s">
        <v>1838</v>
      </c>
      <c r="B102" s="1" t="s">
        <v>1840</v>
      </c>
      <c r="C102" s="1" t="s">
        <v>1847</v>
      </c>
      <c r="D102" s="102"/>
      <c r="E102" s="1" t="s">
        <v>1873</v>
      </c>
      <c r="F102" s="1">
        <v>0</v>
      </c>
      <c r="G102" s="1">
        <v>10</v>
      </c>
      <c r="H102" s="1">
        <v>1</v>
      </c>
      <c r="I102" s="1" t="s">
        <v>1816</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30.5" x14ac:dyDescent="0.35">
      <c r="A103" s="1" t="s">
        <v>1838</v>
      </c>
      <c r="B103" s="1" t="s">
        <v>2291</v>
      </c>
      <c r="C103" s="1" t="s">
        <v>2464</v>
      </c>
      <c r="D103" s="102"/>
      <c r="E103" s="1" t="s">
        <v>1874</v>
      </c>
      <c r="F103" s="1">
        <v>0</v>
      </c>
      <c r="G103" s="1">
        <v>10</v>
      </c>
      <c r="H103" s="1">
        <v>1</v>
      </c>
      <c r="I103" s="1" t="s">
        <v>1816</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1838</v>
      </c>
      <c r="B104" s="1" t="s">
        <v>2465</v>
      </c>
      <c r="C104" s="1" t="s">
        <v>2466</v>
      </c>
      <c r="D104" s="102"/>
      <c r="E104" s="1" t="s">
        <v>2467</v>
      </c>
      <c r="F104" s="1">
        <v>0</v>
      </c>
      <c r="G104" s="1">
        <v>10</v>
      </c>
      <c r="H104" s="1">
        <v>1</v>
      </c>
      <c r="I104" s="1" t="s">
        <v>1816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1838</v>
      </c>
      <c r="B105" s="1" t="s">
        <v>1841</v>
      </c>
      <c r="C105" s="1" t="s">
        <v>1848</v>
      </c>
      <c r="D105" s="102"/>
      <c r="E105" s="1" t="s">
        <v>1875</v>
      </c>
      <c r="F105" s="1">
        <v>0</v>
      </c>
      <c r="G105" s="1">
        <v>10</v>
      </c>
      <c r="H105" s="1">
        <v>1</v>
      </c>
      <c r="I105" s="1" t="s">
        <v>1816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30.5" x14ac:dyDescent="0.35">
      <c r="A106" s="1" t="s">
        <v>1838</v>
      </c>
      <c r="B106" s="1" t="s">
        <v>1842</v>
      </c>
      <c r="C106" s="1" t="s">
        <v>1849</v>
      </c>
      <c r="D106" s="102"/>
      <c r="E106" s="1" t="s">
        <v>1876</v>
      </c>
      <c r="F106" s="1">
        <v>0</v>
      </c>
      <c r="G106" s="1">
        <v>10</v>
      </c>
      <c r="H106" s="1">
        <v>1</v>
      </c>
      <c r="I106" s="1" t="s">
        <v>1816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30.5" x14ac:dyDescent="0.35">
      <c r="A107" s="1" t="s">
        <v>1838</v>
      </c>
      <c r="B107" s="1" t="s">
        <v>263</v>
      </c>
      <c r="C107" s="1" t="s">
        <v>1850</v>
      </c>
      <c r="D107" s="102"/>
      <c r="E107" s="1" t="s">
        <v>1877</v>
      </c>
      <c r="F107" s="1">
        <v>0</v>
      </c>
      <c r="G107" s="1">
        <v>10</v>
      </c>
      <c r="H107" s="1">
        <v>1</v>
      </c>
      <c r="I107" s="1" t="s">
        <v>1816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30.5" x14ac:dyDescent="0.35">
      <c r="A108" s="1" t="s">
        <v>1838</v>
      </c>
      <c r="B108" s="1" t="s">
        <v>1843</v>
      </c>
      <c r="C108" s="1" t="s">
        <v>1851</v>
      </c>
      <c r="D108" s="102"/>
      <c r="E108" s="1" t="s">
        <v>1878</v>
      </c>
      <c r="F108" s="1">
        <v>0</v>
      </c>
      <c r="G108" s="1">
        <v>10</v>
      </c>
      <c r="H108" s="1">
        <v>1</v>
      </c>
      <c r="I108" s="1" t="s">
        <v>1816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30.5" x14ac:dyDescent="0.35">
      <c r="A109" s="1" t="s">
        <v>1838</v>
      </c>
      <c r="B109" s="1" t="s">
        <v>2468</v>
      </c>
      <c r="C109" s="1" t="s">
        <v>2469</v>
      </c>
      <c r="D109" s="102"/>
      <c r="E109" s="1" t="s">
        <v>2470</v>
      </c>
      <c r="F109" s="1">
        <v>0</v>
      </c>
      <c r="G109" s="1">
        <v>10</v>
      </c>
      <c r="H109" s="1">
        <v>1</v>
      </c>
      <c r="I109" s="1" t="s">
        <v>1816</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30.5" x14ac:dyDescent="0.35">
      <c r="A110" s="1" t="s">
        <v>1838</v>
      </c>
      <c r="B110" s="1" t="s">
        <v>1844</v>
      </c>
      <c r="C110" s="1" t="s">
        <v>1852</v>
      </c>
      <c r="D110" s="102"/>
      <c r="E110" s="1" t="s">
        <v>1879</v>
      </c>
      <c r="F110" s="1">
        <v>0</v>
      </c>
      <c r="G110" s="1">
        <v>10</v>
      </c>
      <c r="H110" s="1">
        <v>1</v>
      </c>
      <c r="I110" s="1" t="s">
        <v>1816</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30.5" x14ac:dyDescent="0.35">
      <c r="A111" s="1" t="s">
        <v>1838</v>
      </c>
      <c r="B111" s="1" t="s">
        <v>1845</v>
      </c>
      <c r="C111" s="1" t="s">
        <v>1853</v>
      </c>
      <c r="D111" s="102"/>
      <c r="E111" s="1" t="s">
        <v>1880</v>
      </c>
      <c r="F111" s="1">
        <v>0</v>
      </c>
      <c r="G111" s="1">
        <v>10</v>
      </c>
      <c r="H111" s="1">
        <v>1</v>
      </c>
      <c r="I111" s="1" t="s">
        <v>1816</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58" x14ac:dyDescent="0.35">
      <c r="A112" s="1" t="s">
        <v>1716</v>
      </c>
      <c r="B112" s="1" t="s">
        <v>1717</v>
      </c>
      <c r="C112" s="1" t="s">
        <v>2269</v>
      </c>
      <c r="D112" s="102"/>
      <c r="E112" s="1" t="s">
        <v>1718</v>
      </c>
      <c r="F112" s="1">
        <v>0</v>
      </c>
      <c r="G112" s="1">
        <v>1</v>
      </c>
      <c r="H112" s="1">
        <v>1</v>
      </c>
      <c r="I112" s="47" t="s">
        <v>29</v>
      </c>
      <c r="J112" s="1" t="s">
        <v>2270</v>
      </c>
      <c r="K112" s="1"/>
      <c r="L112" s="1"/>
      <c r="M112" s="175"/>
    </row>
    <row r="113" spans="1:10" ht="116" x14ac:dyDescent="0.35">
      <c r="A113" s="1" t="s">
        <v>1716</v>
      </c>
      <c r="B113" s="1" t="s">
        <v>2149</v>
      </c>
      <c r="C113" s="1" t="s">
        <v>2147</v>
      </c>
      <c r="D113" s="102"/>
      <c r="E113" s="102"/>
      <c r="F113" s="1">
        <v>0</v>
      </c>
      <c r="G113" s="1">
        <v>1</v>
      </c>
      <c r="H113" s="1">
        <v>1</v>
      </c>
      <c r="I113" s="47" t="s">
        <v>29</v>
      </c>
      <c r="J113" s="1" t="s">
        <v>2148</v>
      </c>
    </row>
    <row r="114" spans="1:10" x14ac:dyDescent="0.35">
      <c r="A114" t="s">
        <v>1716</v>
      </c>
      <c r="B114" t="s">
        <v>2149</v>
      </c>
      <c r="C114" t="s">
        <v>2147</v>
      </c>
      <c r="D114" s="126"/>
      <c r="E114" s="126"/>
      <c r="F114">
        <v>0</v>
      </c>
      <c r="G114">
        <v>1</v>
      </c>
      <c r="H114">
        <v>1</v>
      </c>
      <c r="I114" s="219" t="s">
        <v>29</v>
      </c>
      <c r="J114" t="s">
        <v>2148</v>
      </c>
    </row>
  </sheetData>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216" activePane="bottomLeft" state="frozen"/>
      <selection pane="bottomLeft" activeCell="C237" sqref="C237"/>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96"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455</v>
      </c>
      <c r="I1" s="197" t="s">
        <v>68</v>
      </c>
      <c r="J1" s="182" t="s">
        <v>342</v>
      </c>
      <c r="K1" s="181" t="s">
        <v>1158</v>
      </c>
      <c r="L1" s="181" t="s">
        <v>69</v>
      </c>
      <c r="M1" s="181" t="s">
        <v>70</v>
      </c>
      <c r="N1" s="181" t="s">
        <v>80</v>
      </c>
      <c r="O1" s="181" t="s">
        <v>28</v>
      </c>
      <c r="P1" s="181" t="s">
        <v>2</v>
      </c>
      <c r="Q1" s="181" t="s">
        <v>439</v>
      </c>
      <c r="R1" s="181" t="s">
        <v>189</v>
      </c>
    </row>
    <row r="2" spans="1:18" s="2" customFormat="1" ht="29"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1281</v>
      </c>
      <c r="D2" s="2" t="s">
        <v>37</v>
      </c>
      <c r="E2" s="2" t="s">
        <v>1133</v>
      </c>
      <c r="F2" s="2" t="s">
        <v>2307</v>
      </c>
      <c r="G2" s="2" t="s">
        <v>1325</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29"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479</v>
      </c>
      <c r="F3" s="2" t="s">
        <v>2307</v>
      </c>
      <c r="G3" s="2" t="s">
        <v>479</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29"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1134</v>
      </c>
      <c r="F4" s="2" t="s">
        <v>2307</v>
      </c>
      <c r="G4" s="2" t="s">
        <v>1134</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29"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1135</v>
      </c>
      <c r="F5" s="2" t="s">
        <v>2307</v>
      </c>
      <c r="G5" s="2" t="s">
        <v>1135</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29"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1136</v>
      </c>
      <c r="F6" s="2" t="s">
        <v>2307</v>
      </c>
      <c r="G6" s="2" t="s">
        <v>1217</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29"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1137</v>
      </c>
      <c r="F7" s="2" t="s">
        <v>2307</v>
      </c>
      <c r="G7" s="2" t="s">
        <v>1137</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29"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1138</v>
      </c>
      <c r="F8" s="2" t="s">
        <v>2307</v>
      </c>
      <c r="G8" s="2" t="s">
        <v>1138</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29"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1139</v>
      </c>
      <c r="F9" s="2" t="s">
        <v>2307</v>
      </c>
      <c r="G9" s="2" t="s">
        <v>1139</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29"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1140</v>
      </c>
      <c r="F10" s="2" t="s">
        <v>2307</v>
      </c>
      <c r="G10" s="2" t="s">
        <v>1140</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29"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1141</v>
      </c>
      <c r="F11" s="2" t="s">
        <v>2307</v>
      </c>
      <c r="G11" s="2" t="s">
        <v>1141</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1133</v>
      </c>
      <c r="F12" s="2" t="s">
        <v>2303</v>
      </c>
      <c r="G12" s="2" t="s">
        <v>1325</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479</v>
      </c>
      <c r="F13" s="2" t="s">
        <v>2303</v>
      </c>
      <c r="G13" s="2" t="s">
        <v>479</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1134</v>
      </c>
      <c r="F14" s="2" t="s">
        <v>2303</v>
      </c>
      <c r="G14" s="2" t="s">
        <v>1134</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1135</v>
      </c>
      <c r="F15" s="2" t="s">
        <v>2303</v>
      </c>
      <c r="G15" s="2" t="s">
        <v>1135</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1136</v>
      </c>
      <c r="F16" s="2" t="s">
        <v>2303</v>
      </c>
      <c r="G16" s="2" t="s">
        <v>1217</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1137</v>
      </c>
      <c r="F17" s="2" t="s">
        <v>2303</v>
      </c>
      <c r="G17" s="2" t="s">
        <v>1137</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1138</v>
      </c>
      <c r="F18" s="2" t="s">
        <v>2303</v>
      </c>
      <c r="G18" s="2" t="s">
        <v>1138</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1139</v>
      </c>
      <c r="F19" s="2" t="s">
        <v>2303</v>
      </c>
      <c r="G19" s="2" t="s">
        <v>1139</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1140</v>
      </c>
      <c r="F20" s="2" t="s">
        <v>2303</v>
      </c>
      <c r="G20" s="2" t="s">
        <v>1140</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1141</v>
      </c>
      <c r="F21" s="2" t="s">
        <v>2303</v>
      </c>
      <c r="G21" s="2" t="s">
        <v>1141</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1133</v>
      </c>
      <c r="F22" s="2" t="s">
        <v>2152</v>
      </c>
      <c r="G22" s="2" t="s">
        <v>1325</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479</v>
      </c>
      <c r="F23" s="2" t="s">
        <v>2152</v>
      </c>
      <c r="G23" s="2" t="s">
        <v>479</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1134</v>
      </c>
      <c r="F24" s="2" t="s">
        <v>2152</v>
      </c>
      <c r="G24" s="2" t="s">
        <v>1134</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1135</v>
      </c>
      <c r="F25" s="2" t="s">
        <v>2152</v>
      </c>
      <c r="G25" s="2" t="s">
        <v>1135</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1136</v>
      </c>
      <c r="F26" s="2" t="s">
        <v>2152</v>
      </c>
      <c r="G26" s="2" t="s">
        <v>1217</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1137</v>
      </c>
      <c r="F27" s="2" t="s">
        <v>2152</v>
      </c>
      <c r="G27" s="2" t="s">
        <v>1137</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1138</v>
      </c>
      <c r="F28" s="2" t="s">
        <v>2152</v>
      </c>
      <c r="G28" s="2" t="s">
        <v>1138</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1139</v>
      </c>
      <c r="F29" s="2" t="s">
        <v>2152</v>
      </c>
      <c r="G29" s="2" t="s">
        <v>1139</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1140</v>
      </c>
      <c r="F30" s="2" t="s">
        <v>2152</v>
      </c>
      <c r="G30" s="2" t="s">
        <v>1140</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1141</v>
      </c>
      <c r="F31" s="2" t="s">
        <v>2152</v>
      </c>
      <c r="G31" s="2" t="s">
        <v>1141</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1133</v>
      </c>
      <c r="F32" s="2" t="s">
        <v>2153</v>
      </c>
      <c r="G32" s="2" t="s">
        <v>1325</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479</v>
      </c>
      <c r="F33" s="2" t="s">
        <v>2153</v>
      </c>
      <c r="G33" s="2" t="s">
        <v>479</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1134</v>
      </c>
      <c r="F34" s="2" t="s">
        <v>2153</v>
      </c>
      <c r="G34" s="2" t="s">
        <v>1134</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1135</v>
      </c>
      <c r="F35" s="2" t="s">
        <v>2153</v>
      </c>
      <c r="G35" s="2" t="s">
        <v>1135</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1136</v>
      </c>
      <c r="F36" s="2" t="s">
        <v>2153</v>
      </c>
      <c r="G36" s="2" t="s">
        <v>1217</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1137</v>
      </c>
      <c r="F37" s="2" t="s">
        <v>2153</v>
      </c>
      <c r="G37" s="2" t="s">
        <v>1137</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1138</v>
      </c>
      <c r="F38" s="2" t="s">
        <v>2153</v>
      </c>
      <c r="G38" s="2" t="s">
        <v>1138</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1139</v>
      </c>
      <c r="F39" s="2" t="s">
        <v>2153</v>
      </c>
      <c r="G39" s="2" t="s">
        <v>1139</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1140</v>
      </c>
      <c r="F40" s="2" t="s">
        <v>2153</v>
      </c>
      <c r="G40" s="2" t="s">
        <v>1140</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1141</v>
      </c>
      <c r="F41" s="2" t="s">
        <v>2153</v>
      </c>
      <c r="G41" s="2" t="s">
        <v>1141</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1133</v>
      </c>
      <c r="F42" s="2" t="s">
        <v>2154</v>
      </c>
      <c r="G42" s="2" t="s">
        <v>1325</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479</v>
      </c>
      <c r="F43" s="2" t="s">
        <v>2154</v>
      </c>
      <c r="G43" s="2" t="s">
        <v>479</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1134</v>
      </c>
      <c r="F44" s="2" t="s">
        <v>2154</v>
      </c>
      <c r="G44" s="2" t="s">
        <v>1134</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1135</v>
      </c>
      <c r="F45" s="2" t="s">
        <v>2154</v>
      </c>
      <c r="G45" s="2" t="s">
        <v>1135</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1136</v>
      </c>
      <c r="F46" s="2" t="s">
        <v>2154</v>
      </c>
      <c r="G46" s="2" t="s">
        <v>1217</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1137</v>
      </c>
      <c r="F47" s="2" t="s">
        <v>2154</v>
      </c>
      <c r="G47" s="2" t="s">
        <v>1137</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1138</v>
      </c>
      <c r="F48" s="2" t="s">
        <v>2154</v>
      </c>
      <c r="G48" s="2" t="s">
        <v>1138</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1139</v>
      </c>
      <c r="F49" s="2" t="s">
        <v>2154</v>
      </c>
      <c r="G49" s="2" t="s">
        <v>1139</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1140</v>
      </c>
      <c r="F50" s="2" t="s">
        <v>2154</v>
      </c>
      <c r="G50" s="2" t="s">
        <v>1140</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1141</v>
      </c>
      <c r="F51" s="2" t="s">
        <v>2154</v>
      </c>
      <c r="G51" s="2" t="s">
        <v>1141</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1133</v>
      </c>
      <c r="F52" s="2" t="s">
        <v>2155</v>
      </c>
      <c r="G52" s="2" t="s">
        <v>1325</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479</v>
      </c>
      <c r="F53" s="2" t="s">
        <v>2155</v>
      </c>
      <c r="G53" s="2" t="s">
        <v>479</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1134</v>
      </c>
      <c r="F54" s="2" t="s">
        <v>2155</v>
      </c>
      <c r="G54" s="2" t="s">
        <v>1134</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1135</v>
      </c>
      <c r="F55" s="2" t="s">
        <v>2155</v>
      </c>
      <c r="G55" s="2" t="s">
        <v>1135</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1136</v>
      </c>
      <c r="F56" s="2" t="s">
        <v>2155</v>
      </c>
      <c r="G56" s="2" t="s">
        <v>1217</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1137</v>
      </c>
      <c r="F57" s="2" t="s">
        <v>2155</v>
      </c>
      <c r="G57" s="2" t="s">
        <v>1137</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1138</v>
      </c>
      <c r="F58" s="2" t="s">
        <v>2155</v>
      </c>
      <c r="G58" s="2" t="s">
        <v>1138</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1139</v>
      </c>
      <c r="F59" s="2" t="s">
        <v>2155</v>
      </c>
      <c r="G59" s="2" t="s">
        <v>1139</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1140</v>
      </c>
      <c r="F60" s="2" t="s">
        <v>2155</v>
      </c>
      <c r="G60" s="2" t="s">
        <v>1140</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1141</v>
      </c>
      <c r="F61" s="2" t="s">
        <v>2155</v>
      </c>
      <c r="G61" s="2" t="s">
        <v>1141</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2314</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2289</v>
      </c>
      <c r="D63" s="47" t="s">
        <v>37</v>
      </c>
      <c r="E63" s="47" t="s">
        <v>1144</v>
      </c>
      <c r="F63" s="2" t="s">
        <v>2159</v>
      </c>
      <c r="G63" s="47" t="s">
        <v>2296</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1145</v>
      </c>
      <c r="F64" s="2" t="s">
        <v>2159</v>
      </c>
      <c r="G64" s="2" t="s">
        <v>2297</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1146</v>
      </c>
      <c r="F65" s="2" t="s">
        <v>2159</v>
      </c>
      <c r="G65" s="2" t="s">
        <v>2298</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1147</v>
      </c>
      <c r="F66" s="2" t="s">
        <v>2159</v>
      </c>
      <c r="G66" s="2" t="s">
        <v>2299</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1148</v>
      </c>
      <c r="F67" s="2" t="s">
        <v>2159</v>
      </c>
      <c r="G67" s="2" t="s">
        <v>2300</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1408</v>
      </c>
      <c r="F68" s="2" t="s">
        <v>2159</v>
      </c>
      <c r="G68" s="2" t="s">
        <v>1408</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1407</v>
      </c>
      <c r="F69" s="2" t="s">
        <v>2159</v>
      </c>
      <c r="G69" s="2" t="s">
        <v>2301</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1144</v>
      </c>
      <c r="F70" s="2" t="s">
        <v>1243</v>
      </c>
      <c r="G70" s="47" t="s">
        <v>2296</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1145</v>
      </c>
      <c r="F71" s="2" t="s">
        <v>1243</v>
      </c>
      <c r="G71" s="2" t="s">
        <v>2297</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1146</v>
      </c>
      <c r="F72" s="2" t="s">
        <v>1243</v>
      </c>
      <c r="G72" s="2" t="s">
        <v>2298</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1147</v>
      </c>
      <c r="F73" s="2" t="s">
        <v>1243</v>
      </c>
      <c r="G73" s="2" t="s">
        <v>2299</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1148</v>
      </c>
      <c r="F74" s="2" t="s">
        <v>1243</v>
      </c>
      <c r="G74" s="2" t="s">
        <v>2300</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1408</v>
      </c>
      <c r="F75" s="2" t="s">
        <v>1243</v>
      </c>
      <c r="G75" s="2" t="s">
        <v>1408</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1407</v>
      </c>
      <c r="F76" s="2" t="s">
        <v>1243</v>
      </c>
      <c r="G76" s="2" t="s">
        <v>2301</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1144</v>
      </c>
      <c r="F77" s="2" t="s">
        <v>2156</v>
      </c>
      <c r="G77" s="47" t="s">
        <v>2296</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1145</v>
      </c>
      <c r="F78" s="2" t="s">
        <v>2156</v>
      </c>
      <c r="G78" s="2" t="s">
        <v>2297</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1146</v>
      </c>
      <c r="F79" s="2" t="s">
        <v>2156</v>
      </c>
      <c r="G79" s="2" t="s">
        <v>2298</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1147</v>
      </c>
      <c r="F80" s="2" t="s">
        <v>2156</v>
      </c>
      <c r="G80" s="2" t="s">
        <v>2299</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1148</v>
      </c>
      <c r="F81" s="2" t="s">
        <v>2156</v>
      </c>
      <c r="G81" s="2" t="s">
        <v>2300</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1408</v>
      </c>
      <c r="F82" s="2" t="s">
        <v>2156</v>
      </c>
      <c r="G82" s="2" t="s">
        <v>1408</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1407</v>
      </c>
      <c r="F83" s="2" t="s">
        <v>2156</v>
      </c>
      <c r="G83" s="2" t="s">
        <v>2301</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1144</v>
      </c>
      <c r="F84" s="2" t="s">
        <v>85</v>
      </c>
      <c r="G84" s="47" t="s">
        <v>2296</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1145</v>
      </c>
      <c r="F85" s="2" t="s">
        <v>85</v>
      </c>
      <c r="G85" s="2" t="s">
        <v>2297</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1146</v>
      </c>
      <c r="F86" s="2" t="s">
        <v>85</v>
      </c>
      <c r="G86" s="2" t="s">
        <v>2298</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1147</v>
      </c>
      <c r="F87" s="2" t="s">
        <v>85</v>
      </c>
      <c r="G87" s="2" t="s">
        <v>2299</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1148</v>
      </c>
      <c r="F88" s="2" t="s">
        <v>85</v>
      </c>
      <c r="G88" s="2" t="s">
        <v>2300</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1408</v>
      </c>
      <c r="F89" s="2" t="s">
        <v>85</v>
      </c>
      <c r="G89" s="2" t="s">
        <v>1408</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1407</v>
      </c>
      <c r="F90" s="2" t="s">
        <v>85</v>
      </c>
      <c r="G90" s="2" t="s">
        <v>2301</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1144</v>
      </c>
      <c r="F91" s="2" t="s">
        <v>2157</v>
      </c>
      <c r="G91" s="47" t="s">
        <v>2296</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1145</v>
      </c>
      <c r="F92" s="2" t="s">
        <v>2157</v>
      </c>
      <c r="G92" s="2" t="s">
        <v>2297</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1146</v>
      </c>
      <c r="F93" s="2" t="s">
        <v>2157</v>
      </c>
      <c r="G93" s="2" t="s">
        <v>2298</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1147</v>
      </c>
      <c r="F94" s="2" t="s">
        <v>2157</v>
      </c>
      <c r="G94" s="2" t="s">
        <v>2299</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1148</v>
      </c>
      <c r="F95" s="2" t="s">
        <v>2157</v>
      </c>
      <c r="G95" s="2" t="s">
        <v>2300</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1408</v>
      </c>
      <c r="F96" s="2" t="s">
        <v>2157</v>
      </c>
      <c r="G96" s="2" t="s">
        <v>1408</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1407</v>
      </c>
      <c r="F97" s="2" t="s">
        <v>2157</v>
      </c>
      <c r="G97" s="2" t="s">
        <v>2301</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1144</v>
      </c>
      <c r="F98" s="2" t="s">
        <v>143</v>
      </c>
      <c r="G98" s="47" t="s">
        <v>2296</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1145</v>
      </c>
      <c r="F99" s="2" t="s">
        <v>143</v>
      </c>
      <c r="G99" s="2" t="s">
        <v>2297</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1146</v>
      </c>
      <c r="F100" s="2" t="s">
        <v>143</v>
      </c>
      <c r="G100" s="2" t="s">
        <v>2298</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1147</v>
      </c>
      <c r="F101" s="2" t="s">
        <v>143</v>
      </c>
      <c r="G101" s="2" t="s">
        <v>2299</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1148</v>
      </c>
      <c r="F102" s="2" t="s">
        <v>143</v>
      </c>
      <c r="G102" s="2" t="s">
        <v>2300</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1408</v>
      </c>
      <c r="F103" s="2" t="s">
        <v>143</v>
      </c>
      <c r="G103" s="2" t="s">
        <v>1408</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1407</v>
      </c>
      <c r="F104" s="2" t="s">
        <v>143</v>
      </c>
      <c r="G104" s="2" t="s">
        <v>2301</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2290</v>
      </c>
      <c r="D105" s="47" t="s">
        <v>37</v>
      </c>
      <c r="E105" s="47" t="s">
        <v>1144</v>
      </c>
      <c r="F105" s="2" t="s">
        <v>2308</v>
      </c>
      <c r="G105" s="47" t="s">
        <v>2296</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1145</v>
      </c>
      <c r="F106" s="2" t="s">
        <v>2308</v>
      </c>
      <c r="G106" s="2" t="s">
        <v>2297</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1146</v>
      </c>
      <c r="F107" s="2" t="s">
        <v>2308</v>
      </c>
      <c r="G107" s="2" t="s">
        <v>2298</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1147</v>
      </c>
      <c r="F108" s="2" t="s">
        <v>2308</v>
      </c>
      <c r="G108" s="2" t="s">
        <v>2299</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1148</v>
      </c>
      <c r="F109" s="2" t="s">
        <v>2308</v>
      </c>
      <c r="G109" s="2" t="s">
        <v>2300</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1408</v>
      </c>
      <c r="F110" s="2" t="s">
        <v>2308</v>
      </c>
      <c r="G110" s="2" t="s">
        <v>1408</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1407</v>
      </c>
      <c r="F111" s="2" t="s">
        <v>2308</v>
      </c>
      <c r="G111" s="2" t="s">
        <v>2301</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1144</v>
      </c>
      <c r="F112" s="2" t="s">
        <v>2304</v>
      </c>
      <c r="G112" s="47" t="s">
        <v>2296</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1145</v>
      </c>
      <c r="F113" s="2" t="s">
        <v>2304</v>
      </c>
      <c r="G113" s="2" t="s">
        <v>2297</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1146</v>
      </c>
      <c r="F114" s="2" t="s">
        <v>2304</v>
      </c>
      <c r="G114" s="2" t="s">
        <v>2298</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1147</v>
      </c>
      <c r="F115" s="2" t="s">
        <v>2304</v>
      </c>
      <c r="G115" s="2" t="s">
        <v>2299</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1148</v>
      </c>
      <c r="F116" s="2" t="s">
        <v>2304</v>
      </c>
      <c r="G116" s="2" t="s">
        <v>2300</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1408</v>
      </c>
      <c r="F117" s="2" t="s">
        <v>2304</v>
      </c>
      <c r="G117" s="2" t="s">
        <v>1408</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1407</v>
      </c>
      <c r="F118" s="2" t="s">
        <v>2304</v>
      </c>
      <c r="G118" s="2" t="s">
        <v>2301</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1144</v>
      </c>
      <c r="F119" s="2" t="s">
        <v>2156</v>
      </c>
      <c r="G119" s="47" t="s">
        <v>2296</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1145</v>
      </c>
      <c r="F120" s="2" t="s">
        <v>2156</v>
      </c>
      <c r="G120" s="2" t="s">
        <v>2297</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1146</v>
      </c>
      <c r="F121" s="2" t="s">
        <v>2156</v>
      </c>
      <c r="G121" s="2" t="s">
        <v>2298</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1147</v>
      </c>
      <c r="F122" s="2" t="s">
        <v>2156</v>
      </c>
      <c r="G122" s="2" t="s">
        <v>2299</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1148</v>
      </c>
      <c r="F123" s="2" t="s">
        <v>2156</v>
      </c>
      <c r="G123" s="2" t="s">
        <v>2300</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1408</v>
      </c>
      <c r="F124" s="2" t="s">
        <v>2156</v>
      </c>
      <c r="G124" s="2" t="s">
        <v>1408</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1407</v>
      </c>
      <c r="F125" s="2" t="s">
        <v>2156</v>
      </c>
      <c r="G125" s="2" t="s">
        <v>2301</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1144</v>
      </c>
      <c r="F126" s="2" t="s">
        <v>85</v>
      </c>
      <c r="G126" s="47" t="s">
        <v>2296</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1145</v>
      </c>
      <c r="F127" s="2" t="s">
        <v>85</v>
      </c>
      <c r="G127" s="2" t="s">
        <v>2297</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1146</v>
      </c>
      <c r="F128" s="2" t="s">
        <v>85</v>
      </c>
      <c r="G128" s="2" t="s">
        <v>2298</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1147</v>
      </c>
      <c r="F129" s="2" t="s">
        <v>85</v>
      </c>
      <c r="G129" s="2" t="s">
        <v>2299</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1148</v>
      </c>
      <c r="F130" s="2" t="s">
        <v>85</v>
      </c>
      <c r="G130" s="2" t="s">
        <v>2300</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1408</v>
      </c>
      <c r="F131" s="2" t="s">
        <v>85</v>
      </c>
      <c r="G131" s="2" t="s">
        <v>1408</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1407</v>
      </c>
      <c r="F132" s="2" t="s">
        <v>85</v>
      </c>
      <c r="G132" s="2" t="s">
        <v>2301</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1144</v>
      </c>
      <c r="F133" s="2" t="s">
        <v>2158</v>
      </c>
      <c r="G133" s="47" t="s">
        <v>2296</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1145</v>
      </c>
      <c r="F134" s="2" t="s">
        <v>2158</v>
      </c>
      <c r="G134" s="2" t="s">
        <v>2297</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1146</v>
      </c>
      <c r="F135" s="2" t="s">
        <v>2158</v>
      </c>
      <c r="G135" s="2" t="s">
        <v>2298</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1147</v>
      </c>
      <c r="F136" s="2" t="s">
        <v>2158</v>
      </c>
      <c r="G136" s="2" t="s">
        <v>2299</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1148</v>
      </c>
      <c r="F137" s="2" t="s">
        <v>2158</v>
      </c>
      <c r="G137" s="2" t="s">
        <v>2300</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1408</v>
      </c>
      <c r="F138" s="2" t="s">
        <v>2158</v>
      </c>
      <c r="G138" s="2" t="s">
        <v>1408</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1407</v>
      </c>
      <c r="F139" s="2" t="s">
        <v>2158</v>
      </c>
      <c r="G139" s="2" t="s">
        <v>2301</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1144</v>
      </c>
      <c r="F140" s="2" t="s">
        <v>143</v>
      </c>
      <c r="G140" s="47" t="s">
        <v>2296</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1145</v>
      </c>
      <c r="F141" s="2" t="s">
        <v>143</v>
      </c>
      <c r="G141" s="2" t="s">
        <v>2297</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1146</v>
      </c>
      <c r="F142" s="2" t="s">
        <v>143</v>
      </c>
      <c r="G142" s="2" t="s">
        <v>2298</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1147</v>
      </c>
      <c r="F143" s="2" t="s">
        <v>143</v>
      </c>
      <c r="G143" s="2" t="s">
        <v>2299</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1148</v>
      </c>
      <c r="F144" s="2" t="s">
        <v>143</v>
      </c>
      <c r="G144" s="2" t="s">
        <v>2300</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1408</v>
      </c>
      <c r="F145" s="2" t="s">
        <v>143</v>
      </c>
      <c r="G145" s="2" t="s">
        <v>1408</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1407</v>
      </c>
      <c r="F146" s="2" t="s">
        <v>143</v>
      </c>
      <c r="G146" s="2" t="s">
        <v>2301</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298</v>
      </c>
      <c r="D148" s="47" t="s">
        <v>45</v>
      </c>
      <c r="E148" s="47" t="s">
        <v>37</v>
      </c>
      <c r="F148" s="47" t="s">
        <v>83</v>
      </c>
      <c r="G148" s="2" t="s">
        <v>2159</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2308</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1243</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2304</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2156</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2156</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2157</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2158</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143</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143</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464</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2531</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1882</v>
      </c>
      <c r="D162" s="47" t="s">
        <v>45</v>
      </c>
      <c r="E162" s="47" t="s">
        <v>37</v>
      </c>
      <c r="F162" s="47" t="s">
        <v>83</v>
      </c>
      <c r="G162" s="2" t="s">
        <v>2159</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1243</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2156</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2157</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143</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2308</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2304</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2156</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2158</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143</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2279</v>
      </c>
      <c r="D174" s="47" t="s">
        <v>45</v>
      </c>
      <c r="E174" s="47" t="s">
        <v>37</v>
      </c>
      <c r="F174" s="47" t="s">
        <v>83</v>
      </c>
      <c r="G174" s="2" t="s">
        <v>2159</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2308</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1243</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2304</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2156</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2156</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2157</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2158</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143</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143</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2285</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2472</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1385</v>
      </c>
      <c r="D188" s="47" t="s">
        <v>114</v>
      </c>
      <c r="E188" s="47" t="s">
        <v>276</v>
      </c>
      <c r="F188" s="47" t="s">
        <v>120</v>
      </c>
      <c r="G188" s="47" t="s">
        <v>280</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115</v>
      </c>
      <c r="E189" s="47" t="s">
        <v>276</v>
      </c>
      <c r="F189" s="47" t="s">
        <v>121</v>
      </c>
      <c r="G189" s="47" t="s">
        <v>280</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117</v>
      </c>
      <c r="E190" s="47" t="s">
        <v>276</v>
      </c>
      <c r="F190" s="47" t="s">
        <v>123</v>
      </c>
      <c r="G190" s="47" t="s">
        <v>280</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118</v>
      </c>
      <c r="E191" s="47" t="s">
        <v>276</v>
      </c>
      <c r="F191" s="47" t="s">
        <v>124</v>
      </c>
      <c r="G191" s="47" t="s">
        <v>280</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119</v>
      </c>
      <c r="E192" s="47" t="s">
        <v>276</v>
      </c>
      <c r="F192" s="47" t="s">
        <v>125</v>
      </c>
      <c r="G192" s="47" t="s">
        <v>280</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114</v>
      </c>
      <c r="E193" s="47" t="s">
        <v>277</v>
      </c>
      <c r="F193" s="47" t="s">
        <v>120</v>
      </c>
      <c r="G193" s="47" t="s">
        <v>279</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115</v>
      </c>
      <c r="E194" s="47" t="s">
        <v>277</v>
      </c>
      <c r="F194" s="47" t="s">
        <v>121</v>
      </c>
      <c r="G194" s="47" t="s">
        <v>279</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117</v>
      </c>
      <c r="E195" s="47" t="s">
        <v>277</v>
      </c>
      <c r="F195" s="47" t="s">
        <v>123</v>
      </c>
      <c r="G195" s="47" t="s">
        <v>279</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118</v>
      </c>
      <c r="E196" s="47" t="s">
        <v>277</v>
      </c>
      <c r="F196" s="47" t="s">
        <v>124</v>
      </c>
      <c r="G196" s="47" t="s">
        <v>279</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119</v>
      </c>
      <c r="E197" s="47" t="s">
        <v>277</v>
      </c>
      <c r="F197" s="47" t="s">
        <v>125</v>
      </c>
      <c r="G197" s="47" t="s">
        <v>279</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114</v>
      </c>
      <c r="E198" s="47" t="s">
        <v>278</v>
      </c>
      <c r="F198" s="47" t="s">
        <v>120</v>
      </c>
      <c r="G198" s="47" t="s">
        <v>164</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115</v>
      </c>
      <c r="E199" s="47" t="s">
        <v>278</v>
      </c>
      <c r="F199" s="47" t="s">
        <v>121</v>
      </c>
      <c r="G199" s="47" t="s">
        <v>164</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117</v>
      </c>
      <c r="E200" s="47" t="s">
        <v>278</v>
      </c>
      <c r="F200" s="47" t="s">
        <v>123</v>
      </c>
      <c r="G200" s="47" t="s">
        <v>164</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118</v>
      </c>
      <c r="E201" s="47" t="s">
        <v>278</v>
      </c>
      <c r="F201" s="47" t="s">
        <v>124</v>
      </c>
      <c r="G201" s="47" t="s">
        <v>164</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119</v>
      </c>
      <c r="E202" s="47" t="s">
        <v>278</v>
      </c>
      <c r="F202" s="47" t="s">
        <v>125</v>
      </c>
      <c r="G202" s="47" t="s">
        <v>164</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299</v>
      </c>
      <c r="D203" s="47" t="s">
        <v>114</v>
      </c>
      <c r="E203" s="47" t="s">
        <v>276</v>
      </c>
      <c r="F203" s="47" t="s">
        <v>120</v>
      </c>
      <c r="G203" s="47" t="s">
        <v>280</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115</v>
      </c>
      <c r="E204" s="47" t="s">
        <v>276</v>
      </c>
      <c r="F204" s="47" t="s">
        <v>121</v>
      </c>
      <c r="G204" s="47" t="s">
        <v>280</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116</v>
      </c>
      <c r="E205" s="47" t="s">
        <v>276</v>
      </c>
      <c r="F205" s="47" t="s">
        <v>122</v>
      </c>
      <c r="G205" s="47" t="s">
        <v>280</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117</v>
      </c>
      <c r="E206" s="47" t="s">
        <v>276</v>
      </c>
      <c r="F206" s="47" t="s">
        <v>123</v>
      </c>
      <c r="G206" s="47" t="s">
        <v>280</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118</v>
      </c>
      <c r="E207" s="47" t="s">
        <v>276</v>
      </c>
      <c r="F207" s="47" t="s">
        <v>124</v>
      </c>
      <c r="G207" s="47" t="s">
        <v>280</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119</v>
      </c>
      <c r="E208" s="47" t="s">
        <v>276</v>
      </c>
      <c r="F208" s="47" t="s">
        <v>125</v>
      </c>
      <c r="G208" s="47" t="s">
        <v>280</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114</v>
      </c>
      <c r="E209" s="47" t="s">
        <v>277</v>
      </c>
      <c r="F209" s="47" t="s">
        <v>120</v>
      </c>
      <c r="G209" s="47" t="s">
        <v>279</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115</v>
      </c>
      <c r="E210" s="47" t="s">
        <v>277</v>
      </c>
      <c r="F210" s="47" t="s">
        <v>121</v>
      </c>
      <c r="G210" s="47" t="s">
        <v>279</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116</v>
      </c>
      <c r="E211" s="47" t="s">
        <v>277</v>
      </c>
      <c r="F211" s="47" t="s">
        <v>122</v>
      </c>
      <c r="G211" s="47" t="s">
        <v>279</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117</v>
      </c>
      <c r="E212" s="47" t="s">
        <v>277</v>
      </c>
      <c r="F212" s="47" t="s">
        <v>123</v>
      </c>
      <c r="G212" s="47" t="s">
        <v>279</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118</v>
      </c>
      <c r="E213" s="47" t="s">
        <v>277</v>
      </c>
      <c r="F213" s="47" t="s">
        <v>124</v>
      </c>
      <c r="G213" s="47" t="s">
        <v>279</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119</v>
      </c>
      <c r="E214" s="47" t="s">
        <v>277</v>
      </c>
      <c r="F214" s="47" t="s">
        <v>125</v>
      </c>
      <c r="G214" s="47" t="s">
        <v>279</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114</v>
      </c>
      <c r="E215" s="47" t="s">
        <v>278</v>
      </c>
      <c r="F215" s="47" t="s">
        <v>120</v>
      </c>
      <c r="G215" s="47" t="s">
        <v>164</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115</v>
      </c>
      <c r="E216" s="47" t="s">
        <v>278</v>
      </c>
      <c r="F216" s="47" t="s">
        <v>121</v>
      </c>
      <c r="G216" s="47" t="s">
        <v>164</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116</v>
      </c>
      <c r="E217" s="47" t="s">
        <v>278</v>
      </c>
      <c r="F217" s="47" t="s">
        <v>122</v>
      </c>
      <c r="G217" s="47" t="s">
        <v>164</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117</v>
      </c>
      <c r="E218" s="47" t="s">
        <v>278</v>
      </c>
      <c r="F218" s="47" t="s">
        <v>123</v>
      </c>
      <c r="G218" s="47" t="s">
        <v>164</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118</v>
      </c>
      <c r="E219" s="47" t="s">
        <v>278</v>
      </c>
      <c r="F219" s="47" t="s">
        <v>124</v>
      </c>
      <c r="G219" s="47" t="s">
        <v>164</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119</v>
      </c>
      <c r="E220" s="47" t="s">
        <v>278</v>
      </c>
      <c r="F220" s="47" t="s">
        <v>125</v>
      </c>
      <c r="G220" s="47" t="s">
        <v>164</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300</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2309</v>
      </c>
      <c r="D223" s="47" t="s">
        <v>276</v>
      </c>
      <c r="E223" s="47"/>
      <c r="F223" s="47" t="s">
        <v>280</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277</v>
      </c>
      <c r="E224" s="47"/>
      <c r="F224" s="47" t="s">
        <v>279</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278</v>
      </c>
      <c r="E225" s="47"/>
      <c r="F225" s="47" t="s">
        <v>164</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126</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1359</v>
      </c>
      <c r="D227" s="47" t="s">
        <v>276</v>
      </c>
      <c r="E227" s="47"/>
      <c r="F227" s="47" t="s">
        <v>280</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277</v>
      </c>
      <c r="E228" s="47"/>
      <c r="F228" s="47" t="s">
        <v>279</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278</v>
      </c>
      <c r="E229" s="47"/>
      <c r="F229" s="47" t="s">
        <v>164</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114</v>
      </c>
      <c r="E230" s="47"/>
      <c r="F230" s="47" t="s">
        <v>120</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115</v>
      </c>
      <c r="E231" s="47"/>
      <c r="F231" s="47" t="s">
        <v>121</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116</v>
      </c>
      <c r="E232" s="47"/>
      <c r="F232" s="47" t="s">
        <v>122</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117</v>
      </c>
      <c r="E233" s="47"/>
      <c r="F233" s="47" t="s">
        <v>123</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118</v>
      </c>
      <c r="E234" s="47"/>
      <c r="F234" s="47" t="s">
        <v>124</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119</v>
      </c>
      <c r="E235" s="47"/>
      <c r="F235" s="47" t="s">
        <v>125</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287</v>
      </c>
      <c r="D236" s="6"/>
      <c r="E236" s="6"/>
      <c r="F236" s="6"/>
      <c r="G236" s="6"/>
      <c r="H236" s="44">
        <v>68</v>
      </c>
      <c r="I236" s="199"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1637</v>
      </c>
      <c r="D237" s="6"/>
      <c r="E237" s="6"/>
      <c r="F237" s="6"/>
      <c r="G237" s="6"/>
      <c r="H237" s="44">
        <v>176</v>
      </c>
      <c r="I237" s="199"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3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328</v>
      </c>
      <c r="D238" s="47" t="s">
        <v>446</v>
      </c>
      <c r="E238" s="47"/>
      <c r="F238" s="47" t="s">
        <v>445</v>
      </c>
      <c r="G238" s="6"/>
      <c r="H238" s="49">
        <v>167</v>
      </c>
      <c r="I238" s="199"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2340</v>
      </c>
      <c r="E239" s="47"/>
      <c r="F239" s="6" t="s">
        <v>2614</v>
      </c>
      <c r="G239" s="47"/>
      <c r="H239" s="44">
        <v>168</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2341</v>
      </c>
      <c r="E240" s="47"/>
      <c r="F240" s="6" t="s">
        <v>2275</v>
      </c>
      <c r="G240" s="47"/>
      <c r="H240" s="44">
        <v>1746</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2351</v>
      </c>
      <c r="G241" s="47"/>
      <c r="H241" s="49">
        <v>169</v>
      </c>
      <c r="I241" s="198"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8"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447</v>
      </c>
      <c r="E243" s="47"/>
      <c r="F243" s="6" t="s">
        <v>450</v>
      </c>
      <c r="G243" s="47"/>
      <c r="H243" s="44">
        <v>608</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8"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1324</v>
      </c>
      <c r="E247" s="47"/>
      <c r="F247" s="6" t="s">
        <v>435</v>
      </c>
      <c r="G247" s="47"/>
      <c r="H247" s="44">
        <v>612</v>
      </c>
      <c r="I247" s="198"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308</v>
      </c>
      <c r="E248" s="47"/>
      <c r="F248" s="6" t="s">
        <v>2618</v>
      </c>
      <c r="G248" s="47"/>
      <c r="H248" s="44">
        <v>613</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309</v>
      </c>
      <c r="E249" s="47"/>
      <c r="F249" s="6" t="s">
        <v>2616</v>
      </c>
      <c r="G249" s="47"/>
      <c r="H249" s="44">
        <v>614</v>
      </c>
      <c r="I249" s="198"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443</v>
      </c>
      <c r="E250" s="47"/>
      <c r="F250" s="6" t="s">
        <v>442</v>
      </c>
      <c r="G250" s="47"/>
      <c r="H250" s="44">
        <v>116</v>
      </c>
      <c r="I250" s="198"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452</v>
      </c>
      <c r="E251" s="47"/>
      <c r="F251" s="6" t="s">
        <v>453</v>
      </c>
      <c r="G251" s="47"/>
      <c r="H251" s="44">
        <v>615</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1644</v>
      </c>
      <c r="E252" s="47"/>
      <c r="F252" s="6" t="s">
        <v>1368</v>
      </c>
      <c r="G252" s="47"/>
      <c r="H252" s="44">
        <v>616</v>
      </c>
      <c r="I252" s="198"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1645</v>
      </c>
      <c r="E253" s="47"/>
      <c r="F253" s="6" t="s">
        <v>1490</v>
      </c>
      <c r="G253" s="47"/>
      <c r="H253" s="44">
        <v>617</v>
      </c>
      <c r="I253" s="198"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1646</v>
      </c>
      <c r="E254" s="47"/>
      <c r="F254" s="6" t="s">
        <v>1370</v>
      </c>
      <c r="G254" s="47"/>
      <c r="H254" s="44">
        <v>618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2339</v>
      </c>
      <c r="E255" s="47"/>
      <c r="F255" s="6" t="s">
        <v>2346</v>
      </c>
      <c r="G255" s="47"/>
      <c r="H255" s="44">
        <v>1747</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2342</v>
      </c>
      <c r="E256" s="47"/>
      <c r="F256" s="6" t="s">
        <v>2347</v>
      </c>
      <c r="G256" s="47"/>
      <c r="H256" s="44">
        <v>1748</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2343</v>
      </c>
      <c r="E257" s="47"/>
      <c r="F257" s="6" t="s">
        <v>2348</v>
      </c>
      <c r="G257" s="47"/>
      <c r="H257" s="44">
        <v>1749</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2344</v>
      </c>
      <c r="E258" s="47"/>
      <c r="F258" s="6" t="s">
        <v>2349</v>
      </c>
      <c r="G258" s="47"/>
      <c r="H258" s="44">
        <v>1750</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2345</v>
      </c>
      <c r="E259" s="47"/>
      <c r="F259" s="6" t="s">
        <v>2350</v>
      </c>
      <c r="G259" s="47"/>
      <c r="H259" s="44">
        <v>1751</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2425</v>
      </c>
      <c r="E260" s="47"/>
      <c r="F260" s="6" t="s">
        <v>2423</v>
      </c>
      <c r="G260" s="47"/>
      <c r="H260" s="44">
        <v>1752</v>
      </c>
      <c r="I260" s="198"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2426</v>
      </c>
      <c r="E261" s="47"/>
      <c r="F261" s="6" t="s">
        <v>2424</v>
      </c>
      <c r="G261" s="47"/>
      <c r="H261" s="44">
        <v>2236</v>
      </c>
      <c r="I261" s="198"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1638</v>
      </c>
      <c r="D262" s="47"/>
      <c r="E262" s="47"/>
      <c r="F262" s="47"/>
      <c r="G262" s="47"/>
      <c r="H262" s="44">
        <v>508</v>
      </c>
      <c r="I262" s="198"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29"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2396</v>
      </c>
      <c r="D263" s="47"/>
      <c r="E263" s="47"/>
      <c r="F263" s="47"/>
      <c r="G263" s="47"/>
      <c r="H263" s="44">
        <v>2234</v>
      </c>
      <c r="I263" s="198"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2538</v>
      </c>
      <c r="D264" s="47"/>
      <c r="E264" s="47"/>
      <c r="F264" s="47"/>
      <c r="G264" s="47"/>
      <c r="H264" s="44">
        <v>2285</v>
      </c>
      <c r="I264" s="198"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270</v>
      </c>
      <c r="D265" s="6"/>
      <c r="E265" s="6"/>
      <c r="F265" s="6"/>
      <c r="G265" s="6"/>
      <c r="H265" s="49">
        <v>148</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269</v>
      </c>
      <c r="D266" s="47" t="s">
        <v>446</v>
      </c>
      <c r="E266" s="47"/>
      <c r="F266" s="47" t="s">
        <v>445</v>
      </c>
      <c r="G266" s="6"/>
      <c r="H266" s="49">
        <v>149</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2340</v>
      </c>
      <c r="E267" s="47"/>
      <c r="F267" s="6" t="s">
        <v>2614</v>
      </c>
      <c r="G267" s="6"/>
      <c r="H267" s="49">
        <v>526</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2341</v>
      </c>
      <c r="E268" s="47"/>
      <c r="F268" s="6" t="s">
        <v>2275</v>
      </c>
      <c r="G268" s="6"/>
      <c r="H268" s="49">
        <v>1753</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2351</v>
      </c>
      <c r="G269" s="6"/>
      <c r="H269" s="49">
        <v>527</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447</v>
      </c>
      <c r="E271" s="47"/>
      <c r="F271" s="6" t="s">
        <v>450</v>
      </c>
      <c r="G271" s="6"/>
      <c r="H271" s="49">
        <v>529</v>
      </c>
      <c r="I271" s="198" t="s">
        <v>43</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1324</v>
      </c>
      <c r="E275" s="47"/>
      <c r="F275" s="6" t="s">
        <v>435</v>
      </c>
      <c r="G275" s="6"/>
      <c r="H275" s="49">
        <v>533</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308</v>
      </c>
      <c r="E276" s="47"/>
      <c r="F276" s="6" t="s">
        <v>2618</v>
      </c>
      <c r="G276" s="6"/>
      <c r="H276" s="49">
        <v>534</v>
      </c>
      <c r="I276" s="198" t="s">
        <v>43</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309</v>
      </c>
      <c r="E277" s="47"/>
      <c r="F277" s="6" t="s">
        <v>2616</v>
      </c>
      <c r="G277" s="6"/>
      <c r="H277" s="49">
        <v>535</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443</v>
      </c>
      <c r="E278" s="47"/>
      <c r="F278" s="6" t="s">
        <v>442</v>
      </c>
      <c r="G278" s="6"/>
      <c r="H278" s="49">
        <v>536</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452</v>
      </c>
      <c r="E279" s="47"/>
      <c r="F279" s="6" t="s">
        <v>453</v>
      </c>
      <c r="G279" s="6"/>
      <c r="H279" s="49">
        <v>537</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1644</v>
      </c>
      <c r="E280" s="47"/>
      <c r="F280" s="6" t="s">
        <v>1368</v>
      </c>
      <c r="G280" s="6"/>
      <c r="H280" s="49">
        <v>538</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1645</v>
      </c>
      <c r="E281" s="47"/>
      <c r="F281" s="6" t="s">
        <v>1490</v>
      </c>
      <c r="G281" s="6"/>
      <c r="H281" s="49">
        <v>539</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1646</v>
      </c>
      <c r="E282" s="47"/>
      <c r="F282" s="6" t="s">
        <v>1370</v>
      </c>
      <c r="G282" s="6"/>
      <c r="H282" s="49">
        <v>540</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2339</v>
      </c>
      <c r="E283" s="47"/>
      <c r="F283" s="6" t="s">
        <v>2346</v>
      </c>
      <c r="G283" s="6"/>
      <c r="H283" s="49">
        <v>1754</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2342</v>
      </c>
      <c r="E284" s="47"/>
      <c r="F284" s="6" t="s">
        <v>2347</v>
      </c>
      <c r="G284" s="6"/>
      <c r="H284" s="49">
        <v>1755</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2343</v>
      </c>
      <c r="E285" s="47"/>
      <c r="F285" s="6" t="s">
        <v>2348</v>
      </c>
      <c r="G285" s="6"/>
      <c r="H285" s="49">
        <v>1756</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2344</v>
      </c>
      <c r="E286" s="47"/>
      <c r="F286" s="6" t="s">
        <v>2349</v>
      </c>
      <c r="G286" s="6"/>
      <c r="H286" s="49">
        <v>1757</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2345</v>
      </c>
      <c r="E287" s="47"/>
      <c r="F287" s="6" t="s">
        <v>2350</v>
      </c>
      <c r="G287" s="6"/>
      <c r="H287" s="49">
        <v>1758</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2425</v>
      </c>
      <c r="E288" s="47"/>
      <c r="F288" s="6" t="s">
        <v>2423</v>
      </c>
      <c r="G288" s="6"/>
      <c r="H288" s="49">
        <v>1759</v>
      </c>
      <c r="I288" s="198"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2426</v>
      </c>
      <c r="E289" s="47"/>
      <c r="F289" s="6" t="s">
        <v>2424</v>
      </c>
      <c r="G289" s="6"/>
      <c r="H289" s="49">
        <v>2237</v>
      </c>
      <c r="I289" s="198"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301</v>
      </c>
      <c r="D290" s="47"/>
      <c r="E290" s="47"/>
      <c r="F290" s="47"/>
      <c r="G290" s="47"/>
      <c r="H290" s="44">
        <v>619</v>
      </c>
      <c r="I290" s="198"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2334</v>
      </c>
      <c r="D291" s="47" t="s">
        <v>446</v>
      </c>
      <c r="E291" s="47"/>
      <c r="F291" s="47" t="s">
        <v>445</v>
      </c>
      <c r="G291" s="6"/>
      <c r="H291" s="44">
        <v>1730</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2340</v>
      </c>
      <c r="E292" s="47"/>
      <c r="F292" s="6" t="s">
        <v>2614</v>
      </c>
      <c r="G292" s="6"/>
      <c r="H292" s="44">
        <v>1731</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2341</v>
      </c>
      <c r="E293" s="47"/>
      <c r="F293" s="6" t="s">
        <v>2275</v>
      </c>
      <c r="G293" s="6"/>
      <c r="H293" s="44">
        <v>1803</v>
      </c>
      <c r="I293" s="199"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2351</v>
      </c>
      <c r="G294" s="6"/>
      <c r="H294" s="44">
        <v>1732</v>
      </c>
      <c r="I294" s="199"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447</v>
      </c>
      <c r="E296" s="47"/>
      <c r="F296" s="6" t="s">
        <v>450</v>
      </c>
      <c r="G296" s="6"/>
      <c r="H296" s="44">
        <v>1734</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199" t="s">
        <v>43</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1324</v>
      </c>
      <c r="E300" s="47"/>
      <c r="F300" s="6" t="s">
        <v>435</v>
      </c>
      <c r="G300" s="6"/>
      <c r="H300" s="44">
        <v>1738</v>
      </c>
      <c r="I300" s="199" t="s">
        <v>43</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308</v>
      </c>
      <c r="E301" s="47"/>
      <c r="F301" s="6" t="s">
        <v>2618</v>
      </c>
      <c r="G301" s="6"/>
      <c r="H301" s="44">
        <v>1739</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309</v>
      </c>
      <c r="E302" s="47"/>
      <c r="F302" s="6" t="s">
        <v>2616</v>
      </c>
      <c r="G302" s="6"/>
      <c r="H302" s="44">
        <v>1740</v>
      </c>
      <c r="I302" s="199"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443</v>
      </c>
      <c r="E303" s="47"/>
      <c r="F303" s="6" t="s">
        <v>442</v>
      </c>
      <c r="G303" s="6"/>
      <c r="H303" s="44">
        <v>1741</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452</v>
      </c>
      <c r="E304" s="47"/>
      <c r="F304" s="6" t="s">
        <v>453</v>
      </c>
      <c r="G304" s="6"/>
      <c r="H304" s="44">
        <v>1742</v>
      </c>
      <c r="I304" s="199" t="s">
        <v>43</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1644</v>
      </c>
      <c r="E305" s="47"/>
      <c r="F305" s="6" t="s">
        <v>1368</v>
      </c>
      <c r="G305" s="6"/>
      <c r="H305" s="44">
        <v>1743</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1645</v>
      </c>
      <c r="E306" s="47"/>
      <c r="F306" s="6" t="s">
        <v>1490</v>
      </c>
      <c r="G306" s="6"/>
      <c r="H306" s="44">
        <v>1744</v>
      </c>
      <c r="I306" s="199"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1646</v>
      </c>
      <c r="E307" s="47"/>
      <c r="F307" s="6" t="s">
        <v>1370</v>
      </c>
      <c r="G307" s="6"/>
      <c r="H307" s="44">
        <v>1745</v>
      </c>
      <c r="I307" s="199"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2339</v>
      </c>
      <c r="E308" s="47"/>
      <c r="F308" s="6" t="s">
        <v>2346</v>
      </c>
      <c r="G308" s="6"/>
      <c r="H308" s="44">
        <v>1804</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2342</v>
      </c>
      <c r="E309" s="47"/>
      <c r="F309" s="6" t="s">
        <v>2347</v>
      </c>
      <c r="G309" s="6"/>
      <c r="H309" s="44">
        <v>1805</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2343</v>
      </c>
      <c r="E310" s="47"/>
      <c r="F310" s="6" t="s">
        <v>2348</v>
      </c>
      <c r="G310" s="6"/>
      <c r="H310" s="44">
        <v>1806</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2344</v>
      </c>
      <c r="E311" s="47"/>
      <c r="F311" s="6" t="s">
        <v>2349</v>
      </c>
      <c r="G311" s="6"/>
      <c r="H311" s="44">
        <v>1807</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2345</v>
      </c>
      <c r="E312" s="47"/>
      <c r="F312" s="6" t="s">
        <v>2350</v>
      </c>
      <c r="G312" s="6"/>
      <c r="H312" s="44">
        <v>1808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2425</v>
      </c>
      <c r="E313" s="47"/>
      <c r="F313" s="6" t="s">
        <v>2423</v>
      </c>
      <c r="G313" s="6"/>
      <c r="H313" s="44">
        <v>1809</v>
      </c>
      <c r="I313" s="199" t="s">
        <v>43</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2426</v>
      </c>
      <c r="E314" s="47"/>
      <c r="F314" s="6" t="s">
        <v>2424</v>
      </c>
      <c r="G314" s="6"/>
      <c r="H314" s="44">
        <v>2238</v>
      </c>
      <c r="I314" s="199" t="s">
        <v>43</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8"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127</v>
      </c>
      <c r="D316" s="47" t="s">
        <v>446</v>
      </c>
      <c r="E316" s="47"/>
      <c r="F316" s="47" t="s">
        <v>445</v>
      </c>
      <c r="G316" s="47"/>
      <c r="H316" s="44">
        <v>31</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127</v>
      </c>
      <c r="D317" s="6" t="s">
        <v>2340</v>
      </c>
      <c r="E317" s="47"/>
      <c r="F317" s="6" t="s">
        <v>2614</v>
      </c>
      <c r="G317" s="47"/>
      <c r="H317" s="44">
        <v>1760</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2341</v>
      </c>
      <c r="E318" s="47"/>
      <c r="F318" s="6" t="s">
        <v>2275</v>
      </c>
      <c r="G318" s="47"/>
      <c r="H318" s="44">
        <v>620</v>
      </c>
      <c r="I318" s="198"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2351</v>
      </c>
      <c r="G319" s="47"/>
      <c r="H319" s="44">
        <v>32</v>
      </c>
      <c r="I319" s="198"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447</v>
      </c>
      <c r="E321" s="47"/>
      <c r="F321" s="6" t="s">
        <v>450</v>
      </c>
      <c r="G321" s="47"/>
      <c r="H321" s="44">
        <v>622</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1324</v>
      </c>
      <c r="E325" s="47"/>
      <c r="F325" s="6" t="s">
        <v>435</v>
      </c>
      <c r="G325" s="47"/>
      <c r="H325" s="44">
        <v>626</v>
      </c>
      <c r="I325" s="198"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308</v>
      </c>
      <c r="E326" s="47"/>
      <c r="F326" s="6" t="s">
        <v>2618</v>
      </c>
      <c r="G326" s="47"/>
      <c r="H326" s="44">
        <v>627</v>
      </c>
      <c r="I326" s="198"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309</v>
      </c>
      <c r="E327" s="47"/>
      <c r="F327" s="6" t="s">
        <v>2616</v>
      </c>
      <c r="G327" s="47"/>
      <c r="H327" s="44">
        <v>628</v>
      </c>
      <c r="I327" s="198"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443</v>
      </c>
      <c r="E328" s="47"/>
      <c r="F328" s="6" t="s">
        <v>442</v>
      </c>
      <c r="G328" s="47"/>
      <c r="H328" s="44">
        <v>590</v>
      </c>
      <c r="I328" s="198"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452</v>
      </c>
      <c r="E329" s="47"/>
      <c r="F329" s="6" t="s">
        <v>453</v>
      </c>
      <c r="G329" s="47"/>
      <c r="H329" s="44">
        <v>629</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1644</v>
      </c>
      <c r="E330" s="47"/>
      <c r="F330" s="6" t="s">
        <v>1368</v>
      </c>
      <c r="G330" s="47"/>
      <c r="H330" s="44">
        <v>630</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1645</v>
      </c>
      <c r="E331" s="47"/>
      <c r="F331" s="6" t="s">
        <v>1490</v>
      </c>
      <c r="G331" s="47"/>
      <c r="H331" s="44">
        <v>631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1646</v>
      </c>
      <c r="E332" s="47"/>
      <c r="F332" s="6" t="s">
        <v>1370</v>
      </c>
      <c r="G332" s="47"/>
      <c r="H332" s="44">
        <v>632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2339</v>
      </c>
      <c r="E333" s="47"/>
      <c r="F333" s="6" t="s">
        <v>2346</v>
      </c>
      <c r="G333" s="47"/>
      <c r="H333" s="44">
        <v>1761</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2342</v>
      </c>
      <c r="E334" s="47"/>
      <c r="F334" s="6" t="s">
        <v>2347</v>
      </c>
      <c r="G334" s="47"/>
      <c r="H334" s="44">
        <v>1762</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2343</v>
      </c>
      <c r="E335" s="47"/>
      <c r="F335" s="6" t="s">
        <v>2348</v>
      </c>
      <c r="G335" s="47"/>
      <c r="H335" s="44">
        <v>1763</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2344</v>
      </c>
      <c r="E336" s="47"/>
      <c r="F336" s="6" t="s">
        <v>2349</v>
      </c>
      <c r="G336" s="47"/>
      <c r="H336" s="44">
        <v>1764</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2345</v>
      </c>
      <c r="E337" s="47"/>
      <c r="F337" s="6" t="s">
        <v>2350</v>
      </c>
      <c r="G337" s="47"/>
      <c r="H337" s="44">
        <v>1765</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2425</v>
      </c>
      <c r="E338" s="47"/>
      <c r="F338" s="6" t="s">
        <v>2423</v>
      </c>
      <c r="G338" s="47"/>
      <c r="H338" s="44">
        <v>1766</v>
      </c>
      <c r="I338" s="198"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2426</v>
      </c>
      <c r="E339" s="47"/>
      <c r="F339" s="6" t="s">
        <v>2424</v>
      </c>
      <c r="G339" s="47"/>
      <c r="H339" s="44">
        <v>2239</v>
      </c>
      <c r="I339" s="198"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1914</v>
      </c>
      <c r="D340" s="47" t="s">
        <v>446</v>
      </c>
      <c r="E340" s="47"/>
      <c r="F340" s="47" t="s">
        <v>445</v>
      </c>
      <c r="G340" s="47"/>
      <c r="H340" s="44">
        <v>860</v>
      </c>
      <c r="I340" s="198"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2340</v>
      </c>
      <c r="E341" s="47"/>
      <c r="F341" s="6" t="s">
        <v>2614</v>
      </c>
      <c r="G341" s="47"/>
      <c r="H341" s="44">
        <v>861</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2341</v>
      </c>
      <c r="E342" s="47"/>
      <c r="F342" s="6" t="s">
        <v>2275</v>
      </c>
      <c r="G342" s="47"/>
      <c r="H342" s="44">
        <v>1767</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2351</v>
      </c>
      <c r="G343" s="47"/>
      <c r="H343" s="44">
        <v>862</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447</v>
      </c>
      <c r="E345" s="47"/>
      <c r="F345" s="6" t="s">
        <v>450</v>
      </c>
      <c r="G345" s="47"/>
      <c r="H345" s="44">
        <v>864</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1324</v>
      </c>
      <c r="E349" s="47"/>
      <c r="F349" s="6" t="s">
        <v>435</v>
      </c>
      <c r="G349" s="47"/>
      <c r="H349" s="44">
        <v>868</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308</v>
      </c>
      <c r="E350" s="47"/>
      <c r="F350" s="6" t="s">
        <v>2618</v>
      </c>
      <c r="G350" s="47"/>
      <c r="H350" s="44">
        <v>869</v>
      </c>
      <c r="I350" s="198"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309</v>
      </c>
      <c r="E351" s="47"/>
      <c r="F351" s="6" t="s">
        <v>2616</v>
      </c>
      <c r="G351" s="47"/>
      <c r="H351" s="44">
        <v>870</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443</v>
      </c>
      <c r="E352" s="47"/>
      <c r="F352" s="6" t="s">
        <v>442</v>
      </c>
      <c r="G352" s="47"/>
      <c r="H352" s="44">
        <v>871</v>
      </c>
      <c r="I352" s="198"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452</v>
      </c>
      <c r="E353" s="47"/>
      <c r="F353" s="6" t="s">
        <v>453</v>
      </c>
      <c r="G353" s="47"/>
      <c r="H353" s="44">
        <v>872</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1644</v>
      </c>
      <c r="E354" s="47"/>
      <c r="F354" s="6" t="s">
        <v>1368</v>
      </c>
      <c r="G354" s="47"/>
      <c r="H354" s="44">
        <v>873</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1645</v>
      </c>
      <c r="E355" s="47"/>
      <c r="F355" s="6" t="s">
        <v>1490</v>
      </c>
      <c r="G355" s="47"/>
      <c r="H355" s="44">
        <v>874</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1646</v>
      </c>
      <c r="E356" s="47"/>
      <c r="F356" s="6" t="s">
        <v>1370</v>
      </c>
      <c r="G356" s="47"/>
      <c r="H356" s="44">
        <v>875</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2339</v>
      </c>
      <c r="E357" s="47"/>
      <c r="F357" s="6" t="s">
        <v>2346</v>
      </c>
      <c r="G357" s="47"/>
      <c r="H357" s="44">
        <v>1768</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2342</v>
      </c>
      <c r="E358" s="47"/>
      <c r="F358" s="6" t="s">
        <v>2347</v>
      </c>
      <c r="G358" s="47"/>
      <c r="H358" s="44">
        <v>1769</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2343</v>
      </c>
      <c r="E359" s="47"/>
      <c r="F359" s="6" t="s">
        <v>2348</v>
      </c>
      <c r="G359" s="47"/>
      <c r="H359" s="44">
        <v>1770</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2344</v>
      </c>
      <c r="E360" s="47"/>
      <c r="F360" s="6" t="s">
        <v>2349</v>
      </c>
      <c r="G360" s="47"/>
      <c r="H360" s="44">
        <v>1771</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2345</v>
      </c>
      <c r="E361" s="47"/>
      <c r="F361" s="6" t="s">
        <v>2350</v>
      </c>
      <c r="G361" s="47"/>
      <c r="H361" s="44">
        <v>1772</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2425</v>
      </c>
      <c r="E362" s="47"/>
      <c r="F362" s="6" t="s">
        <v>2423</v>
      </c>
      <c r="G362" s="47"/>
      <c r="H362" s="44">
        <v>1773</v>
      </c>
      <c r="I362" s="198"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2426</v>
      </c>
      <c r="E363" s="47"/>
      <c r="F363" s="6" t="s">
        <v>2424</v>
      </c>
      <c r="G363" s="47"/>
      <c r="H363" s="44">
        <v>2240</v>
      </c>
      <c r="I363" s="198"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129</v>
      </c>
      <c r="D364" s="47" t="s">
        <v>446</v>
      </c>
      <c r="E364" s="47"/>
      <c r="F364" s="47" t="s">
        <v>445</v>
      </c>
      <c r="G364" s="47"/>
      <c r="H364" s="44">
        <v>633</v>
      </c>
      <c r="I364" s="198" t="s">
        <v>43</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2340</v>
      </c>
      <c r="E365" s="47"/>
      <c r="F365" s="6" t="s">
        <v>2614</v>
      </c>
      <c r="G365" s="47"/>
      <c r="H365" s="44">
        <v>634</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2341</v>
      </c>
      <c r="E366" s="47"/>
      <c r="F366" s="6" t="s">
        <v>2275</v>
      </c>
      <c r="G366" s="47"/>
      <c r="H366" s="44">
        <v>1774</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2351</v>
      </c>
      <c r="G367" s="47"/>
      <c r="H367" s="44">
        <v>635</v>
      </c>
      <c r="I367" s="198"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8"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447</v>
      </c>
      <c r="E369" s="47"/>
      <c r="F369" s="6" t="s">
        <v>450</v>
      </c>
      <c r="G369" s="47"/>
      <c r="H369" s="44">
        <v>637</v>
      </c>
      <c r="I369" s="198"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198"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1324</v>
      </c>
      <c r="E373" s="47"/>
      <c r="F373" s="6" t="s">
        <v>435</v>
      </c>
      <c r="G373" s="47"/>
      <c r="H373" s="44">
        <v>641</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308</v>
      </c>
      <c r="E374" s="47"/>
      <c r="F374" s="6" t="s">
        <v>2618</v>
      </c>
      <c r="G374" s="47"/>
      <c r="H374" s="44">
        <v>642</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309</v>
      </c>
      <c r="E375" s="47"/>
      <c r="F375" s="6" t="s">
        <v>2616</v>
      </c>
      <c r="G375" s="47"/>
      <c r="H375" s="44">
        <v>643</v>
      </c>
      <c r="I375" s="198"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443</v>
      </c>
      <c r="E376" s="47"/>
      <c r="F376" s="6" t="s">
        <v>442</v>
      </c>
      <c r="G376" s="47"/>
      <c r="H376" s="44">
        <v>644</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452</v>
      </c>
      <c r="E377" s="47"/>
      <c r="F377" s="6" t="s">
        <v>453</v>
      </c>
      <c r="G377" s="47"/>
      <c r="H377" s="44">
        <v>645</v>
      </c>
      <c r="I377" s="198"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1644</v>
      </c>
      <c r="E378" s="47"/>
      <c r="F378" s="6" t="s">
        <v>1368</v>
      </c>
      <c r="G378" s="47"/>
      <c r="H378" s="44">
        <v>646</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1645</v>
      </c>
      <c r="E379" s="47"/>
      <c r="F379" s="6" t="s">
        <v>1490</v>
      </c>
      <c r="G379" s="47"/>
      <c r="H379" s="44">
        <v>647</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1646</v>
      </c>
      <c r="E380" s="47"/>
      <c r="F380" s="6" t="s">
        <v>1370</v>
      </c>
      <c r="G380" s="47"/>
      <c r="H380" s="44">
        <v>648</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2339</v>
      </c>
      <c r="E381" s="47"/>
      <c r="F381" s="6" t="s">
        <v>2346</v>
      </c>
      <c r="G381" s="47"/>
      <c r="H381" s="44">
        <v>1775</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2342</v>
      </c>
      <c r="E382" s="47"/>
      <c r="F382" s="6" t="s">
        <v>2347</v>
      </c>
      <c r="G382" s="47"/>
      <c r="H382" s="44">
        <v>1776</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2343</v>
      </c>
      <c r="E383" s="47"/>
      <c r="F383" s="6" t="s">
        <v>2348</v>
      </c>
      <c r="G383" s="47"/>
      <c r="H383" s="44">
        <v>1777</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2344</v>
      </c>
      <c r="E384" s="47"/>
      <c r="F384" s="6" t="s">
        <v>2349</v>
      </c>
      <c r="G384" s="47"/>
      <c r="H384" s="44">
        <v>1778</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2345</v>
      </c>
      <c r="E385" s="47"/>
      <c r="F385" s="6" t="s">
        <v>2350</v>
      </c>
      <c r="G385" s="47"/>
      <c r="H385" s="44">
        <v>1779</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2425</v>
      </c>
      <c r="E386" s="47"/>
      <c r="F386" s="6" t="s">
        <v>2423</v>
      </c>
      <c r="G386" s="47"/>
      <c r="H386" s="44">
        <v>1780</v>
      </c>
      <c r="I386" s="198"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2426</v>
      </c>
      <c r="E387" s="47"/>
      <c r="F387" s="6" t="s">
        <v>2424</v>
      </c>
      <c r="G387" s="47"/>
      <c r="H387" s="44">
        <v>2241</v>
      </c>
      <c r="I387" s="198"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2630</v>
      </c>
      <c r="D388" s="47" t="s">
        <v>446</v>
      </c>
      <c r="E388" s="47"/>
      <c r="F388" s="47" t="s">
        <v>445</v>
      </c>
      <c r="G388" s="47"/>
      <c r="H388" s="44">
        <v>2289</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2340</v>
      </c>
      <c r="E389" s="47"/>
      <c r="F389" s="6" t="s">
        <v>2274</v>
      </c>
      <c r="G389" s="47"/>
      <c r="H389" s="44">
        <v>2290</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2341</v>
      </c>
      <c r="E390" s="47"/>
      <c r="F390" s="6" t="s">
        <v>2275</v>
      </c>
      <c r="G390" s="47"/>
      <c r="H390" s="44">
        <v>2291</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2351</v>
      </c>
      <c r="G391" s="47"/>
      <c r="H391" s="44">
        <v>2292</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447</v>
      </c>
      <c r="E393" s="47"/>
      <c r="F393" s="6" t="s">
        <v>450</v>
      </c>
      <c r="G393" s="47"/>
      <c r="H393" s="44">
        <v>2294</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1324</v>
      </c>
      <c r="E397" s="47"/>
      <c r="F397" s="6" t="s">
        <v>435</v>
      </c>
      <c r="G397" s="47"/>
      <c r="H397" s="44">
        <v>2298</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308</v>
      </c>
      <c r="E398" s="47"/>
      <c r="F398" s="6" t="s">
        <v>2629</v>
      </c>
      <c r="G398" s="47"/>
      <c r="H398" s="44">
        <v>2299</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309</v>
      </c>
      <c r="E399" s="47"/>
      <c r="F399" s="6" t="s">
        <v>310</v>
      </c>
      <c r="G399" s="47"/>
      <c r="H399" s="44">
        <v>2300</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443</v>
      </c>
      <c r="E400" s="47"/>
      <c r="F400" s="6" t="s">
        <v>442</v>
      </c>
      <c r="G400" s="47"/>
      <c r="H400" s="44">
        <v>2301</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452</v>
      </c>
      <c r="E401" s="47"/>
      <c r="F401" s="6" t="s">
        <v>453</v>
      </c>
      <c r="G401" s="47"/>
      <c r="H401" s="44">
        <v>2302</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1644</v>
      </c>
      <c r="E402" s="47"/>
      <c r="F402" s="6" t="s">
        <v>1368</v>
      </c>
      <c r="G402" s="47"/>
      <c r="H402" s="44">
        <v>2303</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1645</v>
      </c>
      <c r="E403" s="47"/>
      <c r="F403" s="6" t="s">
        <v>1490</v>
      </c>
      <c r="G403" s="47"/>
      <c r="H403" s="44">
        <v>2304</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1646</v>
      </c>
      <c r="E404" s="47"/>
      <c r="F404" s="6" t="s">
        <v>1370</v>
      </c>
      <c r="G404" s="47"/>
      <c r="H404" s="44">
        <v>2305</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2339</v>
      </c>
      <c r="E405" s="47"/>
      <c r="F405" s="6" t="s">
        <v>2346</v>
      </c>
      <c r="G405" s="47"/>
      <c r="H405" s="44">
        <v>2306</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2342</v>
      </c>
      <c r="E406" s="47"/>
      <c r="F406" s="6" t="s">
        <v>2347</v>
      </c>
      <c r="G406" s="47"/>
      <c r="H406" s="44">
        <v>2307</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2343</v>
      </c>
      <c r="E407" s="47"/>
      <c r="F407" s="6" t="s">
        <v>2348</v>
      </c>
      <c r="G407" s="47"/>
      <c r="H407" s="44">
        <v>2308</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2344</v>
      </c>
      <c r="E408" s="47"/>
      <c r="F408" s="6" t="s">
        <v>2349</v>
      </c>
      <c r="G408" s="47"/>
      <c r="H408" s="44">
        <v>2309</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2345</v>
      </c>
      <c r="E409" s="47"/>
      <c r="F409" s="6" t="s">
        <v>2350</v>
      </c>
      <c r="G409" s="47"/>
      <c r="H409" s="44">
        <v>2310</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2425</v>
      </c>
      <c r="E410" s="47"/>
      <c r="F410" s="6" t="s">
        <v>2423</v>
      </c>
      <c r="G410" s="47"/>
      <c r="H410" s="44">
        <v>2311</v>
      </c>
      <c r="I410" s="198"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2426</v>
      </c>
      <c r="E411" s="47"/>
      <c r="F411" s="6" t="s">
        <v>2424</v>
      </c>
      <c r="G411" s="47"/>
      <c r="H411" s="44">
        <v>2312</v>
      </c>
      <c r="I411" s="198"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357</v>
      </c>
      <c r="D412" s="47"/>
      <c r="E412" s="47"/>
      <c r="F412" s="47"/>
      <c r="G412" s="47"/>
      <c r="H412" s="44">
        <v>649</v>
      </c>
      <c r="I412" s="198"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255</v>
      </c>
      <c r="D413" s="47" t="s">
        <v>446</v>
      </c>
      <c r="E413" s="47"/>
      <c r="F413" s="47" t="s">
        <v>445</v>
      </c>
      <c r="G413" s="6"/>
      <c r="H413" s="49">
        <v>652</v>
      </c>
      <c r="I413" s="199"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2340</v>
      </c>
      <c r="E414" s="47"/>
      <c r="F414" s="6" t="s">
        <v>2614</v>
      </c>
      <c r="G414" s="6"/>
      <c r="H414" s="49">
        <v>654</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2341</v>
      </c>
      <c r="E415" s="47"/>
      <c r="F415" s="6" t="s">
        <v>2275</v>
      </c>
      <c r="G415" s="6"/>
      <c r="H415" s="49">
        <v>1781</v>
      </c>
      <c r="I415" s="199"/>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2351</v>
      </c>
      <c r="G416" s="6"/>
      <c r="H416" s="49">
        <v>657</v>
      </c>
      <c r="I416" s="199"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9"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447</v>
      </c>
      <c r="E418" s="47"/>
      <c r="F418" s="6" t="s">
        <v>450</v>
      </c>
      <c r="G418" s="6"/>
      <c r="H418" s="49">
        <v>143</v>
      </c>
      <c r="I418" s="199" t="s">
        <v>43</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199" t="s">
        <v>43</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1324</v>
      </c>
      <c r="E422" s="47"/>
      <c r="F422" s="6" t="s">
        <v>435</v>
      </c>
      <c r="G422" s="6"/>
      <c r="H422" s="49">
        <v>673</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308</v>
      </c>
      <c r="E423" s="47"/>
      <c r="F423" s="6" t="s">
        <v>2618</v>
      </c>
      <c r="G423" s="6"/>
      <c r="H423" s="49">
        <v>676</v>
      </c>
      <c r="I423" s="199"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309</v>
      </c>
      <c r="E424" s="47"/>
      <c r="F424" s="6" t="s">
        <v>2616</v>
      </c>
      <c r="G424" s="6"/>
      <c r="H424" s="49">
        <v>679</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443</v>
      </c>
      <c r="E425" s="47"/>
      <c r="F425" s="6" t="s">
        <v>442</v>
      </c>
      <c r="G425" s="6"/>
      <c r="H425" s="49">
        <v>182</v>
      </c>
      <c r="I425" s="199" t="s">
        <v>43</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452</v>
      </c>
      <c r="E426" s="47"/>
      <c r="F426" s="6" t="s">
        <v>453</v>
      </c>
      <c r="H426" s="49">
        <v>684</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1644</v>
      </c>
      <c r="E427" s="47"/>
      <c r="F427" s="6" t="s">
        <v>1368</v>
      </c>
      <c r="G427" s="6"/>
      <c r="H427" s="49">
        <v>687</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1645</v>
      </c>
      <c r="E428" s="47"/>
      <c r="F428" s="6" t="s">
        <v>1490</v>
      </c>
      <c r="G428" s="6"/>
      <c r="H428" s="49">
        <v>690</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1646</v>
      </c>
      <c r="E429" s="47"/>
      <c r="F429" s="6" t="s">
        <v>1370</v>
      </c>
      <c r="G429" s="6"/>
      <c r="H429" s="49">
        <v>1782</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2339</v>
      </c>
      <c r="E430" s="47"/>
      <c r="F430" s="6" t="s">
        <v>2346</v>
      </c>
      <c r="G430" s="6"/>
      <c r="H430" s="49">
        <v>1783</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2342</v>
      </c>
      <c r="E431" s="47"/>
      <c r="F431" s="6" t="s">
        <v>2347</v>
      </c>
      <c r="G431" s="6"/>
      <c r="H431" s="49">
        <v>1784</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2343</v>
      </c>
      <c r="E432" s="47"/>
      <c r="F432" s="6" t="s">
        <v>2348</v>
      </c>
      <c r="G432" s="6"/>
      <c r="H432" s="49">
        <v>1785</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2344</v>
      </c>
      <c r="E433" s="47"/>
      <c r="F433" s="6" t="s">
        <v>2349</v>
      </c>
      <c r="G433" s="6"/>
      <c r="H433" s="49">
        <v>1786</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2345</v>
      </c>
      <c r="E434" s="47"/>
      <c r="F434" s="6" t="s">
        <v>2350</v>
      </c>
      <c r="G434" s="6"/>
      <c r="H434" s="49">
        <v>1787</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2425</v>
      </c>
      <c r="E435" s="47"/>
      <c r="F435" s="6" t="s">
        <v>2423</v>
      </c>
      <c r="G435" s="6"/>
      <c r="H435" s="49">
        <v>1788</v>
      </c>
      <c r="I435" s="199"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2426</v>
      </c>
      <c r="E436" s="47"/>
      <c r="F436" s="6" t="s">
        <v>2424</v>
      </c>
      <c r="G436" s="6"/>
      <c r="H436" s="49">
        <v>2242</v>
      </c>
      <c r="I436" s="199"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1222</v>
      </c>
      <c r="D437" s="6" t="s">
        <v>447</v>
      </c>
      <c r="E437" s="6"/>
      <c r="F437" s="6" t="s">
        <v>450</v>
      </c>
      <c r="G437" s="6"/>
      <c r="H437" s="49">
        <v>194</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9"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452</v>
      </c>
      <c r="E439" s="6"/>
      <c r="F439" s="6" t="s">
        <v>453</v>
      </c>
      <c r="G439" s="6"/>
      <c r="H439" s="49">
        <v>196</v>
      </c>
      <c r="I439" s="199"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281</v>
      </c>
      <c r="D440" s="6"/>
      <c r="E440" s="6"/>
      <c r="F440" s="6"/>
      <c r="G440" s="6"/>
      <c r="H440" s="49">
        <v>145</v>
      </c>
      <c r="I440" s="199"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0.4</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1684</v>
      </c>
      <c r="D441" s="47" t="s">
        <v>446</v>
      </c>
      <c r="E441" s="47"/>
      <c r="F441" s="47" t="s">
        <v>445</v>
      </c>
      <c r="G441" s="6"/>
      <c r="H441" s="49">
        <v>691</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2340</v>
      </c>
      <c r="E442" s="47"/>
      <c r="F442" s="6" t="s">
        <v>2614</v>
      </c>
      <c r="G442" s="6"/>
      <c r="H442" s="49">
        <v>692</v>
      </c>
      <c r="I442" s="199"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2341</v>
      </c>
      <c r="E443" s="47"/>
      <c r="F443" s="6" t="s">
        <v>2275</v>
      </c>
      <c r="G443" s="6"/>
      <c r="H443" s="49">
        <v>1789</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2351</v>
      </c>
      <c r="G444" s="6"/>
      <c r="H444" s="49">
        <v>517</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9"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447</v>
      </c>
      <c r="E446" s="47"/>
      <c r="F446" s="6" t="s">
        <v>450</v>
      </c>
      <c r="G446" s="6"/>
      <c r="H446" s="49">
        <v>518</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199" t="s">
        <v>43</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1324</v>
      </c>
      <c r="E450" s="47"/>
      <c r="F450" s="6" t="s">
        <v>435</v>
      </c>
      <c r="G450" s="6"/>
      <c r="H450" s="49">
        <v>1598</v>
      </c>
      <c r="I450" s="199" t="s">
        <v>43</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308</v>
      </c>
      <c r="E451" s="47"/>
      <c r="F451" s="6" t="s">
        <v>2618</v>
      </c>
      <c r="G451" s="6"/>
      <c r="H451" s="49">
        <v>1599</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309</v>
      </c>
      <c r="E452" s="47"/>
      <c r="F452" s="6" t="s">
        <v>2616</v>
      </c>
      <c r="G452" s="6"/>
      <c r="H452" s="49">
        <v>1600</v>
      </c>
      <c r="I452" s="199"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443</v>
      </c>
      <c r="E453" s="47"/>
      <c r="F453" s="6" t="s">
        <v>442</v>
      </c>
      <c r="G453" s="6"/>
      <c r="H453" s="49">
        <v>694</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452</v>
      </c>
      <c r="E454" s="47"/>
      <c r="F454" s="6" t="s">
        <v>453</v>
      </c>
      <c r="H454" s="49">
        <v>522</v>
      </c>
      <c r="I454" s="199" t="s">
        <v>43</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1644</v>
      </c>
      <c r="E455" s="47"/>
      <c r="F455" s="6" t="s">
        <v>1368</v>
      </c>
      <c r="G455" s="6"/>
      <c r="H455" s="49">
        <v>695</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1645</v>
      </c>
      <c r="E456" s="47"/>
      <c r="F456" s="6" t="s">
        <v>1490</v>
      </c>
      <c r="G456" s="6"/>
      <c r="H456" s="49">
        <v>696</v>
      </c>
      <c r="I456" s="199"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1646</v>
      </c>
      <c r="E457" s="47"/>
      <c r="F457" s="6" t="s">
        <v>1370</v>
      </c>
      <c r="G457" s="6"/>
      <c r="H457" s="49">
        <v>697</v>
      </c>
      <c r="I457" s="199"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2339</v>
      </c>
      <c r="E458" s="47"/>
      <c r="F458" s="6" t="s">
        <v>2346</v>
      </c>
      <c r="G458" s="6"/>
      <c r="H458" s="49">
        <v>1790</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2342</v>
      </c>
      <c r="E459" s="47"/>
      <c r="F459" s="6" t="s">
        <v>2347</v>
      </c>
      <c r="G459" s="6"/>
      <c r="H459" s="49">
        <v>1791</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2343</v>
      </c>
      <c r="E460" s="47"/>
      <c r="F460" s="6" t="s">
        <v>2348</v>
      </c>
      <c r="G460" s="6"/>
      <c r="H460" s="49">
        <v>1792</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2344</v>
      </c>
      <c r="E461" s="47"/>
      <c r="F461" s="6" t="s">
        <v>2349</v>
      </c>
      <c r="G461" s="6"/>
      <c r="H461" s="49">
        <v>1793</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2345</v>
      </c>
      <c r="E462" s="47"/>
      <c r="F462" s="6" t="s">
        <v>2350</v>
      </c>
      <c r="G462" s="6"/>
      <c r="H462" s="49">
        <v>1794</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2425</v>
      </c>
      <c r="E463" s="47"/>
      <c r="F463" s="6" t="s">
        <v>2423</v>
      </c>
      <c r="G463" s="6"/>
      <c r="H463" s="49">
        <v>1795</v>
      </c>
      <c r="I463" s="199" t="s">
        <v>43</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2426</v>
      </c>
      <c r="E464" s="47"/>
      <c r="F464" s="6" t="s">
        <v>2424</v>
      </c>
      <c r="G464" s="6"/>
      <c r="H464" s="49">
        <v>2243</v>
      </c>
      <c r="I464" s="199" t="s">
        <v>43</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130</v>
      </c>
      <c r="D465" s="47" t="s">
        <v>446</v>
      </c>
      <c r="E465" s="47"/>
      <c r="F465" s="47" t="s">
        <v>445</v>
      </c>
      <c r="G465" s="188"/>
      <c r="H465" s="44">
        <v>1564</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2340</v>
      </c>
      <c r="E466" s="47"/>
      <c r="F466" s="6" t="s">
        <v>2614</v>
      </c>
      <c r="G466" s="188"/>
      <c r="H466" s="44">
        <v>1566</v>
      </c>
      <c r="I466" s="199"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2341</v>
      </c>
      <c r="E467" s="47"/>
      <c r="F467" s="6" t="s">
        <v>2275</v>
      </c>
      <c r="G467" s="188"/>
      <c r="H467" s="44">
        <v>1796</v>
      </c>
      <c r="I467" s="199"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2351</v>
      </c>
      <c r="G468" s="188"/>
      <c r="H468" s="44">
        <v>1568</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447</v>
      </c>
      <c r="E470" s="47"/>
      <c r="F470" s="6" t="s">
        <v>450</v>
      </c>
      <c r="G470" s="188"/>
      <c r="H470" s="44">
        <v>1572</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198" t="s">
        <v>43</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1324</v>
      </c>
      <c r="E474" s="47"/>
      <c r="F474" s="6" t="s">
        <v>435</v>
      </c>
      <c r="G474" s="188"/>
      <c r="H474" s="44">
        <v>1591</v>
      </c>
      <c r="I474" s="198" t="s">
        <v>43</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308</v>
      </c>
      <c r="E475" s="47"/>
      <c r="F475" s="6" t="s">
        <v>2618</v>
      </c>
      <c r="G475" s="188"/>
      <c r="H475" s="44">
        <v>1594</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309</v>
      </c>
      <c r="E476" s="47"/>
      <c r="F476" s="6" t="s">
        <v>2616</v>
      </c>
      <c r="G476" s="188"/>
      <c r="H476" s="44">
        <v>1597</v>
      </c>
      <c r="I476" s="199"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443</v>
      </c>
      <c r="E477" s="47"/>
      <c r="F477" s="6" t="s">
        <v>442</v>
      </c>
      <c r="G477" s="188"/>
      <c r="H477" s="44">
        <v>1580</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452</v>
      </c>
      <c r="E478" s="47"/>
      <c r="F478" s="6" t="s">
        <v>453</v>
      </c>
      <c r="G478" s="188"/>
      <c r="H478" s="44">
        <v>1582</v>
      </c>
      <c r="I478" s="198" t="s">
        <v>43</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1644</v>
      </c>
      <c r="E479" s="47"/>
      <c r="F479" s="6" t="s">
        <v>1368</v>
      </c>
      <c r="G479" s="188"/>
      <c r="H479" s="44">
        <v>1584</v>
      </c>
      <c r="I479" s="199"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1645</v>
      </c>
      <c r="E480" s="47"/>
      <c r="F480" s="6" t="s">
        <v>1490</v>
      </c>
      <c r="G480" s="188"/>
      <c r="H480" s="44">
        <v>1586</v>
      </c>
      <c r="I480" s="199"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1646</v>
      </c>
      <c r="E481" s="47"/>
      <c r="F481" s="6" t="s">
        <v>1370</v>
      </c>
      <c r="G481" s="188"/>
      <c r="H481" s="44">
        <v>1588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2339</v>
      </c>
      <c r="E482" s="47"/>
      <c r="F482" s="6" t="s">
        <v>2346</v>
      </c>
      <c r="G482" s="188"/>
      <c r="H482" s="44">
        <v>1797</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2342</v>
      </c>
      <c r="E483" s="47"/>
      <c r="F483" s="6" t="s">
        <v>2347</v>
      </c>
      <c r="G483" s="188"/>
      <c r="H483" s="44">
        <v>1798</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2343</v>
      </c>
      <c r="E484" s="47"/>
      <c r="F484" s="6" t="s">
        <v>2348</v>
      </c>
      <c r="G484" s="188"/>
      <c r="H484" s="44">
        <v>1799</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2344</v>
      </c>
      <c r="E485" s="47"/>
      <c r="F485" s="6" t="s">
        <v>2349</v>
      </c>
      <c r="G485" s="188"/>
      <c r="H485" s="44">
        <v>1800</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2345</v>
      </c>
      <c r="E486" s="47"/>
      <c r="F486" s="6" t="s">
        <v>2350</v>
      </c>
      <c r="G486" s="188"/>
      <c r="H486" s="44">
        <v>1801</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2425</v>
      </c>
      <c r="E487" s="47"/>
      <c r="F487" s="6" t="s">
        <v>2423</v>
      </c>
      <c r="G487" s="188"/>
      <c r="H487" s="44">
        <v>1802</v>
      </c>
      <c r="I487" s="199" t="s">
        <v>43</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2426</v>
      </c>
      <c r="E488" s="47"/>
      <c r="F488" s="6" t="s">
        <v>2424</v>
      </c>
      <c r="G488" s="188"/>
      <c r="H488" s="44">
        <v>2244</v>
      </c>
      <c r="I488" s="199" t="s">
        <v>43</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2418</v>
      </c>
      <c r="D489" s="6"/>
      <c r="E489" s="47"/>
      <c r="F489" s="6"/>
      <c r="G489" s="6"/>
      <c r="H489" s="44">
        <v>2235</v>
      </c>
      <c r="I489" s="199"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29"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2476</v>
      </c>
      <c r="D490" s="6"/>
      <c r="E490" s="47"/>
      <c r="F490" s="6"/>
      <c r="G490" s="6"/>
      <c r="H490" s="44">
        <v>2258</v>
      </c>
      <c r="I490" s="199"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2480</v>
      </c>
      <c r="D491" s="6"/>
      <c r="E491" s="47"/>
      <c r="F491" s="6"/>
      <c r="G491" s="6"/>
      <c r="H491" s="44">
        <v>2259</v>
      </c>
      <c r="I491" s="199"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2487</v>
      </c>
      <c r="D492" s="47" t="s">
        <v>446</v>
      </c>
      <c r="F492" s="47" t="s">
        <v>445</v>
      </c>
      <c r="H492" s="44">
        <v>2260</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2340</v>
      </c>
      <c r="F493" s="6" t="s">
        <v>2614</v>
      </c>
      <c r="H493" s="44">
        <v>2261</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2341</v>
      </c>
      <c r="F494" s="6" t="s">
        <v>2275</v>
      </c>
      <c r="H494" s="44">
        <v>2262</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2351</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447</v>
      </c>
      <c r="F497" s="6" t="s">
        <v>450</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1324</v>
      </c>
      <c r="F501" s="6" t="s">
        <v>435</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308</v>
      </c>
      <c r="F502" s="6" t="s">
        <v>2618</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309</v>
      </c>
      <c r="F503" s="6" t="s">
        <v>2616</v>
      </c>
      <c r="H503" s="44">
        <v>2271</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443</v>
      </c>
      <c r="F504" s="6" t="s">
        <v>442</v>
      </c>
      <c r="H504" s="44">
        <v>2272</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452</v>
      </c>
      <c r="F505" s="6" t="s">
        <v>453</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1644</v>
      </c>
      <c r="F506" s="6" t="s">
        <v>1368</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1645</v>
      </c>
      <c r="F507" s="6" t="s">
        <v>1490</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1646</v>
      </c>
      <c r="F508" s="6" t="s">
        <v>1370</v>
      </c>
      <c r="H508" s="44">
        <v>2276</v>
      </c>
      <c r="I508" s="1" t="s">
        <v>44</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2339</v>
      </c>
      <c r="F509" s="6" t="s">
        <v>2346</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2342</v>
      </c>
      <c r="F510" s="6" t="s">
        <v>2347</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2343</v>
      </c>
      <c r="F511" s="6" t="s">
        <v>2348</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2344</v>
      </c>
      <c r="F512" s="6" t="s">
        <v>2349</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2345</v>
      </c>
      <c r="F513" s="6" t="s">
        <v>2350</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2425</v>
      </c>
      <c r="F514" s="6" t="s">
        <v>2423</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2426</v>
      </c>
      <c r="F515" s="6" t="s">
        <v>2424</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3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2066</v>
      </c>
      <c r="D516" s="47" t="s">
        <v>1957</v>
      </c>
      <c r="E516" s="6"/>
      <c r="F516" t="s">
        <v>1982</v>
      </c>
      <c r="G516" s="47"/>
      <c r="H516" s="44">
        <v>1537</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3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1958</v>
      </c>
      <c r="E517" s="6"/>
      <c r="F517" t="s">
        <v>1655</v>
      </c>
      <c r="G517" s="48"/>
      <c r="H517" s="44">
        <v>1538</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3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1959</v>
      </c>
      <c r="E518" s="6"/>
      <c r="F518" t="s">
        <v>1923</v>
      </c>
      <c r="G518" s="48"/>
      <c r="H518" s="44">
        <v>1539</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3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1960</v>
      </c>
      <c r="E519" s="6"/>
      <c r="F519" t="s">
        <v>1924</v>
      </c>
      <c r="G519" s="48"/>
      <c r="H519" s="44">
        <v>1540</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3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1961</v>
      </c>
      <c r="E520" s="6"/>
      <c r="F520" t="s">
        <v>1925</v>
      </c>
      <c r="G520" s="48"/>
      <c r="H520" s="44">
        <v>1541</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3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1962</v>
      </c>
      <c r="E521" s="6"/>
      <c r="F521" t="s">
        <v>1926</v>
      </c>
      <c r="G521" s="48"/>
      <c r="H521" s="44">
        <v>1542</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3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1963</v>
      </c>
      <c r="E522" s="6"/>
      <c r="F522" t="s">
        <v>1927</v>
      </c>
      <c r="G522" s="48"/>
      <c r="H522" s="44">
        <v>1543</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3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1964</v>
      </c>
      <c r="E523" s="6"/>
      <c r="F523" t="s">
        <v>1928</v>
      </c>
      <c r="G523" s="48"/>
      <c r="H523" s="44">
        <v>1544</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3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1965</v>
      </c>
      <c r="E524" s="6"/>
      <c r="F524" t="s">
        <v>1929</v>
      </c>
      <c r="G524" s="48"/>
      <c r="H524" s="44">
        <v>1545</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3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1966</v>
      </c>
      <c r="E525" s="6"/>
      <c r="F525" t="s">
        <v>1477</v>
      </c>
      <c r="G525" s="48"/>
      <c r="H525" s="44">
        <v>1546</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3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1967</v>
      </c>
      <c r="E526" s="6"/>
      <c r="F526" t="s">
        <v>1930</v>
      </c>
      <c r="G526" s="48"/>
      <c r="H526" s="44">
        <v>1547</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3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1968</v>
      </c>
      <c r="E527" s="6"/>
      <c r="F527" t="s">
        <v>1931</v>
      </c>
      <c r="G527" s="48"/>
      <c r="H527" s="44">
        <v>1548</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3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1969</v>
      </c>
      <c r="E528" s="6"/>
      <c r="F528" t="s">
        <v>1932</v>
      </c>
      <c r="G528" s="48"/>
      <c r="H528" s="44">
        <v>1549</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3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1970</v>
      </c>
      <c r="E529" s="6"/>
      <c r="F529" t="s">
        <v>1478</v>
      </c>
      <c r="G529" s="48"/>
      <c r="H529" s="44">
        <v>1550</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3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1971</v>
      </c>
      <c r="E530" s="6"/>
      <c r="F530" t="s">
        <v>1933</v>
      </c>
      <c r="G530" s="48"/>
      <c r="H530" s="44">
        <v>1551</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3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1972</v>
      </c>
      <c r="E531" s="6"/>
      <c r="F531" t="s">
        <v>1934</v>
      </c>
      <c r="G531" s="48"/>
      <c r="H531" s="44">
        <v>1552</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3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1973</v>
      </c>
      <c r="E532" s="6"/>
      <c r="F532" t="s">
        <v>1935</v>
      </c>
      <c r="G532" s="48"/>
      <c r="H532" s="44">
        <v>1553</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3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1974</v>
      </c>
      <c r="E533" s="6"/>
      <c r="F533" t="s">
        <v>1936</v>
      </c>
      <c r="G533" s="48"/>
      <c r="H533" s="44">
        <v>1554</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3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1975</v>
      </c>
      <c r="E534" s="6"/>
      <c r="F534" t="s">
        <v>1937</v>
      </c>
      <c r="G534" s="48"/>
      <c r="H534" s="44">
        <v>1555</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3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1976</v>
      </c>
      <c r="E535" s="6"/>
      <c r="F535" t="s">
        <v>1938</v>
      </c>
      <c r="G535" s="48"/>
      <c r="H535" s="44">
        <v>1556</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3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1977</v>
      </c>
      <c r="E536" s="6"/>
      <c r="F536" t="s">
        <v>1939</v>
      </c>
      <c r="G536" s="48"/>
      <c r="H536" s="44">
        <v>1557</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3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1978</v>
      </c>
      <c r="E537" s="6"/>
      <c r="F537" t="s">
        <v>1940</v>
      </c>
      <c r="G537" s="48"/>
      <c r="H537" s="44">
        <v>1558</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3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1979</v>
      </c>
      <c r="E538" s="6"/>
      <c r="F538" t="s">
        <v>1941</v>
      </c>
      <c r="G538" s="48"/>
      <c r="H538" s="44">
        <v>1559</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3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1980</v>
      </c>
      <c r="E539" s="6"/>
      <c r="F539" t="s">
        <v>1983</v>
      </c>
      <c r="G539" s="48"/>
      <c r="H539" s="44">
        <v>1560</v>
      </c>
      <c r="I539" s="198"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3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1981</v>
      </c>
      <c r="E540" s="6"/>
      <c r="F540" t="s">
        <v>1942</v>
      </c>
      <c r="G540" s="48"/>
      <c r="H540" s="44">
        <v>1561</v>
      </c>
      <c r="I540" s="198" t="s">
        <v>43</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3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1916</v>
      </c>
      <c r="D541" s="47" t="s">
        <v>1957</v>
      </c>
      <c r="E541" s="6" t="s">
        <v>1919</v>
      </c>
      <c r="F541" t="s">
        <v>1982</v>
      </c>
      <c r="G541" s="47" t="s">
        <v>1920</v>
      </c>
      <c r="H541" s="44">
        <v>908</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1957</v>
      </c>
      <c r="E542" s="6" t="s">
        <v>1431</v>
      </c>
      <c r="F542" t="s">
        <v>1982</v>
      </c>
      <c r="G542" s="47" t="s">
        <v>1921</v>
      </c>
      <c r="H542" s="44">
        <v>909</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1958</v>
      </c>
      <c r="E543" s="6" t="s">
        <v>1919</v>
      </c>
      <c r="F543" t="s">
        <v>1655</v>
      </c>
      <c r="G543" s="47" t="s">
        <v>1920</v>
      </c>
      <c r="H543" s="44">
        <v>910</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1958</v>
      </c>
      <c r="E544" s="6" t="s">
        <v>1431</v>
      </c>
      <c r="F544" t="s">
        <v>1655</v>
      </c>
      <c r="G544" s="47" t="s">
        <v>1921</v>
      </c>
      <c r="H544" s="44">
        <v>911</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1959</v>
      </c>
      <c r="E545" s="6" t="s">
        <v>1919</v>
      </c>
      <c r="F545" t="s">
        <v>1923</v>
      </c>
      <c r="G545" s="47" t="s">
        <v>1920</v>
      </c>
      <c r="H545" s="44">
        <v>912</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1959</v>
      </c>
      <c r="E546" s="6" t="s">
        <v>1431</v>
      </c>
      <c r="F546" t="s">
        <v>1923</v>
      </c>
      <c r="G546" s="47" t="s">
        <v>1921</v>
      </c>
      <c r="H546" s="44">
        <v>913</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1960</v>
      </c>
      <c r="E547" s="6" t="s">
        <v>1919</v>
      </c>
      <c r="F547" t="s">
        <v>1924</v>
      </c>
      <c r="G547" s="47" t="s">
        <v>1920</v>
      </c>
      <c r="H547" s="44">
        <v>914</v>
      </c>
      <c r="I547" s="199"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1960</v>
      </c>
      <c r="E548" s="6" t="s">
        <v>1431</v>
      </c>
      <c r="F548" t="s">
        <v>1924</v>
      </c>
      <c r="G548" s="47" t="s">
        <v>1921</v>
      </c>
      <c r="H548" s="44">
        <v>915</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1961</v>
      </c>
      <c r="E549" s="6" t="s">
        <v>1919</v>
      </c>
      <c r="F549" t="s">
        <v>1925</v>
      </c>
      <c r="G549" s="47" t="s">
        <v>1920</v>
      </c>
      <c r="H549" s="44">
        <v>916</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1961</v>
      </c>
      <c r="E550" s="6" t="s">
        <v>1431</v>
      </c>
      <c r="F550" t="s">
        <v>1925</v>
      </c>
      <c r="G550" s="47" t="s">
        <v>1921</v>
      </c>
      <c r="H550" s="44">
        <v>917</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1962</v>
      </c>
      <c r="E551" s="6" t="s">
        <v>1919</v>
      </c>
      <c r="F551" t="s">
        <v>1926</v>
      </c>
      <c r="G551" s="47" t="s">
        <v>1920</v>
      </c>
      <c r="H551" s="44">
        <v>918</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1962</v>
      </c>
      <c r="E552" s="6" t="s">
        <v>1431</v>
      </c>
      <c r="F552" t="s">
        <v>1926</v>
      </c>
      <c r="G552" s="47" t="s">
        <v>1921</v>
      </c>
      <c r="H552" s="44">
        <v>919</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1963</v>
      </c>
      <c r="E553" s="6" t="s">
        <v>1919</v>
      </c>
      <c r="F553" t="s">
        <v>1927</v>
      </c>
      <c r="G553" s="47" t="s">
        <v>1920</v>
      </c>
      <c r="H553" s="44">
        <v>920</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1963</v>
      </c>
      <c r="E554" s="6" t="s">
        <v>1431</v>
      </c>
      <c r="F554" t="s">
        <v>1927</v>
      </c>
      <c r="G554" s="47" t="s">
        <v>1921</v>
      </c>
      <c r="H554" s="44">
        <v>921</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1964</v>
      </c>
      <c r="E555" s="6" t="s">
        <v>1919</v>
      </c>
      <c r="F555" t="s">
        <v>1928</v>
      </c>
      <c r="G555" s="47" t="s">
        <v>1920</v>
      </c>
      <c r="H555" s="44">
        <v>922</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1964</v>
      </c>
      <c r="E556" s="6" t="s">
        <v>1431</v>
      </c>
      <c r="F556" t="s">
        <v>1928</v>
      </c>
      <c r="G556" s="47" t="s">
        <v>1921</v>
      </c>
      <c r="H556" s="44">
        <v>923</v>
      </c>
      <c r="I556" s="199"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1965</v>
      </c>
      <c r="E557" s="6" t="s">
        <v>1919</v>
      </c>
      <c r="F557" t="s">
        <v>1929</v>
      </c>
      <c r="G557" s="47" t="s">
        <v>1920</v>
      </c>
      <c r="H557" s="44">
        <v>924</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1965</v>
      </c>
      <c r="E558" s="6" t="s">
        <v>1431</v>
      </c>
      <c r="F558" t="s">
        <v>1929</v>
      </c>
      <c r="G558" s="47" t="s">
        <v>1921</v>
      </c>
      <c r="H558" s="44">
        <v>925</v>
      </c>
      <c r="I558" s="199"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1966</v>
      </c>
      <c r="E559" s="6" t="s">
        <v>1919</v>
      </c>
      <c r="F559" t="s">
        <v>1477</v>
      </c>
      <c r="G559" s="47" t="s">
        <v>1920</v>
      </c>
      <c r="H559" s="44">
        <v>926</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1966</v>
      </c>
      <c r="E560" s="6" t="s">
        <v>1431</v>
      </c>
      <c r="F560" t="s">
        <v>1477</v>
      </c>
      <c r="G560" s="47" t="s">
        <v>1921</v>
      </c>
      <c r="H560" s="44">
        <v>927</v>
      </c>
      <c r="I560" s="198"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1967</v>
      </c>
      <c r="E561" s="6" t="s">
        <v>1919</v>
      </c>
      <c r="F561" t="s">
        <v>1930</v>
      </c>
      <c r="G561" s="47" t="s">
        <v>1920</v>
      </c>
      <c r="H561" s="44">
        <v>928</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1967</v>
      </c>
      <c r="E562" s="6" t="s">
        <v>1431</v>
      </c>
      <c r="F562" t="s">
        <v>1930</v>
      </c>
      <c r="G562" s="47" t="s">
        <v>1921</v>
      </c>
      <c r="H562" s="44">
        <v>929</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1968</v>
      </c>
      <c r="E563" s="6" t="s">
        <v>1919</v>
      </c>
      <c r="F563" t="s">
        <v>1931</v>
      </c>
      <c r="G563" s="47" t="s">
        <v>1920</v>
      </c>
      <c r="H563" s="44">
        <v>930</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1968</v>
      </c>
      <c r="E564" s="6" t="s">
        <v>1431</v>
      </c>
      <c r="F564" t="s">
        <v>1931</v>
      </c>
      <c r="G564" s="47" t="s">
        <v>1921</v>
      </c>
      <c r="H564" s="44">
        <v>931</v>
      </c>
      <c r="I564" s="199"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1969</v>
      </c>
      <c r="E565" s="6" t="s">
        <v>1919</v>
      </c>
      <c r="F565" t="s">
        <v>1932</v>
      </c>
      <c r="G565" s="47" t="s">
        <v>1920</v>
      </c>
      <c r="H565" s="44">
        <v>932</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1969</v>
      </c>
      <c r="E566" s="6" t="s">
        <v>1431</v>
      </c>
      <c r="F566" t="s">
        <v>1932</v>
      </c>
      <c r="G566" s="47" t="s">
        <v>1921</v>
      </c>
      <c r="H566" s="44">
        <v>933</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1970</v>
      </c>
      <c r="E567" s="6" t="s">
        <v>1919</v>
      </c>
      <c r="F567" t="s">
        <v>1478</v>
      </c>
      <c r="G567" s="47" t="s">
        <v>1920</v>
      </c>
      <c r="H567" s="44">
        <v>934</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1970</v>
      </c>
      <c r="E568" s="6" t="s">
        <v>1431</v>
      </c>
      <c r="F568" t="s">
        <v>1478</v>
      </c>
      <c r="G568" s="47" t="s">
        <v>1921</v>
      </c>
      <c r="H568" s="44">
        <v>935</v>
      </c>
      <c r="I568" s="198"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1971</v>
      </c>
      <c r="E569" s="6" t="s">
        <v>1919</v>
      </c>
      <c r="F569" t="s">
        <v>1933</v>
      </c>
      <c r="G569" s="47" t="s">
        <v>1920</v>
      </c>
      <c r="H569" s="44">
        <v>936</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1971</v>
      </c>
      <c r="E570" s="6" t="s">
        <v>1431</v>
      </c>
      <c r="F570" t="s">
        <v>1933</v>
      </c>
      <c r="G570" s="47" t="s">
        <v>1921</v>
      </c>
      <c r="H570" s="44">
        <v>937</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1972</v>
      </c>
      <c r="E571" s="6" t="s">
        <v>1919</v>
      </c>
      <c r="F571" t="s">
        <v>1934</v>
      </c>
      <c r="G571" s="47" t="s">
        <v>1920</v>
      </c>
      <c r="H571" s="44">
        <v>938</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1972</v>
      </c>
      <c r="E572" s="6" t="s">
        <v>1431</v>
      </c>
      <c r="F572" t="s">
        <v>1934</v>
      </c>
      <c r="G572" s="47" t="s">
        <v>1921</v>
      </c>
      <c r="H572" s="44">
        <v>939</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1973</v>
      </c>
      <c r="E573" s="6" t="s">
        <v>1919</v>
      </c>
      <c r="F573" t="s">
        <v>1935</v>
      </c>
      <c r="G573" s="47" t="s">
        <v>1920</v>
      </c>
      <c r="H573" s="44">
        <v>940</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1973</v>
      </c>
      <c r="E574" s="6" t="s">
        <v>1431</v>
      </c>
      <c r="F574" t="s">
        <v>1935</v>
      </c>
      <c r="G574" s="47" t="s">
        <v>1921</v>
      </c>
      <c r="H574" s="44">
        <v>941</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1974</v>
      </c>
      <c r="E575" s="6" t="s">
        <v>1919</v>
      </c>
      <c r="F575" t="s">
        <v>1936</v>
      </c>
      <c r="G575" s="47" t="s">
        <v>1920</v>
      </c>
      <c r="H575" s="44">
        <v>942</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1974</v>
      </c>
      <c r="E576" s="6" t="s">
        <v>1431</v>
      </c>
      <c r="F576" t="s">
        <v>1936</v>
      </c>
      <c r="G576" s="47" t="s">
        <v>1921</v>
      </c>
      <c r="H576" s="44">
        <v>943</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1975</v>
      </c>
      <c r="E577" s="6" t="s">
        <v>1919</v>
      </c>
      <c r="F577" t="s">
        <v>1937</v>
      </c>
      <c r="G577" s="47" t="s">
        <v>1920</v>
      </c>
      <c r="H577" s="44">
        <v>944</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1975</v>
      </c>
      <c r="E578" s="6" t="s">
        <v>1431</v>
      </c>
      <c r="F578" t="s">
        <v>1937</v>
      </c>
      <c r="G578" s="47" t="s">
        <v>1921</v>
      </c>
      <c r="H578" s="44">
        <v>945</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1976</v>
      </c>
      <c r="E579" s="6" t="s">
        <v>1919</v>
      </c>
      <c r="F579" t="s">
        <v>1938</v>
      </c>
      <c r="G579" s="47" t="s">
        <v>1920</v>
      </c>
      <c r="H579" s="44">
        <v>946</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1976</v>
      </c>
      <c r="E580" s="6" t="s">
        <v>1431</v>
      </c>
      <c r="F580" t="s">
        <v>1938</v>
      </c>
      <c r="G580" s="47" t="s">
        <v>1921</v>
      </c>
      <c r="H580" s="44">
        <v>947</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1977</v>
      </c>
      <c r="E581" s="6" t="s">
        <v>1919</v>
      </c>
      <c r="F581" t="s">
        <v>1939</v>
      </c>
      <c r="G581" s="47" t="s">
        <v>1920</v>
      </c>
      <c r="H581" s="44">
        <v>948</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1977</v>
      </c>
      <c r="E582" s="6" t="s">
        <v>1431</v>
      </c>
      <c r="F582" t="s">
        <v>1939</v>
      </c>
      <c r="G582" s="47" t="s">
        <v>1921</v>
      </c>
      <c r="H582" s="44">
        <v>949</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1978</v>
      </c>
      <c r="E583" s="6" t="s">
        <v>1919</v>
      </c>
      <c r="F583" t="s">
        <v>1940</v>
      </c>
      <c r="G583" s="47" t="s">
        <v>1920</v>
      </c>
      <c r="H583" s="44">
        <v>950</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1978</v>
      </c>
      <c r="E584" s="6" t="s">
        <v>1431</v>
      </c>
      <c r="F584" t="s">
        <v>1940</v>
      </c>
      <c r="G584" s="47" t="s">
        <v>1921</v>
      </c>
      <c r="H584" s="44">
        <v>951</v>
      </c>
      <c r="I584" s="199"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1979</v>
      </c>
      <c r="E585" s="6" t="s">
        <v>1919</v>
      </c>
      <c r="F585" t="s">
        <v>1941</v>
      </c>
      <c r="G585" s="47" t="s">
        <v>1920</v>
      </c>
      <c r="H585" s="44">
        <v>952</v>
      </c>
      <c r="I585" s="198"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1979</v>
      </c>
      <c r="E586" s="6" t="s">
        <v>1431</v>
      </c>
      <c r="F586" t="s">
        <v>1941</v>
      </c>
      <c r="G586" s="47" t="s">
        <v>1921</v>
      </c>
      <c r="H586" s="44">
        <v>953</v>
      </c>
      <c r="I586" s="199"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1980</v>
      </c>
      <c r="E587" s="6" t="s">
        <v>1919</v>
      </c>
      <c r="F587" t="s">
        <v>1983</v>
      </c>
      <c r="G587" s="47" t="s">
        <v>1920</v>
      </c>
      <c r="H587" s="44">
        <v>954</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1980</v>
      </c>
      <c r="E588" s="6" t="s">
        <v>1431</v>
      </c>
      <c r="F588" t="s">
        <v>1983</v>
      </c>
      <c r="G588" s="47" t="s">
        <v>1921</v>
      </c>
      <c r="H588" s="44">
        <v>955</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1981</v>
      </c>
      <c r="E589" s="6" t="s">
        <v>1919</v>
      </c>
      <c r="F589" t="s">
        <v>1942</v>
      </c>
      <c r="G589" s="47" t="s">
        <v>1920</v>
      </c>
      <c r="H589" s="44">
        <v>956</v>
      </c>
      <c r="I589" s="199"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1981</v>
      </c>
      <c r="E590" s="6" t="s">
        <v>1431</v>
      </c>
      <c r="F590" t="s">
        <v>1942</v>
      </c>
      <c r="G590" s="47" t="s">
        <v>1921</v>
      </c>
      <c r="H590" s="44">
        <v>957</v>
      </c>
      <c r="I590" s="199"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1664</v>
      </c>
      <c r="D591" s="47"/>
      <c r="E591" s="47"/>
      <c r="F591" s="47"/>
      <c r="G591" s="47"/>
      <c r="H591" s="44">
        <v>43</v>
      </c>
      <c r="I591" s="198"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282</v>
      </c>
      <c r="D592" s="47"/>
      <c r="E592" s="47"/>
      <c r="F592" s="47"/>
      <c r="G592" s="47"/>
      <c r="H592" s="44">
        <v>44</v>
      </c>
      <c r="I592" s="198"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8"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2389</v>
      </c>
      <c r="D594" s="47" t="s">
        <v>1957</v>
      </c>
      <c r="E594" s="1" t="s">
        <v>2366</v>
      </c>
      <c r="F594" t="s">
        <v>1982</v>
      </c>
      <c r="G594" s="47" t="s">
        <v>2373</v>
      </c>
      <c r="H594" s="44">
        <v>1834</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1957</v>
      </c>
      <c r="E595" s="1" t="s">
        <v>2367</v>
      </c>
      <c r="F595" t="s">
        <v>1982</v>
      </c>
      <c r="G595" s="47" t="s">
        <v>2374</v>
      </c>
      <c r="H595" s="44">
        <v>1835</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1957</v>
      </c>
      <c r="E596" s="1" t="s">
        <v>2368</v>
      </c>
      <c r="F596" t="s">
        <v>1982</v>
      </c>
      <c r="G596" s="47" t="s">
        <v>2375</v>
      </c>
      <c r="H596" s="44">
        <v>1836</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1957</v>
      </c>
      <c r="E597" s="1" t="s">
        <v>2369</v>
      </c>
      <c r="F597" t="s">
        <v>1982</v>
      </c>
      <c r="G597" s="47" t="s">
        <v>2376</v>
      </c>
      <c r="H597" s="44">
        <v>1837</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1957</v>
      </c>
      <c r="E598" s="1" t="s">
        <v>2370</v>
      </c>
      <c r="F598" t="s">
        <v>1982</v>
      </c>
      <c r="G598" s="47" t="s">
        <v>2377</v>
      </c>
      <c r="H598" s="44">
        <v>1838</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1957</v>
      </c>
      <c r="E599" s="1" t="s">
        <v>2371</v>
      </c>
      <c r="F599" t="s">
        <v>1982</v>
      </c>
      <c r="G599" s="47" t="s">
        <v>2378</v>
      </c>
      <c r="H599" s="44">
        <v>1839</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1957</v>
      </c>
      <c r="E600" s="1" t="s">
        <v>2372</v>
      </c>
      <c r="F600" t="s">
        <v>1982</v>
      </c>
      <c r="G600" s="47" t="s">
        <v>2379</v>
      </c>
      <c r="H600" s="44">
        <v>1840</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1957</v>
      </c>
      <c r="E601" s="1" t="s">
        <v>2529</v>
      </c>
      <c r="F601" t="s">
        <v>1982</v>
      </c>
      <c r="G601" s="47" t="s">
        <v>2529</v>
      </c>
      <c r="H601" s="44">
        <v>1841</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1958</v>
      </c>
      <c r="E602" s="1" t="s">
        <v>2366</v>
      </c>
      <c r="F602" t="s">
        <v>1655</v>
      </c>
      <c r="G602" s="47" t="s">
        <v>2373</v>
      </c>
      <c r="H602" s="44">
        <v>1842</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1958</v>
      </c>
      <c r="E603" s="1" t="s">
        <v>2367</v>
      </c>
      <c r="F603" t="s">
        <v>1655</v>
      </c>
      <c r="G603" s="47" t="s">
        <v>2374</v>
      </c>
      <c r="H603" s="44">
        <v>1843</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1958</v>
      </c>
      <c r="E604" s="1" t="s">
        <v>2368</v>
      </c>
      <c r="F604" t="s">
        <v>1655</v>
      </c>
      <c r="G604" s="47" t="s">
        <v>2375</v>
      </c>
      <c r="H604" s="44">
        <v>1844</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1958</v>
      </c>
      <c r="E605" s="1" t="s">
        <v>2369</v>
      </c>
      <c r="F605" t="s">
        <v>1655</v>
      </c>
      <c r="G605" s="47" t="s">
        <v>2376</v>
      </c>
      <c r="H605" s="44">
        <v>1845</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1958</v>
      </c>
      <c r="E606" s="1" t="s">
        <v>2370</v>
      </c>
      <c r="F606" t="s">
        <v>1655</v>
      </c>
      <c r="G606" s="47" t="s">
        <v>2377</v>
      </c>
      <c r="H606" s="44">
        <v>1846</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1958</v>
      </c>
      <c r="E607" s="1" t="s">
        <v>2371</v>
      </c>
      <c r="F607" t="s">
        <v>1655</v>
      </c>
      <c r="G607" s="47" t="s">
        <v>2378</v>
      </c>
      <c r="H607" s="44">
        <v>1847</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1958</v>
      </c>
      <c r="E608" s="1" t="s">
        <v>2372</v>
      </c>
      <c r="F608" t="s">
        <v>1655</v>
      </c>
      <c r="G608" s="47" t="s">
        <v>2379</v>
      </c>
      <c r="H608" s="44">
        <v>1848</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1958</v>
      </c>
      <c r="E609" s="1" t="s">
        <v>2529</v>
      </c>
      <c r="F609" t="s">
        <v>1655</v>
      </c>
      <c r="G609" s="47" t="s">
        <v>2529</v>
      </c>
      <c r="H609" s="44">
        <v>1849</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1959</v>
      </c>
      <c r="E610" s="1" t="s">
        <v>2366</v>
      </c>
      <c r="F610" t="s">
        <v>1923</v>
      </c>
      <c r="G610" s="47" t="s">
        <v>2373</v>
      </c>
      <c r="H610" s="44">
        <v>1850</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1959</v>
      </c>
      <c r="E611" s="1" t="s">
        <v>2367</v>
      </c>
      <c r="F611" t="s">
        <v>1923</v>
      </c>
      <c r="G611" s="47" t="s">
        <v>2374</v>
      </c>
      <c r="H611" s="44">
        <v>1851</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1959</v>
      </c>
      <c r="E612" s="1" t="s">
        <v>2368</v>
      </c>
      <c r="F612" t="s">
        <v>1923</v>
      </c>
      <c r="G612" s="47" t="s">
        <v>2375</v>
      </c>
      <c r="H612" s="44">
        <v>1852</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1959</v>
      </c>
      <c r="E613" s="1" t="s">
        <v>2369</v>
      </c>
      <c r="F613" t="s">
        <v>1923</v>
      </c>
      <c r="G613" s="47" t="s">
        <v>2376</v>
      </c>
      <c r="H613" s="44">
        <v>1853</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1959</v>
      </c>
      <c r="E614" s="1" t="s">
        <v>2370</v>
      </c>
      <c r="F614" t="s">
        <v>1923</v>
      </c>
      <c r="G614" s="47" t="s">
        <v>2377</v>
      </c>
      <c r="H614" s="44">
        <v>1854</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1959</v>
      </c>
      <c r="E615" s="1" t="s">
        <v>2371</v>
      </c>
      <c r="F615" t="s">
        <v>1923</v>
      </c>
      <c r="G615" s="47" t="s">
        <v>2378</v>
      </c>
      <c r="H615" s="44">
        <v>1855</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1959</v>
      </c>
      <c r="E616" s="1" t="s">
        <v>2372</v>
      </c>
      <c r="F616" t="s">
        <v>1923</v>
      </c>
      <c r="G616" s="47" t="s">
        <v>2379</v>
      </c>
      <c r="H616" s="44">
        <v>1856</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1959</v>
      </c>
      <c r="E617" s="1" t="s">
        <v>2529</v>
      </c>
      <c r="F617" t="s">
        <v>1923</v>
      </c>
      <c r="G617" s="47" t="s">
        <v>2529</v>
      </c>
      <c r="H617" s="44">
        <v>1857</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1960</v>
      </c>
      <c r="E618" s="1" t="s">
        <v>2366</v>
      </c>
      <c r="F618" t="s">
        <v>1924</v>
      </c>
      <c r="G618" s="47" t="s">
        <v>2373</v>
      </c>
      <c r="H618" s="44">
        <v>1858</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1960</v>
      </c>
      <c r="E619" s="1" t="s">
        <v>2367</v>
      </c>
      <c r="F619" t="s">
        <v>1924</v>
      </c>
      <c r="G619" s="47" t="s">
        <v>2374</v>
      </c>
      <c r="H619" s="44">
        <v>1859</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1960</v>
      </c>
      <c r="E620" s="1" t="s">
        <v>2368</v>
      </c>
      <c r="F620" t="s">
        <v>1924</v>
      </c>
      <c r="G620" s="47" t="s">
        <v>2375</v>
      </c>
      <c r="H620" s="44">
        <v>1860</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1960</v>
      </c>
      <c r="E621" s="1" t="s">
        <v>2369</v>
      </c>
      <c r="F621" t="s">
        <v>1924</v>
      </c>
      <c r="G621" s="47" t="s">
        <v>2376</v>
      </c>
      <c r="H621" s="44">
        <v>1861</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1960</v>
      </c>
      <c r="E622" s="1" t="s">
        <v>2370</v>
      </c>
      <c r="F622" t="s">
        <v>1924</v>
      </c>
      <c r="G622" s="47" t="s">
        <v>2377</v>
      </c>
      <c r="H622" s="44">
        <v>1862</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1960</v>
      </c>
      <c r="E623" s="1" t="s">
        <v>2371</v>
      </c>
      <c r="F623" t="s">
        <v>1924</v>
      </c>
      <c r="G623" s="47" t="s">
        <v>2378</v>
      </c>
      <c r="H623" s="44">
        <v>1863</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1960</v>
      </c>
      <c r="E624" s="1" t="s">
        <v>2372</v>
      </c>
      <c r="F624" t="s">
        <v>1924</v>
      </c>
      <c r="G624" s="47" t="s">
        <v>2379</v>
      </c>
      <c r="H624" s="44">
        <v>1864</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1960</v>
      </c>
      <c r="E625" s="1" t="s">
        <v>2529</v>
      </c>
      <c r="F625" t="s">
        <v>1924</v>
      </c>
      <c r="G625" s="47" t="s">
        <v>2529</v>
      </c>
      <c r="H625" s="44">
        <v>1865</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1961</v>
      </c>
      <c r="E626" s="1" t="s">
        <v>2366</v>
      </c>
      <c r="F626" t="s">
        <v>1925</v>
      </c>
      <c r="G626" s="47" t="s">
        <v>2373</v>
      </c>
      <c r="H626" s="44">
        <v>1866</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1961</v>
      </c>
      <c r="E627" s="1" t="s">
        <v>2367</v>
      </c>
      <c r="F627" t="s">
        <v>1925</v>
      </c>
      <c r="G627" s="47" t="s">
        <v>2374</v>
      </c>
      <c r="H627" s="44">
        <v>1867</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1961</v>
      </c>
      <c r="E628" s="1" t="s">
        <v>2368</v>
      </c>
      <c r="F628" t="s">
        <v>1925</v>
      </c>
      <c r="G628" s="47" t="s">
        <v>2375</v>
      </c>
      <c r="H628" s="44">
        <v>1868</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1961</v>
      </c>
      <c r="E629" s="1" t="s">
        <v>2369</v>
      </c>
      <c r="F629" t="s">
        <v>1925</v>
      </c>
      <c r="G629" s="47" t="s">
        <v>2376</v>
      </c>
      <c r="H629" s="44">
        <v>1869</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1961</v>
      </c>
      <c r="E630" s="1" t="s">
        <v>2370</v>
      </c>
      <c r="F630" t="s">
        <v>1925</v>
      </c>
      <c r="G630" s="47" t="s">
        <v>2377</v>
      </c>
      <c r="H630" s="44">
        <v>1870</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1961</v>
      </c>
      <c r="E631" s="1" t="s">
        <v>2371</v>
      </c>
      <c r="F631" t="s">
        <v>1925</v>
      </c>
      <c r="G631" s="47" t="s">
        <v>2378</v>
      </c>
      <c r="H631" s="44">
        <v>1871</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1961</v>
      </c>
      <c r="E632" s="1" t="s">
        <v>2372</v>
      </c>
      <c r="F632" t="s">
        <v>1925</v>
      </c>
      <c r="G632" s="47" t="s">
        <v>2379</v>
      </c>
      <c r="H632" s="44">
        <v>1872</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1961</v>
      </c>
      <c r="E633" s="1" t="s">
        <v>2529</v>
      </c>
      <c r="F633" t="s">
        <v>1925</v>
      </c>
      <c r="G633" s="47" t="s">
        <v>2529</v>
      </c>
      <c r="H633" s="44">
        <v>1873</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1962</v>
      </c>
      <c r="E634" s="1" t="s">
        <v>2366</v>
      </c>
      <c r="F634" t="s">
        <v>1926</v>
      </c>
      <c r="G634" s="47" t="s">
        <v>2373</v>
      </c>
      <c r="H634" s="44">
        <v>1874</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1962</v>
      </c>
      <c r="E635" s="1" t="s">
        <v>2367</v>
      </c>
      <c r="F635" t="s">
        <v>1926</v>
      </c>
      <c r="G635" s="47" t="s">
        <v>2374</v>
      </c>
      <c r="H635" s="44">
        <v>1875</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1962</v>
      </c>
      <c r="E636" s="1" t="s">
        <v>2368</v>
      </c>
      <c r="F636" t="s">
        <v>1926</v>
      </c>
      <c r="G636" s="47" t="s">
        <v>2375</v>
      </c>
      <c r="H636" s="44">
        <v>1876</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1962</v>
      </c>
      <c r="E637" s="1" t="s">
        <v>2369</v>
      </c>
      <c r="F637" t="s">
        <v>1926</v>
      </c>
      <c r="G637" s="47" t="s">
        <v>2376</v>
      </c>
      <c r="H637" s="44">
        <v>1877</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1962</v>
      </c>
      <c r="E638" s="1" t="s">
        <v>2370</v>
      </c>
      <c r="F638" t="s">
        <v>1926</v>
      </c>
      <c r="G638" s="47" t="s">
        <v>2377</v>
      </c>
      <c r="H638" s="44">
        <v>1878</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1962</v>
      </c>
      <c r="E639" s="1" t="s">
        <v>2371</v>
      </c>
      <c r="F639" t="s">
        <v>1926</v>
      </c>
      <c r="G639" s="47" t="s">
        <v>2378</v>
      </c>
      <c r="H639" s="44">
        <v>1879</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1962</v>
      </c>
      <c r="E640" s="1" t="s">
        <v>2372</v>
      </c>
      <c r="F640" t="s">
        <v>1926</v>
      </c>
      <c r="G640" s="47" t="s">
        <v>2379</v>
      </c>
      <c r="H640" s="44">
        <v>1880</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1962</v>
      </c>
      <c r="E641" s="1" t="s">
        <v>2529</v>
      </c>
      <c r="F641" t="s">
        <v>1926</v>
      </c>
      <c r="G641" s="47" t="s">
        <v>2529</v>
      </c>
      <c r="H641" s="44">
        <v>1881</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1963</v>
      </c>
      <c r="E642" s="1" t="s">
        <v>2366</v>
      </c>
      <c r="F642" t="s">
        <v>1927</v>
      </c>
      <c r="G642" s="47" t="s">
        <v>2373</v>
      </c>
      <c r="H642" s="44">
        <v>1882</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1963</v>
      </c>
      <c r="E643" s="1" t="s">
        <v>2367</v>
      </c>
      <c r="F643" t="s">
        <v>1927</v>
      </c>
      <c r="G643" s="47" t="s">
        <v>2374</v>
      </c>
      <c r="H643" s="44">
        <v>1883</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1963</v>
      </c>
      <c r="E644" s="1" t="s">
        <v>2368</v>
      </c>
      <c r="F644" t="s">
        <v>1927</v>
      </c>
      <c r="G644" s="47" t="s">
        <v>2375</v>
      </c>
      <c r="H644" s="44">
        <v>1884</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1963</v>
      </c>
      <c r="E645" s="1" t="s">
        <v>2369</v>
      </c>
      <c r="F645" t="s">
        <v>1927</v>
      </c>
      <c r="G645" s="47" t="s">
        <v>2376</v>
      </c>
      <c r="H645" s="44">
        <v>1885</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1963</v>
      </c>
      <c r="E646" s="1" t="s">
        <v>2370</v>
      </c>
      <c r="F646" t="s">
        <v>1927</v>
      </c>
      <c r="G646" s="47" t="s">
        <v>2377</v>
      </c>
      <c r="H646" s="44">
        <v>1886</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1963</v>
      </c>
      <c r="E647" s="1" t="s">
        <v>2371</v>
      </c>
      <c r="F647" t="s">
        <v>1927</v>
      </c>
      <c r="G647" s="47" t="s">
        <v>2378</v>
      </c>
      <c r="H647" s="44">
        <v>1887</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1963</v>
      </c>
      <c r="E648" s="1" t="s">
        <v>2372</v>
      </c>
      <c r="F648" t="s">
        <v>1927</v>
      </c>
      <c r="G648" s="47" t="s">
        <v>2379</v>
      </c>
      <c r="H648" s="44">
        <v>1888</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1963</v>
      </c>
      <c r="E649" s="1" t="s">
        <v>2529</v>
      </c>
      <c r="F649" t="s">
        <v>1927</v>
      </c>
      <c r="G649" s="47" t="s">
        <v>2529</v>
      </c>
      <c r="H649" s="44">
        <v>1889</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1964</v>
      </c>
      <c r="E650" s="1" t="s">
        <v>2366</v>
      </c>
      <c r="F650" t="s">
        <v>1928</v>
      </c>
      <c r="G650" s="47" t="s">
        <v>2373</v>
      </c>
      <c r="H650" s="44">
        <v>1890</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1964</v>
      </c>
      <c r="E651" s="1" t="s">
        <v>2367</v>
      </c>
      <c r="F651" t="s">
        <v>1928</v>
      </c>
      <c r="G651" s="47" t="s">
        <v>2374</v>
      </c>
      <c r="H651" s="44">
        <v>1891</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1964</v>
      </c>
      <c r="E652" s="1" t="s">
        <v>2368</v>
      </c>
      <c r="F652" t="s">
        <v>1928</v>
      </c>
      <c r="G652" s="47" t="s">
        <v>2375</v>
      </c>
      <c r="H652" s="44">
        <v>1892</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1964</v>
      </c>
      <c r="E653" s="1" t="s">
        <v>2369</v>
      </c>
      <c r="F653" t="s">
        <v>1928</v>
      </c>
      <c r="G653" s="47" t="s">
        <v>2376</v>
      </c>
      <c r="H653" s="44">
        <v>1893</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1964</v>
      </c>
      <c r="E654" s="1" t="s">
        <v>2370</v>
      </c>
      <c r="F654" t="s">
        <v>1928</v>
      </c>
      <c r="G654" s="47" t="s">
        <v>2377</v>
      </c>
      <c r="H654" s="44">
        <v>1894</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1964</v>
      </c>
      <c r="E655" s="1" t="s">
        <v>2371</v>
      </c>
      <c r="F655" t="s">
        <v>1928</v>
      </c>
      <c r="G655" s="47" t="s">
        <v>2378</v>
      </c>
      <c r="H655" s="44">
        <v>1895</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1964</v>
      </c>
      <c r="E656" s="1" t="s">
        <v>2372</v>
      </c>
      <c r="F656" t="s">
        <v>1928</v>
      </c>
      <c r="G656" s="47" t="s">
        <v>2379</v>
      </c>
      <c r="H656" s="44">
        <v>1896</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1964</v>
      </c>
      <c r="E657" s="1" t="s">
        <v>2529</v>
      </c>
      <c r="F657" t="s">
        <v>1928</v>
      </c>
      <c r="G657" s="47" t="s">
        <v>2529</v>
      </c>
      <c r="H657" s="44">
        <v>1897</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1965</v>
      </c>
      <c r="E658" s="1" t="s">
        <v>2366</v>
      </c>
      <c r="F658" t="s">
        <v>1929</v>
      </c>
      <c r="G658" s="47" t="s">
        <v>2373</v>
      </c>
      <c r="H658" s="44">
        <v>1898</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1965</v>
      </c>
      <c r="E659" s="1" t="s">
        <v>2367</v>
      </c>
      <c r="F659" t="s">
        <v>1929</v>
      </c>
      <c r="G659" s="47" t="s">
        <v>2374</v>
      </c>
      <c r="H659" s="44">
        <v>1899</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1965</v>
      </c>
      <c r="E660" s="1" t="s">
        <v>2368</v>
      </c>
      <c r="F660" t="s">
        <v>1929</v>
      </c>
      <c r="G660" s="47" t="s">
        <v>2375</v>
      </c>
      <c r="H660" s="44">
        <v>1900</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1965</v>
      </c>
      <c r="E661" s="1" t="s">
        <v>2369</v>
      </c>
      <c r="F661" t="s">
        <v>1929</v>
      </c>
      <c r="G661" s="47" t="s">
        <v>2376</v>
      </c>
      <c r="H661" s="44">
        <v>1901</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1965</v>
      </c>
      <c r="E662" s="1" t="s">
        <v>2370</v>
      </c>
      <c r="F662" t="s">
        <v>1929</v>
      </c>
      <c r="G662" s="47" t="s">
        <v>2377</v>
      </c>
      <c r="H662" s="44">
        <v>1902</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1965</v>
      </c>
      <c r="E663" s="1" t="s">
        <v>2371</v>
      </c>
      <c r="F663" t="s">
        <v>1929</v>
      </c>
      <c r="G663" s="47" t="s">
        <v>2378</v>
      </c>
      <c r="H663" s="44">
        <v>1903</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1965</v>
      </c>
      <c r="E664" s="1" t="s">
        <v>2372</v>
      </c>
      <c r="F664" t="s">
        <v>1929</v>
      </c>
      <c r="G664" s="47" t="s">
        <v>2379</v>
      </c>
      <c r="H664" s="44">
        <v>1904</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1965</v>
      </c>
      <c r="E665" s="1" t="s">
        <v>2529</v>
      </c>
      <c r="F665" t="s">
        <v>1929</v>
      </c>
      <c r="G665" s="47" t="s">
        <v>2529</v>
      </c>
      <c r="H665" s="44">
        <v>1905</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1966</v>
      </c>
      <c r="E666" s="1" t="s">
        <v>2366</v>
      </c>
      <c r="F666" t="s">
        <v>1477</v>
      </c>
      <c r="G666" s="47" t="s">
        <v>2373</v>
      </c>
      <c r="H666" s="44">
        <v>1906</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1966</v>
      </c>
      <c r="E667" s="1" t="s">
        <v>2367</v>
      </c>
      <c r="F667" t="s">
        <v>1477</v>
      </c>
      <c r="G667" s="47" t="s">
        <v>2374</v>
      </c>
      <c r="H667" s="44">
        <v>1907</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1966</v>
      </c>
      <c r="E668" s="1" t="s">
        <v>2368</v>
      </c>
      <c r="F668" t="s">
        <v>1477</v>
      </c>
      <c r="G668" s="47" t="s">
        <v>2375</v>
      </c>
      <c r="H668" s="44">
        <v>1908</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1966</v>
      </c>
      <c r="E669" s="1" t="s">
        <v>2369</v>
      </c>
      <c r="F669" t="s">
        <v>1477</v>
      </c>
      <c r="G669" s="47" t="s">
        <v>2376</v>
      </c>
      <c r="H669" s="44">
        <v>1909</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1966</v>
      </c>
      <c r="E670" s="1" t="s">
        <v>2370</v>
      </c>
      <c r="F670" t="s">
        <v>1477</v>
      </c>
      <c r="G670" s="47" t="s">
        <v>2377</v>
      </c>
      <c r="H670" s="44">
        <v>1910</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1966</v>
      </c>
      <c r="E671" s="1" t="s">
        <v>2371</v>
      </c>
      <c r="F671" t="s">
        <v>1477</v>
      </c>
      <c r="G671" s="47" t="s">
        <v>2378</v>
      </c>
      <c r="H671" s="44">
        <v>1911</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1966</v>
      </c>
      <c r="E672" s="1" t="s">
        <v>2372</v>
      </c>
      <c r="F672" t="s">
        <v>1477</v>
      </c>
      <c r="G672" s="47" t="s">
        <v>2379</v>
      </c>
      <c r="H672" s="44">
        <v>1912</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1966</v>
      </c>
      <c r="E673" s="1" t="s">
        <v>2529</v>
      </c>
      <c r="F673" t="s">
        <v>1477</v>
      </c>
      <c r="G673" s="47" t="s">
        <v>2529</v>
      </c>
      <c r="H673" s="44">
        <v>1913</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1967</v>
      </c>
      <c r="E674" s="1" t="s">
        <v>2366</v>
      </c>
      <c r="F674" t="s">
        <v>1930</v>
      </c>
      <c r="G674" s="47" t="s">
        <v>2373</v>
      </c>
      <c r="H674" s="44">
        <v>1914</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1967</v>
      </c>
      <c r="E675" s="1" t="s">
        <v>2367</v>
      </c>
      <c r="F675" t="s">
        <v>1930</v>
      </c>
      <c r="G675" s="47" t="s">
        <v>2374</v>
      </c>
      <c r="H675" s="44">
        <v>1915</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1967</v>
      </c>
      <c r="E676" s="1" t="s">
        <v>2368</v>
      </c>
      <c r="F676" t="s">
        <v>1930</v>
      </c>
      <c r="G676" s="47" t="s">
        <v>2375</v>
      </c>
      <c r="H676" s="44">
        <v>1916</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1967</v>
      </c>
      <c r="E677" s="1" t="s">
        <v>2369</v>
      </c>
      <c r="F677" t="s">
        <v>1930</v>
      </c>
      <c r="G677" s="47" t="s">
        <v>2376</v>
      </c>
      <c r="H677" s="44">
        <v>1917</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1967</v>
      </c>
      <c r="E678" s="1" t="s">
        <v>2370</v>
      </c>
      <c r="F678" t="s">
        <v>1930</v>
      </c>
      <c r="G678" s="47" t="s">
        <v>2377</v>
      </c>
      <c r="H678" s="44">
        <v>1918</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1967</v>
      </c>
      <c r="E679" s="1" t="s">
        <v>2371</v>
      </c>
      <c r="F679" t="s">
        <v>1930</v>
      </c>
      <c r="G679" s="47" t="s">
        <v>2378</v>
      </c>
      <c r="H679" s="44">
        <v>1919</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1967</v>
      </c>
      <c r="E680" s="1" t="s">
        <v>2372</v>
      </c>
      <c r="F680" t="s">
        <v>1930</v>
      </c>
      <c r="G680" s="47" t="s">
        <v>2379</v>
      </c>
      <c r="H680" s="44">
        <v>1920</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1967</v>
      </c>
      <c r="E681" s="1" t="s">
        <v>2529</v>
      </c>
      <c r="F681" t="s">
        <v>1930</v>
      </c>
      <c r="G681" s="47" t="s">
        <v>2529</v>
      </c>
      <c r="H681" s="44">
        <v>1921</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1968</v>
      </c>
      <c r="E682" s="1" t="s">
        <v>2366</v>
      </c>
      <c r="F682" t="s">
        <v>1931</v>
      </c>
      <c r="G682" s="47" t="s">
        <v>2373</v>
      </c>
      <c r="H682" s="44">
        <v>1922</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1968</v>
      </c>
      <c r="E683" s="1" t="s">
        <v>2367</v>
      </c>
      <c r="F683" t="s">
        <v>1931</v>
      </c>
      <c r="G683" s="47" t="s">
        <v>2374</v>
      </c>
      <c r="H683" s="44">
        <v>1923</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1968</v>
      </c>
      <c r="E684" s="1" t="s">
        <v>2368</v>
      </c>
      <c r="F684" t="s">
        <v>1931</v>
      </c>
      <c r="G684" s="47" t="s">
        <v>2375</v>
      </c>
      <c r="H684" s="44">
        <v>1924</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1968</v>
      </c>
      <c r="E685" s="1" t="s">
        <v>2369</v>
      </c>
      <c r="F685" t="s">
        <v>1931</v>
      </c>
      <c r="G685" s="47" t="s">
        <v>2376</v>
      </c>
      <c r="H685" s="44">
        <v>1925</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1968</v>
      </c>
      <c r="E686" s="1" t="s">
        <v>2370</v>
      </c>
      <c r="F686" t="s">
        <v>1931</v>
      </c>
      <c r="G686" s="47" t="s">
        <v>2377</v>
      </c>
      <c r="H686" s="44">
        <v>1926</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1968</v>
      </c>
      <c r="E687" s="1" t="s">
        <v>2371</v>
      </c>
      <c r="F687" t="s">
        <v>1931</v>
      </c>
      <c r="G687" s="47" t="s">
        <v>2378</v>
      </c>
      <c r="H687" s="44">
        <v>1927</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1968</v>
      </c>
      <c r="E688" s="1" t="s">
        <v>2372</v>
      </c>
      <c r="F688" t="s">
        <v>1931</v>
      </c>
      <c r="G688" s="47" t="s">
        <v>2379</v>
      </c>
      <c r="H688" s="44">
        <v>1928</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1968</v>
      </c>
      <c r="E689" s="1" t="s">
        <v>2529</v>
      </c>
      <c r="F689" t="s">
        <v>1931</v>
      </c>
      <c r="G689" s="47" t="s">
        <v>2529</v>
      </c>
      <c r="H689" s="44">
        <v>1929</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1969</v>
      </c>
      <c r="E690" s="1" t="s">
        <v>2366</v>
      </c>
      <c r="F690" t="s">
        <v>1932</v>
      </c>
      <c r="G690" s="47" t="s">
        <v>2373</v>
      </c>
      <c r="H690" s="44">
        <v>1930</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1969</v>
      </c>
      <c r="E691" s="1" t="s">
        <v>2367</v>
      </c>
      <c r="F691" t="s">
        <v>1932</v>
      </c>
      <c r="G691" s="47" t="s">
        <v>2374</v>
      </c>
      <c r="H691" s="44">
        <v>1931</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1969</v>
      </c>
      <c r="E692" s="1" t="s">
        <v>2368</v>
      </c>
      <c r="F692" t="s">
        <v>1932</v>
      </c>
      <c r="G692" s="47" t="s">
        <v>2375</v>
      </c>
      <c r="H692" s="44">
        <v>1932</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1969</v>
      </c>
      <c r="E693" s="1" t="s">
        <v>2369</v>
      </c>
      <c r="F693" t="s">
        <v>1932</v>
      </c>
      <c r="G693" s="47" t="s">
        <v>2376</v>
      </c>
      <c r="H693" s="44">
        <v>1933</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1969</v>
      </c>
      <c r="E694" s="1" t="s">
        <v>2370</v>
      </c>
      <c r="F694" t="s">
        <v>1932</v>
      </c>
      <c r="G694" s="47" t="s">
        <v>2377</v>
      </c>
      <c r="H694" s="44">
        <v>1934</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1969</v>
      </c>
      <c r="E695" s="1" t="s">
        <v>2371</v>
      </c>
      <c r="F695" t="s">
        <v>1932</v>
      </c>
      <c r="G695" s="47" t="s">
        <v>2378</v>
      </c>
      <c r="H695" s="44">
        <v>1935</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1969</v>
      </c>
      <c r="E696" s="1" t="s">
        <v>2372</v>
      </c>
      <c r="F696" t="s">
        <v>1932</v>
      </c>
      <c r="G696" s="47" t="s">
        <v>2379</v>
      </c>
      <c r="H696" s="44">
        <v>1936</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1969</v>
      </c>
      <c r="E697" s="1" t="s">
        <v>2529</v>
      </c>
      <c r="F697" t="s">
        <v>1932</v>
      </c>
      <c r="G697" s="47" t="s">
        <v>2529</v>
      </c>
      <c r="H697" s="44">
        <v>1937</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1970</v>
      </c>
      <c r="E698" s="1" t="s">
        <v>2366</v>
      </c>
      <c r="F698" t="s">
        <v>1478</v>
      </c>
      <c r="G698" s="47" t="s">
        <v>2373</v>
      </c>
      <c r="H698" s="44">
        <v>1938</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1970</v>
      </c>
      <c r="E699" s="1" t="s">
        <v>2367</v>
      </c>
      <c r="F699" t="s">
        <v>1478</v>
      </c>
      <c r="G699" s="47" t="s">
        <v>2374</v>
      </c>
      <c r="H699" s="44">
        <v>1939</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1970</v>
      </c>
      <c r="E700" s="1" t="s">
        <v>2368</v>
      </c>
      <c r="F700" t="s">
        <v>1478</v>
      </c>
      <c r="G700" s="47" t="s">
        <v>2375</v>
      </c>
      <c r="H700" s="44">
        <v>1940</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1970</v>
      </c>
      <c r="E701" s="1" t="s">
        <v>2369</v>
      </c>
      <c r="F701" t="s">
        <v>1478</v>
      </c>
      <c r="G701" s="47" t="s">
        <v>2376</v>
      </c>
      <c r="H701" s="44">
        <v>1941</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1970</v>
      </c>
      <c r="E702" s="1" t="s">
        <v>2370</v>
      </c>
      <c r="F702" t="s">
        <v>1478</v>
      </c>
      <c r="G702" s="47" t="s">
        <v>2377</v>
      </c>
      <c r="H702" s="44">
        <v>1942</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1970</v>
      </c>
      <c r="E703" s="1" t="s">
        <v>2371</v>
      </c>
      <c r="F703" t="s">
        <v>1478</v>
      </c>
      <c r="G703" s="47" t="s">
        <v>2378</v>
      </c>
      <c r="H703" s="44">
        <v>1943</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1970</v>
      </c>
      <c r="E704" s="1" t="s">
        <v>2372</v>
      </c>
      <c r="F704" t="s">
        <v>1478</v>
      </c>
      <c r="G704" s="47" t="s">
        <v>2379</v>
      </c>
      <c r="H704" s="44">
        <v>1944</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1970</v>
      </c>
      <c r="E705" s="1" t="s">
        <v>2529</v>
      </c>
      <c r="F705" t="s">
        <v>1478</v>
      </c>
      <c r="G705" s="47" t="s">
        <v>2529</v>
      </c>
      <c r="H705" s="44">
        <v>1945</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1971</v>
      </c>
      <c r="E706" s="1" t="s">
        <v>2366</v>
      </c>
      <c r="F706" t="s">
        <v>1933</v>
      </c>
      <c r="G706" s="47" t="s">
        <v>2373</v>
      </c>
      <c r="H706" s="44">
        <v>1946</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1971</v>
      </c>
      <c r="E707" s="1" t="s">
        <v>2367</v>
      </c>
      <c r="F707" t="s">
        <v>1933</v>
      </c>
      <c r="G707" s="47" t="s">
        <v>2374</v>
      </c>
      <c r="H707" s="44">
        <v>1947</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1971</v>
      </c>
      <c r="E708" s="1" t="s">
        <v>2368</v>
      </c>
      <c r="F708" t="s">
        <v>1933</v>
      </c>
      <c r="G708" s="47" t="s">
        <v>2375</v>
      </c>
      <c r="H708" s="44">
        <v>1948</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1971</v>
      </c>
      <c r="E709" s="1" t="s">
        <v>2369</v>
      </c>
      <c r="F709" t="s">
        <v>1933</v>
      </c>
      <c r="G709" s="47" t="s">
        <v>2376</v>
      </c>
      <c r="H709" s="44">
        <v>1949</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1971</v>
      </c>
      <c r="E710" s="1" t="s">
        <v>2370</v>
      </c>
      <c r="F710" t="s">
        <v>1933</v>
      </c>
      <c r="G710" s="47" t="s">
        <v>2377</v>
      </c>
      <c r="H710" s="44">
        <v>1950</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1971</v>
      </c>
      <c r="E711" s="1" t="s">
        <v>2371</v>
      </c>
      <c r="F711" t="s">
        <v>1933</v>
      </c>
      <c r="G711" s="47" t="s">
        <v>2378</v>
      </c>
      <c r="H711" s="44">
        <v>1951</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1971</v>
      </c>
      <c r="E712" s="1" t="s">
        <v>2372</v>
      </c>
      <c r="F712" t="s">
        <v>1933</v>
      </c>
      <c r="G712" s="47" t="s">
        <v>2379</v>
      </c>
      <c r="H712" s="44">
        <v>1952</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1971</v>
      </c>
      <c r="E713" s="1" t="s">
        <v>2529</v>
      </c>
      <c r="F713" t="s">
        <v>1933</v>
      </c>
      <c r="G713" s="47" t="s">
        <v>2529</v>
      </c>
      <c r="H713" s="44">
        <v>1953</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1972</v>
      </c>
      <c r="E714" s="1" t="s">
        <v>2366</v>
      </c>
      <c r="F714" t="s">
        <v>1934</v>
      </c>
      <c r="G714" s="47" t="s">
        <v>2373</v>
      </c>
      <c r="H714" s="44">
        <v>1954</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1972</v>
      </c>
      <c r="E715" s="1" t="s">
        <v>2367</v>
      </c>
      <c r="F715" t="s">
        <v>1934</v>
      </c>
      <c r="G715" s="47" t="s">
        <v>2374</v>
      </c>
      <c r="H715" s="44">
        <v>1955</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1972</v>
      </c>
      <c r="E716" s="1" t="s">
        <v>2368</v>
      </c>
      <c r="F716" t="s">
        <v>1934</v>
      </c>
      <c r="G716" s="47" t="s">
        <v>2375</v>
      </c>
      <c r="H716" s="44">
        <v>1956</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1972</v>
      </c>
      <c r="E717" s="1" t="s">
        <v>2369</v>
      </c>
      <c r="F717" t="s">
        <v>1934</v>
      </c>
      <c r="G717" s="47" t="s">
        <v>2376</v>
      </c>
      <c r="H717" s="44">
        <v>1957</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1972</v>
      </c>
      <c r="E718" s="1" t="s">
        <v>2370</v>
      </c>
      <c r="F718" t="s">
        <v>1934</v>
      </c>
      <c r="G718" s="47" t="s">
        <v>2377</v>
      </c>
      <c r="H718" s="44">
        <v>1958</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1972</v>
      </c>
      <c r="E719" s="1" t="s">
        <v>2371</v>
      </c>
      <c r="F719" t="s">
        <v>1934</v>
      </c>
      <c r="G719" s="47" t="s">
        <v>2378</v>
      </c>
      <c r="H719" s="44">
        <v>1959</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1972</v>
      </c>
      <c r="E720" s="1" t="s">
        <v>2372</v>
      </c>
      <c r="F720" t="s">
        <v>1934</v>
      </c>
      <c r="G720" s="47" t="s">
        <v>2379</v>
      </c>
      <c r="H720" s="44">
        <v>1960</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1972</v>
      </c>
      <c r="E721" s="1" t="s">
        <v>2529</v>
      </c>
      <c r="F721" t="s">
        <v>1934</v>
      </c>
      <c r="G721" s="47" t="s">
        <v>2529</v>
      </c>
      <c r="H721" s="44">
        <v>1961</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1973</v>
      </c>
      <c r="E722" s="1" t="s">
        <v>2366</v>
      </c>
      <c r="F722" t="s">
        <v>1935</v>
      </c>
      <c r="G722" s="47" t="s">
        <v>2373</v>
      </c>
      <c r="H722" s="44">
        <v>1962</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1973</v>
      </c>
      <c r="E723" s="1" t="s">
        <v>2367</v>
      </c>
      <c r="F723" t="s">
        <v>1935</v>
      </c>
      <c r="G723" s="47" t="s">
        <v>2374</v>
      </c>
      <c r="H723" s="44">
        <v>1963</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1973</v>
      </c>
      <c r="E724" s="1" t="s">
        <v>2368</v>
      </c>
      <c r="F724" t="s">
        <v>1935</v>
      </c>
      <c r="G724" s="47" t="s">
        <v>2375</v>
      </c>
      <c r="H724" s="44">
        <v>1964</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1973</v>
      </c>
      <c r="E725" s="1" t="s">
        <v>2369</v>
      </c>
      <c r="F725" t="s">
        <v>1935</v>
      </c>
      <c r="G725" s="47" t="s">
        <v>2376</v>
      </c>
      <c r="H725" s="44">
        <v>1965</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1973</v>
      </c>
      <c r="E726" s="1" t="s">
        <v>2370</v>
      </c>
      <c r="F726" t="s">
        <v>1935</v>
      </c>
      <c r="G726" s="47" t="s">
        <v>2377</v>
      </c>
      <c r="H726" s="44">
        <v>1966</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1973</v>
      </c>
      <c r="E727" s="1" t="s">
        <v>2371</v>
      </c>
      <c r="F727" t="s">
        <v>1935</v>
      </c>
      <c r="G727" s="47" t="s">
        <v>2378</v>
      </c>
      <c r="H727" s="44">
        <v>1967</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1973</v>
      </c>
      <c r="E728" s="1" t="s">
        <v>2372</v>
      </c>
      <c r="F728" t="s">
        <v>1935</v>
      </c>
      <c r="G728" s="47" t="s">
        <v>2379</v>
      </c>
      <c r="H728" s="44">
        <v>1968</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1973</v>
      </c>
      <c r="E729" s="1" t="s">
        <v>2529</v>
      </c>
      <c r="F729" t="s">
        <v>1935</v>
      </c>
      <c r="G729" s="47" t="s">
        <v>2529</v>
      </c>
      <c r="H729" s="44">
        <v>1969</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1974</v>
      </c>
      <c r="E730" s="1" t="s">
        <v>2366</v>
      </c>
      <c r="F730" t="s">
        <v>1936</v>
      </c>
      <c r="G730" s="47" t="s">
        <v>2373</v>
      </c>
      <c r="H730" s="44">
        <v>1970</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1974</v>
      </c>
      <c r="E731" s="1" t="s">
        <v>2367</v>
      </c>
      <c r="F731" t="s">
        <v>1936</v>
      </c>
      <c r="G731" s="47" t="s">
        <v>2374</v>
      </c>
      <c r="H731" s="44">
        <v>1971</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1974</v>
      </c>
      <c r="E732" s="1" t="s">
        <v>2368</v>
      </c>
      <c r="F732" t="s">
        <v>1936</v>
      </c>
      <c r="G732" s="47" t="s">
        <v>2375</v>
      </c>
      <c r="H732" s="44">
        <v>1972</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1974</v>
      </c>
      <c r="E733" s="1" t="s">
        <v>2369</v>
      </c>
      <c r="F733" t="s">
        <v>1936</v>
      </c>
      <c r="G733" s="47" t="s">
        <v>2376</v>
      </c>
      <c r="H733" s="44">
        <v>1973</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1974</v>
      </c>
      <c r="E734" s="1" t="s">
        <v>2370</v>
      </c>
      <c r="F734" t="s">
        <v>1936</v>
      </c>
      <c r="G734" s="47" t="s">
        <v>2377</v>
      </c>
      <c r="H734" s="44">
        <v>1974</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1974</v>
      </c>
      <c r="E735" s="1" t="s">
        <v>2371</v>
      </c>
      <c r="F735" t="s">
        <v>1936</v>
      </c>
      <c r="G735" s="47" t="s">
        <v>2378</v>
      </c>
      <c r="H735" s="44">
        <v>1975</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1974</v>
      </c>
      <c r="E736" s="1" t="s">
        <v>2372</v>
      </c>
      <c r="F736" t="s">
        <v>1936</v>
      </c>
      <c r="G736" s="47" t="s">
        <v>2379</v>
      </c>
      <c r="H736" s="44">
        <v>1976</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1974</v>
      </c>
      <c r="E737" s="1" t="s">
        <v>2529</v>
      </c>
      <c r="F737" t="s">
        <v>1936</v>
      </c>
      <c r="G737" s="47" t="s">
        <v>2529</v>
      </c>
      <c r="H737" s="44">
        <v>1977</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1975</v>
      </c>
      <c r="E738" s="1" t="s">
        <v>2366</v>
      </c>
      <c r="F738" t="s">
        <v>1937</v>
      </c>
      <c r="G738" s="47" t="s">
        <v>2373</v>
      </c>
      <c r="H738" s="44">
        <v>1978</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1975</v>
      </c>
      <c r="E739" s="1" t="s">
        <v>2367</v>
      </c>
      <c r="F739" t="s">
        <v>1937</v>
      </c>
      <c r="G739" s="47" t="s">
        <v>2374</v>
      </c>
      <c r="H739" s="44">
        <v>1979</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1975</v>
      </c>
      <c r="E740" s="1" t="s">
        <v>2368</v>
      </c>
      <c r="F740" t="s">
        <v>1937</v>
      </c>
      <c r="G740" s="47" t="s">
        <v>2375</v>
      </c>
      <c r="H740" s="44">
        <v>1980</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1975</v>
      </c>
      <c r="E741" s="1" t="s">
        <v>2369</v>
      </c>
      <c r="F741" t="s">
        <v>1937</v>
      </c>
      <c r="G741" s="47" t="s">
        <v>2376</v>
      </c>
      <c r="H741" s="44">
        <v>1981</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1975</v>
      </c>
      <c r="E742" s="1" t="s">
        <v>2370</v>
      </c>
      <c r="F742" t="s">
        <v>1937</v>
      </c>
      <c r="G742" s="47" t="s">
        <v>2377</v>
      </c>
      <c r="H742" s="44">
        <v>1982</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1975</v>
      </c>
      <c r="E743" s="1" t="s">
        <v>2371</v>
      </c>
      <c r="F743" t="s">
        <v>1937</v>
      </c>
      <c r="G743" s="47" t="s">
        <v>2378</v>
      </c>
      <c r="H743" s="44">
        <v>1983</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1975</v>
      </c>
      <c r="E744" s="1" t="s">
        <v>2372</v>
      </c>
      <c r="F744" t="s">
        <v>1937</v>
      </c>
      <c r="G744" s="47" t="s">
        <v>2379</v>
      </c>
      <c r="H744" s="44">
        <v>1984</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1975</v>
      </c>
      <c r="E745" s="1" t="s">
        <v>2529</v>
      </c>
      <c r="F745" t="s">
        <v>1937</v>
      </c>
      <c r="G745" s="47" t="s">
        <v>2529</v>
      </c>
      <c r="H745" s="44">
        <v>1985</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1976</v>
      </c>
      <c r="E746" s="1" t="s">
        <v>2366</v>
      </c>
      <c r="F746" t="s">
        <v>1938</v>
      </c>
      <c r="G746" s="47" t="s">
        <v>2373</v>
      </c>
      <c r="H746" s="44">
        <v>1986</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1976</v>
      </c>
      <c r="E747" s="1" t="s">
        <v>2367</v>
      </c>
      <c r="F747" t="s">
        <v>1938</v>
      </c>
      <c r="G747" s="47" t="s">
        <v>2374</v>
      </c>
      <c r="H747" s="44">
        <v>1987</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1976</v>
      </c>
      <c r="E748" s="1" t="s">
        <v>2368</v>
      </c>
      <c r="F748" t="s">
        <v>1938</v>
      </c>
      <c r="G748" s="47" t="s">
        <v>2375</v>
      </c>
      <c r="H748" s="44">
        <v>1988</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1976</v>
      </c>
      <c r="E749" s="1" t="s">
        <v>2369</v>
      </c>
      <c r="F749" t="s">
        <v>1938</v>
      </c>
      <c r="G749" s="47" t="s">
        <v>2376</v>
      </c>
      <c r="H749" s="44">
        <v>1989</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1976</v>
      </c>
      <c r="E750" s="1" t="s">
        <v>2370</v>
      </c>
      <c r="F750" t="s">
        <v>1938</v>
      </c>
      <c r="G750" s="47" t="s">
        <v>2377</v>
      </c>
      <c r="H750" s="44">
        <v>1990</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1976</v>
      </c>
      <c r="E751" s="1" t="s">
        <v>2371</v>
      </c>
      <c r="F751" t="s">
        <v>1938</v>
      </c>
      <c r="G751" s="47" t="s">
        <v>2378</v>
      </c>
      <c r="H751" s="44">
        <v>1991</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1976</v>
      </c>
      <c r="E752" s="1" t="s">
        <v>2372</v>
      </c>
      <c r="F752" t="s">
        <v>1938</v>
      </c>
      <c r="G752" s="47" t="s">
        <v>2379</v>
      </c>
      <c r="H752" s="44">
        <v>1992</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1976</v>
      </c>
      <c r="E753" s="1" t="s">
        <v>2529</v>
      </c>
      <c r="F753" t="s">
        <v>1938</v>
      </c>
      <c r="G753" s="47" t="s">
        <v>2529</v>
      </c>
      <c r="H753" s="44">
        <v>1993</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1977</v>
      </c>
      <c r="E754" s="1" t="s">
        <v>2366</v>
      </c>
      <c r="F754" t="s">
        <v>1939</v>
      </c>
      <c r="G754" s="47" t="s">
        <v>2373</v>
      </c>
      <c r="H754" s="44">
        <v>1994</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1977</v>
      </c>
      <c r="E755" s="1" t="s">
        <v>2367</v>
      </c>
      <c r="F755" t="s">
        <v>1939</v>
      </c>
      <c r="G755" s="47" t="s">
        <v>2374</v>
      </c>
      <c r="H755" s="44">
        <v>1995</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1977</v>
      </c>
      <c r="E756" s="1" t="s">
        <v>2368</v>
      </c>
      <c r="F756" t="s">
        <v>1939</v>
      </c>
      <c r="G756" s="47" t="s">
        <v>2375</v>
      </c>
      <c r="H756" s="44">
        <v>1996</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1977</v>
      </c>
      <c r="E757" s="1" t="s">
        <v>2369</v>
      </c>
      <c r="F757" t="s">
        <v>1939</v>
      </c>
      <c r="G757" s="47" t="s">
        <v>2376</v>
      </c>
      <c r="H757" s="44">
        <v>1997</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1977</v>
      </c>
      <c r="E758" s="1" t="s">
        <v>2370</v>
      </c>
      <c r="F758" t="s">
        <v>1939</v>
      </c>
      <c r="G758" s="47" t="s">
        <v>2377</v>
      </c>
      <c r="H758" s="44">
        <v>1998</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1977</v>
      </c>
      <c r="E759" s="1" t="s">
        <v>2371</v>
      </c>
      <c r="F759" t="s">
        <v>1939</v>
      </c>
      <c r="G759" s="47" t="s">
        <v>2378</v>
      </c>
      <c r="H759" s="44">
        <v>1999</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1977</v>
      </c>
      <c r="E760" s="1" t="s">
        <v>2372</v>
      </c>
      <c r="F760" t="s">
        <v>1939</v>
      </c>
      <c r="G760" s="47" t="s">
        <v>2379</v>
      </c>
      <c r="H760" s="44">
        <v>2000</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1977</v>
      </c>
      <c r="E761" s="1" t="s">
        <v>2529</v>
      </c>
      <c r="F761" t="s">
        <v>1939</v>
      </c>
      <c r="G761" s="47" t="s">
        <v>2529</v>
      </c>
      <c r="H761" s="44">
        <v>2001</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1978</v>
      </c>
      <c r="E762" s="1" t="s">
        <v>2366</v>
      </c>
      <c r="F762" t="s">
        <v>1940</v>
      </c>
      <c r="G762" s="47" t="s">
        <v>2373</v>
      </c>
      <c r="H762" s="44">
        <v>2002</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1978</v>
      </c>
      <c r="E763" s="1" t="s">
        <v>2367</v>
      </c>
      <c r="F763" t="s">
        <v>1940</v>
      </c>
      <c r="G763" s="47" t="s">
        <v>2374</v>
      </c>
      <c r="H763" s="44">
        <v>2003</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1978</v>
      </c>
      <c r="E764" s="1" t="s">
        <v>2368</v>
      </c>
      <c r="F764" t="s">
        <v>1940</v>
      </c>
      <c r="G764" s="47" t="s">
        <v>2375</v>
      </c>
      <c r="H764" s="44">
        <v>2004</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1978</v>
      </c>
      <c r="E765" s="1" t="s">
        <v>2369</v>
      </c>
      <c r="F765" t="s">
        <v>1940</v>
      </c>
      <c r="G765" s="47" t="s">
        <v>2376</v>
      </c>
      <c r="H765" s="44">
        <v>2005</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1978</v>
      </c>
      <c r="E766" s="1" t="s">
        <v>2370</v>
      </c>
      <c r="F766" t="s">
        <v>1940</v>
      </c>
      <c r="G766" s="47" t="s">
        <v>2377</v>
      </c>
      <c r="H766" s="44">
        <v>2006</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1978</v>
      </c>
      <c r="E767" s="1" t="s">
        <v>2371</v>
      </c>
      <c r="F767" t="s">
        <v>1940</v>
      </c>
      <c r="G767" s="47" t="s">
        <v>2378</v>
      </c>
      <c r="H767" s="44">
        <v>2007</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1978</v>
      </c>
      <c r="E768" s="1" t="s">
        <v>2372</v>
      </c>
      <c r="F768" t="s">
        <v>1940</v>
      </c>
      <c r="G768" s="47" t="s">
        <v>2379</v>
      </c>
      <c r="H768" s="44">
        <v>2008</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1978</v>
      </c>
      <c r="E769" s="1" t="s">
        <v>2529</v>
      </c>
      <c r="F769" t="s">
        <v>1940</v>
      </c>
      <c r="G769" s="47" t="s">
        <v>2529</v>
      </c>
      <c r="H769" s="44">
        <v>2009</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1979</v>
      </c>
      <c r="E770" s="1" t="s">
        <v>2366</v>
      </c>
      <c r="F770" t="s">
        <v>1941</v>
      </c>
      <c r="G770" s="47" t="s">
        <v>2373</v>
      </c>
      <c r="H770" s="44">
        <v>2010</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1979</v>
      </c>
      <c r="E771" s="1" t="s">
        <v>2367</v>
      </c>
      <c r="F771" t="s">
        <v>1941</v>
      </c>
      <c r="G771" s="47" t="s">
        <v>2374</v>
      </c>
      <c r="H771" s="44">
        <v>2011</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1979</v>
      </c>
      <c r="E772" s="1" t="s">
        <v>2368</v>
      </c>
      <c r="F772" t="s">
        <v>1941</v>
      </c>
      <c r="G772" s="47" t="s">
        <v>2375</v>
      </c>
      <c r="H772" s="44">
        <v>2012</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1979</v>
      </c>
      <c r="E773" s="1" t="s">
        <v>2369</v>
      </c>
      <c r="F773" t="s">
        <v>1941</v>
      </c>
      <c r="G773" s="47" t="s">
        <v>2376</v>
      </c>
      <c r="H773" s="44">
        <v>2013</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1979</v>
      </c>
      <c r="E774" s="1" t="s">
        <v>2370</v>
      </c>
      <c r="F774" t="s">
        <v>1941</v>
      </c>
      <c r="G774" s="47" t="s">
        <v>2377</v>
      </c>
      <c r="H774" s="44">
        <v>2014</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1979</v>
      </c>
      <c r="E775" s="1" t="s">
        <v>2371</v>
      </c>
      <c r="F775" t="s">
        <v>1941</v>
      </c>
      <c r="G775" s="47" t="s">
        <v>2378</v>
      </c>
      <c r="H775" s="44">
        <v>2015</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1979</v>
      </c>
      <c r="E776" s="1" t="s">
        <v>2372</v>
      </c>
      <c r="F776" t="s">
        <v>1941</v>
      </c>
      <c r="G776" s="47" t="s">
        <v>2379</v>
      </c>
      <c r="H776" s="44">
        <v>2016</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1979</v>
      </c>
      <c r="E777" s="1" t="s">
        <v>2529</v>
      </c>
      <c r="F777" t="s">
        <v>1941</v>
      </c>
      <c r="G777" s="47" t="s">
        <v>2529</v>
      </c>
      <c r="H777" s="44">
        <v>2017</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1980</v>
      </c>
      <c r="E778" s="1" t="s">
        <v>2366</v>
      </c>
      <c r="F778" t="s">
        <v>1983</v>
      </c>
      <c r="G778" s="47" t="s">
        <v>2373</v>
      </c>
      <c r="H778" s="44">
        <v>2018</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1980</v>
      </c>
      <c r="E779" s="1" t="s">
        <v>2367</v>
      </c>
      <c r="F779" t="s">
        <v>1983</v>
      </c>
      <c r="G779" s="47" t="s">
        <v>2374</v>
      </c>
      <c r="H779" s="44">
        <v>2019</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1980</v>
      </c>
      <c r="E780" s="1" t="s">
        <v>2368</v>
      </c>
      <c r="F780" t="s">
        <v>1983</v>
      </c>
      <c r="G780" s="47" t="s">
        <v>2375</v>
      </c>
      <c r="H780" s="44">
        <v>2020</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1980</v>
      </c>
      <c r="E781" s="1" t="s">
        <v>2369</v>
      </c>
      <c r="F781" t="s">
        <v>1983</v>
      </c>
      <c r="G781" s="47" t="s">
        <v>2376</v>
      </c>
      <c r="H781" s="44">
        <v>2021</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1980</v>
      </c>
      <c r="E782" s="1" t="s">
        <v>2370</v>
      </c>
      <c r="F782" t="s">
        <v>1983</v>
      </c>
      <c r="G782" s="47" t="s">
        <v>2377</v>
      </c>
      <c r="H782" s="44">
        <v>2022</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1980</v>
      </c>
      <c r="E783" s="1" t="s">
        <v>2371</v>
      </c>
      <c r="F783" t="s">
        <v>1983</v>
      </c>
      <c r="G783" s="47" t="s">
        <v>2378</v>
      </c>
      <c r="H783" s="44">
        <v>2023</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1980</v>
      </c>
      <c r="E784" s="1" t="s">
        <v>2372</v>
      </c>
      <c r="F784" t="s">
        <v>1983</v>
      </c>
      <c r="G784" s="47" t="s">
        <v>2379</v>
      </c>
      <c r="H784" s="44">
        <v>2024</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1980</v>
      </c>
      <c r="E785" s="1" t="s">
        <v>2529</v>
      </c>
      <c r="F785" t="s">
        <v>1983</v>
      </c>
      <c r="G785" s="47" t="s">
        <v>2529</v>
      </c>
      <c r="H785" s="44">
        <v>2025</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1981</v>
      </c>
      <c r="E786" s="1" t="s">
        <v>2366</v>
      </c>
      <c r="F786" t="s">
        <v>1942</v>
      </c>
      <c r="G786" s="47" t="s">
        <v>2373</v>
      </c>
      <c r="H786" s="44">
        <v>2026</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1981</v>
      </c>
      <c r="E787" s="1" t="s">
        <v>2367</v>
      </c>
      <c r="F787" t="s">
        <v>1942</v>
      </c>
      <c r="G787" s="47" t="s">
        <v>2374</v>
      </c>
      <c r="H787" s="44">
        <v>2027</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1981</v>
      </c>
      <c r="E788" s="1" t="s">
        <v>2368</v>
      </c>
      <c r="F788" t="s">
        <v>1942</v>
      </c>
      <c r="G788" s="47" t="s">
        <v>2375</v>
      </c>
      <c r="H788" s="44">
        <v>2028</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1981</v>
      </c>
      <c r="E789" s="1" t="s">
        <v>2369</v>
      </c>
      <c r="F789" t="s">
        <v>1942</v>
      </c>
      <c r="G789" s="47" t="s">
        <v>2376</v>
      </c>
      <c r="H789" s="44">
        <v>2029</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1981</v>
      </c>
      <c r="E790" s="1" t="s">
        <v>2370</v>
      </c>
      <c r="F790" t="s">
        <v>1942</v>
      </c>
      <c r="G790" s="47" t="s">
        <v>2377</v>
      </c>
      <c r="H790" s="44">
        <v>2030</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1981</v>
      </c>
      <c r="E791" s="1" t="s">
        <v>2371</v>
      </c>
      <c r="F791" t="s">
        <v>1942</v>
      </c>
      <c r="G791" s="47" t="s">
        <v>2378</v>
      </c>
      <c r="H791" s="44">
        <v>2031</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1981</v>
      </c>
      <c r="E792" s="1" t="s">
        <v>2372</v>
      </c>
      <c r="F792" t="s">
        <v>1942</v>
      </c>
      <c r="G792" s="47" t="s">
        <v>2379</v>
      </c>
      <c r="H792" s="44">
        <v>2032</v>
      </c>
      <c r="I792" s="198" t="s">
        <v>43</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1981</v>
      </c>
      <c r="E793" s="1" t="s">
        <v>2529</v>
      </c>
      <c r="F793" t="s">
        <v>1942</v>
      </c>
      <c r="G793" s="47" t="s">
        <v>2529</v>
      </c>
      <c r="H793" s="44">
        <v>2033</v>
      </c>
      <c r="I793" s="198" t="s">
        <v>43</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1672</v>
      </c>
      <c r="D794" s="6"/>
      <c r="E794" s="6"/>
      <c r="F794" s="6"/>
      <c r="G794" s="6"/>
      <c r="H794" s="49">
        <v>58</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1673</v>
      </c>
      <c r="D795" s="6"/>
      <c r="E795" s="6"/>
      <c r="F795" s="6"/>
      <c r="G795" s="6"/>
      <c r="H795" s="49">
        <v>510</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1674</v>
      </c>
      <c r="D796" s="6"/>
      <c r="E796" s="6"/>
      <c r="F796" s="6"/>
      <c r="G796" s="6"/>
      <c r="H796" s="49">
        <v>511</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1675</v>
      </c>
      <c r="D797" s="6" t="s">
        <v>1966</v>
      </c>
      <c r="E797" s="6"/>
      <c r="F797" t="s">
        <v>1477</v>
      </c>
      <c r="G797" s="6"/>
      <c r="H797" s="49">
        <v>512</v>
      </c>
      <c r="I797" s="198"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1675</v>
      </c>
      <c r="D798" s="6" t="s">
        <v>1971</v>
      </c>
      <c r="E798" s="6"/>
      <c r="F798" t="s">
        <v>1933</v>
      </c>
      <c r="G798" s="6"/>
      <c r="H798" s="49">
        <v>1653</v>
      </c>
      <c r="I798" s="198"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2390</v>
      </c>
      <c r="D799" s="47" t="s">
        <v>1957</v>
      </c>
      <c r="E799" s="1" t="s">
        <v>2366</v>
      </c>
      <c r="F799" t="s">
        <v>1982</v>
      </c>
      <c r="G799" s="47" t="s">
        <v>2373</v>
      </c>
      <c r="H799" s="44">
        <v>2034</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1957</v>
      </c>
      <c r="E800" s="1" t="s">
        <v>2367</v>
      </c>
      <c r="F800" t="s">
        <v>1982</v>
      </c>
      <c r="G800" s="47" t="s">
        <v>2374</v>
      </c>
      <c r="H800" s="44">
        <v>2035</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1957</v>
      </c>
      <c r="E801" s="1" t="s">
        <v>2368</v>
      </c>
      <c r="F801" t="s">
        <v>1982</v>
      </c>
      <c r="G801" s="47" t="s">
        <v>2375</v>
      </c>
      <c r="H801" s="44">
        <v>2036</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1957</v>
      </c>
      <c r="E802" s="1" t="s">
        <v>2369</v>
      </c>
      <c r="F802" t="s">
        <v>1982</v>
      </c>
      <c r="G802" s="47" t="s">
        <v>2376</v>
      </c>
      <c r="H802" s="44">
        <v>2037</v>
      </c>
      <c r="I802" s="198"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1957</v>
      </c>
      <c r="E803" s="1" t="s">
        <v>2370</v>
      </c>
      <c r="F803" t="s">
        <v>1982</v>
      </c>
      <c r="G803" s="47" t="s">
        <v>2377</v>
      </c>
      <c r="H803" s="44">
        <v>2038</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1957</v>
      </c>
      <c r="E804" s="1" t="s">
        <v>2371</v>
      </c>
      <c r="F804" t="s">
        <v>1982</v>
      </c>
      <c r="G804" s="47" t="s">
        <v>2378</v>
      </c>
      <c r="H804" s="44">
        <v>2039</v>
      </c>
      <c r="I804" s="198"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1957</v>
      </c>
      <c r="E805" s="1" t="s">
        <v>2372</v>
      </c>
      <c r="F805" t="s">
        <v>1982</v>
      </c>
      <c r="G805" s="47" t="s">
        <v>2379</v>
      </c>
      <c r="H805" s="44">
        <v>2040</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1957</v>
      </c>
      <c r="E806" s="1" t="s">
        <v>2529</v>
      </c>
      <c r="F806" t="s">
        <v>1982</v>
      </c>
      <c r="G806" s="47" t="s">
        <v>2529</v>
      </c>
      <c r="H806" s="44">
        <v>2041</v>
      </c>
      <c r="I806" s="198"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1958</v>
      </c>
      <c r="E807" s="1" t="s">
        <v>2366</v>
      </c>
      <c r="F807" t="s">
        <v>1655</v>
      </c>
      <c r="G807" s="47" t="s">
        <v>2373</v>
      </c>
      <c r="H807" s="44">
        <v>2042</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1958</v>
      </c>
      <c r="E808" s="1" t="s">
        <v>2367</v>
      </c>
      <c r="F808" t="s">
        <v>1655</v>
      </c>
      <c r="G808" s="47" t="s">
        <v>2374</v>
      </c>
      <c r="H808" s="44">
        <v>2043</v>
      </c>
      <c r="I808" s="198"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1958</v>
      </c>
      <c r="E809" s="1" t="s">
        <v>2368</v>
      </c>
      <c r="F809" t="s">
        <v>1655</v>
      </c>
      <c r="G809" s="47" t="s">
        <v>2375</v>
      </c>
      <c r="H809" s="44">
        <v>2044</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1958</v>
      </c>
      <c r="E810" s="1" t="s">
        <v>2369</v>
      </c>
      <c r="F810" t="s">
        <v>1655</v>
      </c>
      <c r="G810" s="47" t="s">
        <v>2376</v>
      </c>
      <c r="H810" s="44">
        <v>2045</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1958</v>
      </c>
      <c r="E811" s="1" t="s">
        <v>2370</v>
      </c>
      <c r="F811" t="s">
        <v>1655</v>
      </c>
      <c r="G811" s="47" t="s">
        <v>2377</v>
      </c>
      <c r="H811" s="44">
        <v>2046</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1958</v>
      </c>
      <c r="E812" s="1" t="s">
        <v>2371</v>
      </c>
      <c r="F812" t="s">
        <v>1655</v>
      </c>
      <c r="G812" s="47" t="s">
        <v>2378</v>
      </c>
      <c r="H812" s="44">
        <v>2047</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1958</v>
      </c>
      <c r="E813" s="1" t="s">
        <v>2372</v>
      </c>
      <c r="F813" t="s">
        <v>1655</v>
      </c>
      <c r="G813" s="47" t="s">
        <v>2379</v>
      </c>
      <c r="H813" s="44">
        <v>2048</v>
      </c>
      <c r="I813" s="198"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1958</v>
      </c>
      <c r="E814" s="1" t="s">
        <v>2529</v>
      </c>
      <c r="F814" t="s">
        <v>1655</v>
      </c>
      <c r="G814" s="47" t="s">
        <v>2529</v>
      </c>
      <c r="H814" s="44">
        <v>2049</v>
      </c>
      <c r="I814" s="198"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1959</v>
      </c>
      <c r="E815" s="1" t="s">
        <v>2366</v>
      </c>
      <c r="F815" t="s">
        <v>1923</v>
      </c>
      <c r="G815" s="47" t="s">
        <v>2373</v>
      </c>
      <c r="H815" s="44">
        <v>2050</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1959</v>
      </c>
      <c r="E816" s="1" t="s">
        <v>2367</v>
      </c>
      <c r="F816" t="s">
        <v>1923</v>
      </c>
      <c r="G816" s="47" t="s">
        <v>2374</v>
      </c>
      <c r="H816" s="44">
        <v>2051</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1959</v>
      </c>
      <c r="E817" s="1" t="s">
        <v>2368</v>
      </c>
      <c r="F817" t="s">
        <v>1923</v>
      </c>
      <c r="G817" s="47" t="s">
        <v>2375</v>
      </c>
      <c r="H817" s="44">
        <v>2052</v>
      </c>
      <c r="I817" s="198"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1959</v>
      </c>
      <c r="E818" s="1" t="s">
        <v>2369</v>
      </c>
      <c r="F818" t="s">
        <v>1923</v>
      </c>
      <c r="G818" s="47" t="s">
        <v>2376</v>
      </c>
      <c r="H818" s="44">
        <v>2053</v>
      </c>
      <c r="I818" s="198"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1959</v>
      </c>
      <c r="E819" s="1" t="s">
        <v>2370</v>
      </c>
      <c r="F819" t="s">
        <v>1923</v>
      </c>
      <c r="G819" s="47" t="s">
        <v>2377</v>
      </c>
      <c r="H819" s="44">
        <v>2054</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1959</v>
      </c>
      <c r="E820" s="1" t="s">
        <v>2371</v>
      </c>
      <c r="F820" t="s">
        <v>1923</v>
      </c>
      <c r="G820" s="47" t="s">
        <v>2378</v>
      </c>
      <c r="H820" s="44">
        <v>2055</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1959</v>
      </c>
      <c r="E821" s="1" t="s">
        <v>2372</v>
      </c>
      <c r="F821" t="s">
        <v>1923</v>
      </c>
      <c r="G821" s="47" t="s">
        <v>2379</v>
      </c>
      <c r="H821" s="44">
        <v>2056</v>
      </c>
      <c r="I821" s="198"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1959</v>
      </c>
      <c r="E822" s="1" t="s">
        <v>2529</v>
      </c>
      <c r="F822" t="s">
        <v>1923</v>
      </c>
      <c r="G822" s="47" t="s">
        <v>2529</v>
      </c>
      <c r="H822" s="44">
        <v>2057</v>
      </c>
      <c r="I822" s="198"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1960</v>
      </c>
      <c r="E823" s="1" t="s">
        <v>2366</v>
      </c>
      <c r="F823" t="s">
        <v>1924</v>
      </c>
      <c r="G823" s="47" t="s">
        <v>2373</v>
      </c>
      <c r="H823" s="44">
        <v>2058</v>
      </c>
      <c r="I823" s="198" t="s">
        <v>43</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1960</v>
      </c>
      <c r="E824" s="1" t="s">
        <v>2367</v>
      </c>
      <c r="F824" t="s">
        <v>1924</v>
      </c>
      <c r="G824" s="47" t="s">
        <v>2374</v>
      </c>
      <c r="H824" s="44">
        <v>2059</v>
      </c>
      <c r="I824" s="198" t="s">
        <v>43</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1960</v>
      </c>
      <c r="E825" s="1" t="s">
        <v>2368</v>
      </c>
      <c r="F825" t="s">
        <v>1924</v>
      </c>
      <c r="G825" s="47" t="s">
        <v>2375</v>
      </c>
      <c r="H825" s="44">
        <v>2060</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1960</v>
      </c>
      <c r="E826" s="1" t="s">
        <v>2369</v>
      </c>
      <c r="F826" t="s">
        <v>1924</v>
      </c>
      <c r="G826" s="47" t="s">
        <v>2376</v>
      </c>
      <c r="H826" s="44">
        <v>2061</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1960</v>
      </c>
      <c r="E827" s="1" t="s">
        <v>2370</v>
      </c>
      <c r="F827" t="s">
        <v>1924</v>
      </c>
      <c r="G827" s="47" t="s">
        <v>2377</v>
      </c>
      <c r="H827" s="44">
        <v>2062</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1960</v>
      </c>
      <c r="E828" s="1" t="s">
        <v>2371</v>
      </c>
      <c r="F828" t="s">
        <v>1924</v>
      </c>
      <c r="G828" s="47" t="s">
        <v>2378</v>
      </c>
      <c r="H828" s="44">
        <v>2063</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1960</v>
      </c>
      <c r="E829" s="1" t="s">
        <v>2372</v>
      </c>
      <c r="F829" t="s">
        <v>1924</v>
      </c>
      <c r="G829" s="47" t="s">
        <v>2379</v>
      </c>
      <c r="H829" s="44">
        <v>2064</v>
      </c>
      <c r="I829" s="198"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1960</v>
      </c>
      <c r="E830" s="1" t="s">
        <v>2529</v>
      </c>
      <c r="F830" t="s">
        <v>1924</v>
      </c>
      <c r="G830" s="47" t="s">
        <v>2529</v>
      </c>
      <c r="H830" s="44">
        <v>2065</v>
      </c>
      <c r="I830" s="198"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1961</v>
      </c>
      <c r="E831" s="1" t="s">
        <v>2366</v>
      </c>
      <c r="F831" t="s">
        <v>1925</v>
      </c>
      <c r="G831" s="47" t="s">
        <v>2373</v>
      </c>
      <c r="H831" s="44">
        <v>2066</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1961</v>
      </c>
      <c r="E832" s="1" t="s">
        <v>2367</v>
      </c>
      <c r="F832" t="s">
        <v>1925</v>
      </c>
      <c r="G832" s="47" t="s">
        <v>2374</v>
      </c>
      <c r="H832" s="44">
        <v>2067</v>
      </c>
      <c r="I832" s="198"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1961</v>
      </c>
      <c r="E833" s="1" t="s">
        <v>2368</v>
      </c>
      <c r="F833" t="s">
        <v>1925</v>
      </c>
      <c r="G833" s="47" t="s">
        <v>2375</v>
      </c>
      <c r="H833" s="44">
        <v>2068</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1961</v>
      </c>
      <c r="E834" s="1" t="s">
        <v>2369</v>
      </c>
      <c r="F834" t="s">
        <v>1925</v>
      </c>
      <c r="G834" s="47" t="s">
        <v>2376</v>
      </c>
      <c r="H834" s="44">
        <v>2069</v>
      </c>
      <c r="I834" s="198"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1961</v>
      </c>
      <c r="E835" s="1" t="s">
        <v>2370</v>
      </c>
      <c r="F835" t="s">
        <v>1925</v>
      </c>
      <c r="G835" s="47" t="s">
        <v>2377</v>
      </c>
      <c r="H835" s="44">
        <v>2070</v>
      </c>
      <c r="I835" s="198"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1961</v>
      </c>
      <c r="E836" s="1" t="s">
        <v>2371</v>
      </c>
      <c r="F836" t="s">
        <v>1925</v>
      </c>
      <c r="G836" s="47" t="s">
        <v>2378</v>
      </c>
      <c r="H836" s="44">
        <v>2071</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1961</v>
      </c>
      <c r="E837" s="1" t="s">
        <v>2372</v>
      </c>
      <c r="F837" t="s">
        <v>1925</v>
      </c>
      <c r="G837" s="47" t="s">
        <v>2379</v>
      </c>
      <c r="H837" s="44">
        <v>2072</v>
      </c>
      <c r="I837" s="198"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1961</v>
      </c>
      <c r="E838" s="1" t="s">
        <v>2529</v>
      </c>
      <c r="F838" t="s">
        <v>1925</v>
      </c>
      <c r="G838" s="47" t="s">
        <v>2529</v>
      </c>
      <c r="H838" s="44">
        <v>2073</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1962</v>
      </c>
      <c r="E839" s="1" t="s">
        <v>2366</v>
      </c>
      <c r="F839" t="s">
        <v>1926</v>
      </c>
      <c r="G839" s="47" t="s">
        <v>2373</v>
      </c>
      <c r="H839" s="44">
        <v>2074</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1962</v>
      </c>
      <c r="E840" s="1" t="s">
        <v>2367</v>
      </c>
      <c r="F840" t="s">
        <v>1926</v>
      </c>
      <c r="G840" s="47" t="s">
        <v>2374</v>
      </c>
      <c r="H840" s="44">
        <v>2075</v>
      </c>
      <c r="I840" s="198"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1962</v>
      </c>
      <c r="E841" s="1" t="s">
        <v>2368</v>
      </c>
      <c r="F841" t="s">
        <v>1926</v>
      </c>
      <c r="G841" s="47" t="s">
        <v>2375</v>
      </c>
      <c r="H841" s="44">
        <v>2076</v>
      </c>
      <c r="I841" s="198"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1962</v>
      </c>
      <c r="E842" s="1" t="s">
        <v>2369</v>
      </c>
      <c r="F842" t="s">
        <v>1926</v>
      </c>
      <c r="G842" s="47" t="s">
        <v>2376</v>
      </c>
      <c r="H842" s="44">
        <v>2077</v>
      </c>
      <c r="I842" s="198"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1962</v>
      </c>
      <c r="E843" s="1" t="s">
        <v>2370</v>
      </c>
      <c r="F843" t="s">
        <v>1926</v>
      </c>
      <c r="G843" s="47" t="s">
        <v>2377</v>
      </c>
      <c r="H843" s="44">
        <v>2078</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1962</v>
      </c>
      <c r="E844" s="1" t="s">
        <v>2371</v>
      </c>
      <c r="F844" t="s">
        <v>1926</v>
      </c>
      <c r="G844" s="47" t="s">
        <v>2378</v>
      </c>
      <c r="H844" s="44">
        <v>2079</v>
      </c>
      <c r="I844" s="198"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1962</v>
      </c>
      <c r="E845" s="1" t="s">
        <v>2372</v>
      </c>
      <c r="F845" t="s">
        <v>1926</v>
      </c>
      <c r="G845" s="47" t="s">
        <v>2379</v>
      </c>
      <c r="H845" s="44">
        <v>2080</v>
      </c>
      <c r="I845" s="198"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1962</v>
      </c>
      <c r="E846" s="1" t="s">
        <v>2529</v>
      </c>
      <c r="F846" t="s">
        <v>1926</v>
      </c>
      <c r="G846" s="47" t="s">
        <v>2529</v>
      </c>
      <c r="H846" s="44">
        <v>2081</v>
      </c>
      <c r="I846" s="198"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1963</v>
      </c>
      <c r="E847" s="1" t="s">
        <v>2366</v>
      </c>
      <c r="F847" t="s">
        <v>1927</v>
      </c>
      <c r="G847" s="47" t="s">
        <v>2373</v>
      </c>
      <c r="H847" s="44">
        <v>2082</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1963</v>
      </c>
      <c r="E848" s="1" t="s">
        <v>2367</v>
      </c>
      <c r="F848" t="s">
        <v>1927</v>
      </c>
      <c r="G848" s="47" t="s">
        <v>2374</v>
      </c>
      <c r="H848" s="44">
        <v>2083</v>
      </c>
      <c r="I848" s="198"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1963</v>
      </c>
      <c r="E849" s="1" t="s">
        <v>2368</v>
      </c>
      <c r="F849" t="s">
        <v>1927</v>
      </c>
      <c r="G849" s="47" t="s">
        <v>2375</v>
      </c>
      <c r="H849" s="44">
        <v>2084</v>
      </c>
      <c r="I849" s="198"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1963</v>
      </c>
      <c r="E850" s="1" t="s">
        <v>2369</v>
      </c>
      <c r="F850" t="s">
        <v>1927</v>
      </c>
      <c r="G850" s="47" t="s">
        <v>2376</v>
      </c>
      <c r="H850" s="44">
        <v>2085</v>
      </c>
      <c r="I850" s="198"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1963</v>
      </c>
      <c r="E851" s="1" t="s">
        <v>2370</v>
      </c>
      <c r="F851" t="s">
        <v>1927</v>
      </c>
      <c r="G851" s="47" t="s">
        <v>2377</v>
      </c>
      <c r="H851" s="44">
        <v>2086</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1963</v>
      </c>
      <c r="E852" s="1" t="s">
        <v>2371</v>
      </c>
      <c r="F852" t="s">
        <v>1927</v>
      </c>
      <c r="G852" s="47" t="s">
        <v>2378</v>
      </c>
      <c r="H852" s="44">
        <v>2087</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1963</v>
      </c>
      <c r="E853" s="1" t="s">
        <v>2372</v>
      </c>
      <c r="F853" t="s">
        <v>1927</v>
      </c>
      <c r="G853" s="47" t="s">
        <v>2379</v>
      </c>
      <c r="H853" s="44">
        <v>2088</v>
      </c>
      <c r="I853" s="198"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1963</v>
      </c>
      <c r="E854" s="1" t="s">
        <v>2529</v>
      </c>
      <c r="F854" t="s">
        <v>1927</v>
      </c>
      <c r="G854" s="47" t="s">
        <v>2529</v>
      </c>
      <c r="H854" s="44">
        <v>2089</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1964</v>
      </c>
      <c r="E855" s="1" t="s">
        <v>2366</v>
      </c>
      <c r="F855" t="s">
        <v>1928</v>
      </c>
      <c r="G855" s="47" t="s">
        <v>2373</v>
      </c>
      <c r="H855" s="44">
        <v>2090</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1964</v>
      </c>
      <c r="E856" s="1" t="s">
        <v>2367</v>
      </c>
      <c r="F856" t="s">
        <v>1928</v>
      </c>
      <c r="G856" s="47" t="s">
        <v>2374</v>
      </c>
      <c r="H856" s="44">
        <v>2091</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1964</v>
      </c>
      <c r="E857" s="1" t="s">
        <v>2368</v>
      </c>
      <c r="F857" t="s">
        <v>1928</v>
      </c>
      <c r="G857" s="47" t="s">
        <v>2375</v>
      </c>
      <c r="H857" s="44">
        <v>2092</v>
      </c>
      <c r="I857" s="198"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1964</v>
      </c>
      <c r="E858" s="1" t="s">
        <v>2369</v>
      </c>
      <c r="F858" t="s">
        <v>1928</v>
      </c>
      <c r="G858" s="47" t="s">
        <v>2376</v>
      </c>
      <c r="H858" s="44">
        <v>2093</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1964</v>
      </c>
      <c r="E859" s="1" t="s">
        <v>2370</v>
      </c>
      <c r="F859" t="s">
        <v>1928</v>
      </c>
      <c r="G859" s="47" t="s">
        <v>2377</v>
      </c>
      <c r="H859" s="44">
        <v>2094</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1964</v>
      </c>
      <c r="E860" s="1" t="s">
        <v>2371</v>
      </c>
      <c r="F860" t="s">
        <v>1928</v>
      </c>
      <c r="G860" s="47" t="s">
        <v>2378</v>
      </c>
      <c r="H860" s="44">
        <v>2095</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1964</v>
      </c>
      <c r="E861" s="1" t="s">
        <v>2372</v>
      </c>
      <c r="F861" t="s">
        <v>1928</v>
      </c>
      <c r="G861" s="47" t="s">
        <v>2379</v>
      </c>
      <c r="H861" s="44">
        <v>2096</v>
      </c>
      <c r="I861" s="198"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1964</v>
      </c>
      <c r="E862" s="1" t="s">
        <v>2529</v>
      </c>
      <c r="F862" t="s">
        <v>1928</v>
      </c>
      <c r="G862" s="47" t="s">
        <v>2529</v>
      </c>
      <c r="H862" s="44">
        <v>2097</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1965</v>
      </c>
      <c r="E863" s="1" t="s">
        <v>2366</v>
      </c>
      <c r="F863" t="s">
        <v>1929</v>
      </c>
      <c r="G863" s="47" t="s">
        <v>2373</v>
      </c>
      <c r="H863" s="44">
        <v>2098</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1965</v>
      </c>
      <c r="E864" s="1" t="s">
        <v>2367</v>
      </c>
      <c r="F864" t="s">
        <v>1929</v>
      </c>
      <c r="G864" s="47" t="s">
        <v>2374</v>
      </c>
      <c r="H864" s="44">
        <v>2099</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1965</v>
      </c>
      <c r="E865" s="1" t="s">
        <v>2368</v>
      </c>
      <c r="F865" t="s">
        <v>1929</v>
      </c>
      <c r="G865" s="47" t="s">
        <v>2375</v>
      </c>
      <c r="H865" s="44">
        <v>2100</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1965</v>
      </c>
      <c r="E866" s="1" t="s">
        <v>2369</v>
      </c>
      <c r="F866" t="s">
        <v>1929</v>
      </c>
      <c r="G866" s="47" t="s">
        <v>2376</v>
      </c>
      <c r="H866" s="44">
        <v>2101</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1965</v>
      </c>
      <c r="E867" s="1" t="s">
        <v>2370</v>
      </c>
      <c r="F867" t="s">
        <v>1929</v>
      </c>
      <c r="G867" s="47" t="s">
        <v>2377</v>
      </c>
      <c r="H867" s="44">
        <v>2102</v>
      </c>
      <c r="I867" s="198"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1965</v>
      </c>
      <c r="E868" s="1" t="s">
        <v>2371</v>
      </c>
      <c r="F868" t="s">
        <v>1929</v>
      </c>
      <c r="G868" s="47" t="s">
        <v>2378</v>
      </c>
      <c r="H868" s="44">
        <v>2103</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1965</v>
      </c>
      <c r="E869" s="1" t="s">
        <v>2372</v>
      </c>
      <c r="F869" t="s">
        <v>1929</v>
      </c>
      <c r="G869" s="47" t="s">
        <v>2379</v>
      </c>
      <c r="H869" s="44">
        <v>2104</v>
      </c>
      <c r="I869" s="198"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1965</v>
      </c>
      <c r="E870" s="1" t="s">
        <v>2529</v>
      </c>
      <c r="F870" t="s">
        <v>1929</v>
      </c>
      <c r="G870" s="47" t="s">
        <v>2529</v>
      </c>
      <c r="H870" s="44">
        <v>2105</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1966</v>
      </c>
      <c r="E871" s="1" t="s">
        <v>2366</v>
      </c>
      <c r="F871" t="s">
        <v>1477</v>
      </c>
      <c r="G871" s="47" t="s">
        <v>2373</v>
      </c>
      <c r="H871" s="44">
        <v>2106</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1966</v>
      </c>
      <c r="E872" s="1" t="s">
        <v>2367</v>
      </c>
      <c r="F872" t="s">
        <v>1477</v>
      </c>
      <c r="G872" s="47" t="s">
        <v>2374</v>
      </c>
      <c r="H872" s="44">
        <v>2107</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1966</v>
      </c>
      <c r="E873" s="1" t="s">
        <v>2368</v>
      </c>
      <c r="F873" t="s">
        <v>1477</v>
      </c>
      <c r="G873" s="47" t="s">
        <v>2375</v>
      </c>
      <c r="H873" s="44">
        <v>2108</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1966</v>
      </c>
      <c r="E874" s="1" t="s">
        <v>2369</v>
      </c>
      <c r="F874" t="s">
        <v>1477</v>
      </c>
      <c r="G874" s="47" t="s">
        <v>2376</v>
      </c>
      <c r="H874" s="44">
        <v>2109</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1966</v>
      </c>
      <c r="E875" s="1" t="s">
        <v>2370</v>
      </c>
      <c r="F875" t="s">
        <v>1477</v>
      </c>
      <c r="G875" s="47" t="s">
        <v>2377</v>
      </c>
      <c r="H875" s="44">
        <v>2110</v>
      </c>
      <c r="I875" s="198"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1966</v>
      </c>
      <c r="E876" s="1" t="s">
        <v>2371</v>
      </c>
      <c r="F876" t="s">
        <v>1477</v>
      </c>
      <c r="G876" s="47" t="s">
        <v>2378</v>
      </c>
      <c r="H876" s="44">
        <v>2111</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1966</v>
      </c>
      <c r="E877" s="1" t="s">
        <v>2372</v>
      </c>
      <c r="F877" t="s">
        <v>1477</v>
      </c>
      <c r="G877" s="47" t="s">
        <v>2379</v>
      </c>
      <c r="H877" s="44">
        <v>2112</v>
      </c>
      <c r="I877" s="198"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1966</v>
      </c>
      <c r="E878" s="1" t="s">
        <v>2529</v>
      </c>
      <c r="F878" t="s">
        <v>1477</v>
      </c>
      <c r="G878" s="47" t="s">
        <v>2529</v>
      </c>
      <c r="H878" s="44">
        <v>2113</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1967</v>
      </c>
      <c r="E879" s="1" t="s">
        <v>2366</v>
      </c>
      <c r="F879" t="s">
        <v>1930</v>
      </c>
      <c r="G879" s="47" t="s">
        <v>2373</v>
      </c>
      <c r="H879" s="44">
        <v>2114</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1967</v>
      </c>
      <c r="E880" s="1" t="s">
        <v>2367</v>
      </c>
      <c r="F880" t="s">
        <v>1930</v>
      </c>
      <c r="G880" s="47" t="s">
        <v>2374</v>
      </c>
      <c r="H880" s="44">
        <v>2115</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1967</v>
      </c>
      <c r="E881" s="1" t="s">
        <v>2368</v>
      </c>
      <c r="F881" t="s">
        <v>1930</v>
      </c>
      <c r="G881" s="47" t="s">
        <v>2375</v>
      </c>
      <c r="H881" s="44">
        <v>2116</v>
      </c>
      <c r="I881" s="198" t="s">
        <v>43</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1967</v>
      </c>
      <c r="E882" s="1" t="s">
        <v>2369</v>
      </c>
      <c r="F882" t="s">
        <v>1930</v>
      </c>
      <c r="G882" s="47" t="s">
        <v>2376</v>
      </c>
      <c r="H882" s="44">
        <v>2117</v>
      </c>
      <c r="I882" s="198" t="s">
        <v>43</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1967</v>
      </c>
      <c r="E883" s="1" t="s">
        <v>2370</v>
      </c>
      <c r="F883" t="s">
        <v>1930</v>
      </c>
      <c r="G883" s="47" t="s">
        <v>2377</v>
      </c>
      <c r="H883" s="44">
        <v>2118</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1967</v>
      </c>
      <c r="E884" s="1" t="s">
        <v>2371</v>
      </c>
      <c r="F884" t="s">
        <v>1930</v>
      </c>
      <c r="G884" s="47" t="s">
        <v>2378</v>
      </c>
      <c r="H884" s="44">
        <v>2119</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1967</v>
      </c>
      <c r="E885" s="1" t="s">
        <v>2372</v>
      </c>
      <c r="F885" t="s">
        <v>1930</v>
      </c>
      <c r="G885" s="47" t="s">
        <v>2379</v>
      </c>
      <c r="H885" s="44">
        <v>2120</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1967</v>
      </c>
      <c r="E886" s="1" t="s">
        <v>2529</v>
      </c>
      <c r="F886" t="s">
        <v>1930</v>
      </c>
      <c r="G886" s="47" t="s">
        <v>2529</v>
      </c>
      <c r="H886" s="44">
        <v>2121</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1968</v>
      </c>
      <c r="E887" s="1" t="s">
        <v>2366</v>
      </c>
      <c r="F887" t="s">
        <v>1931</v>
      </c>
      <c r="G887" s="47" t="s">
        <v>2373</v>
      </c>
      <c r="H887" s="44">
        <v>2122</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1968</v>
      </c>
      <c r="E888" s="1" t="s">
        <v>2367</v>
      </c>
      <c r="F888" t="s">
        <v>1931</v>
      </c>
      <c r="G888" s="47" t="s">
        <v>2374</v>
      </c>
      <c r="H888" s="44">
        <v>2123</v>
      </c>
      <c r="I888" s="198"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1968</v>
      </c>
      <c r="E889" s="1" t="s">
        <v>2368</v>
      </c>
      <c r="F889" t="s">
        <v>1931</v>
      </c>
      <c r="G889" s="47" t="s">
        <v>2375</v>
      </c>
      <c r="H889" s="44">
        <v>2124</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1968</v>
      </c>
      <c r="E890" s="1" t="s">
        <v>2369</v>
      </c>
      <c r="F890" t="s">
        <v>1931</v>
      </c>
      <c r="G890" s="47" t="s">
        <v>2376</v>
      </c>
      <c r="H890" s="44">
        <v>2125</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1968</v>
      </c>
      <c r="E891" s="1" t="s">
        <v>2370</v>
      </c>
      <c r="F891" t="s">
        <v>1931</v>
      </c>
      <c r="G891" s="47" t="s">
        <v>2377</v>
      </c>
      <c r="H891" s="44">
        <v>2126</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1968</v>
      </c>
      <c r="E892" s="1" t="s">
        <v>2371</v>
      </c>
      <c r="F892" t="s">
        <v>1931</v>
      </c>
      <c r="G892" s="47" t="s">
        <v>2378</v>
      </c>
      <c r="H892" s="44">
        <v>2127</v>
      </c>
      <c r="I892" s="198"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1968</v>
      </c>
      <c r="E893" s="1" t="s">
        <v>2372</v>
      </c>
      <c r="F893" t="s">
        <v>1931</v>
      </c>
      <c r="G893" s="47" t="s">
        <v>2379</v>
      </c>
      <c r="H893" s="44">
        <v>2128</v>
      </c>
      <c r="I893" s="198"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1968</v>
      </c>
      <c r="E894" s="1" t="s">
        <v>2529</v>
      </c>
      <c r="F894" t="s">
        <v>1931</v>
      </c>
      <c r="G894" s="47" t="s">
        <v>2529</v>
      </c>
      <c r="H894" s="44">
        <v>2129</v>
      </c>
      <c r="I894" s="198"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1969</v>
      </c>
      <c r="E895" s="1" t="s">
        <v>2366</v>
      </c>
      <c r="F895" t="s">
        <v>1932</v>
      </c>
      <c r="G895" s="47" t="s">
        <v>2373</v>
      </c>
      <c r="H895" s="44">
        <v>2130</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1969</v>
      </c>
      <c r="E896" s="1" t="s">
        <v>2367</v>
      </c>
      <c r="F896" t="s">
        <v>1932</v>
      </c>
      <c r="G896" s="47" t="s">
        <v>2374</v>
      </c>
      <c r="H896" s="44">
        <v>2131</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1969</v>
      </c>
      <c r="E897" s="1" t="s">
        <v>2368</v>
      </c>
      <c r="F897" t="s">
        <v>1932</v>
      </c>
      <c r="G897" s="47" t="s">
        <v>2375</v>
      </c>
      <c r="H897" s="44">
        <v>2132</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1969</v>
      </c>
      <c r="E898" s="1" t="s">
        <v>2369</v>
      </c>
      <c r="F898" t="s">
        <v>1932</v>
      </c>
      <c r="G898" s="47" t="s">
        <v>2376</v>
      </c>
      <c r="H898" s="44">
        <v>2133</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1969</v>
      </c>
      <c r="E899" s="1" t="s">
        <v>2370</v>
      </c>
      <c r="F899" t="s">
        <v>1932</v>
      </c>
      <c r="G899" s="47" t="s">
        <v>2377</v>
      </c>
      <c r="H899" s="44">
        <v>2134</v>
      </c>
      <c r="I899" s="198"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1969</v>
      </c>
      <c r="E900" s="1" t="s">
        <v>2371</v>
      </c>
      <c r="F900" t="s">
        <v>1932</v>
      </c>
      <c r="G900" s="47" t="s">
        <v>2378</v>
      </c>
      <c r="H900" s="44">
        <v>2135</v>
      </c>
      <c r="I900" s="198"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1969</v>
      </c>
      <c r="E901" s="1" t="s">
        <v>2372</v>
      </c>
      <c r="F901" t="s">
        <v>1932</v>
      </c>
      <c r="G901" s="47" t="s">
        <v>2379</v>
      </c>
      <c r="H901" s="44">
        <v>2136</v>
      </c>
      <c r="I901" s="198"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1969</v>
      </c>
      <c r="E902" s="1" t="s">
        <v>2529</v>
      </c>
      <c r="F902" t="s">
        <v>1932</v>
      </c>
      <c r="G902" s="47" t="s">
        <v>2529</v>
      </c>
      <c r="H902" s="44">
        <v>2137</v>
      </c>
      <c r="I902" s="198"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1970</v>
      </c>
      <c r="E903" s="1" t="s">
        <v>2366</v>
      </c>
      <c r="F903" t="s">
        <v>1478</v>
      </c>
      <c r="G903" s="47" t="s">
        <v>2373</v>
      </c>
      <c r="H903" s="44">
        <v>2138</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1970</v>
      </c>
      <c r="E904" s="1" t="s">
        <v>2367</v>
      </c>
      <c r="F904" t="s">
        <v>1478</v>
      </c>
      <c r="G904" s="47" t="s">
        <v>2374</v>
      </c>
      <c r="H904" s="44">
        <v>2139</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1970</v>
      </c>
      <c r="E905" s="1" t="s">
        <v>2368</v>
      </c>
      <c r="F905" t="s">
        <v>1478</v>
      </c>
      <c r="G905" s="47" t="s">
        <v>2375</v>
      </c>
      <c r="H905" s="44">
        <v>2140</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1970</v>
      </c>
      <c r="E906" s="1" t="s">
        <v>2369</v>
      </c>
      <c r="F906" t="s">
        <v>1478</v>
      </c>
      <c r="G906" s="47" t="s">
        <v>2376</v>
      </c>
      <c r="H906" s="44">
        <v>2141</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1970</v>
      </c>
      <c r="E907" s="1" t="s">
        <v>2370</v>
      </c>
      <c r="F907" t="s">
        <v>1478</v>
      </c>
      <c r="G907" s="47" t="s">
        <v>2377</v>
      </c>
      <c r="H907" s="44">
        <v>2142</v>
      </c>
      <c r="I907" s="198"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1970</v>
      </c>
      <c r="E908" s="1" t="s">
        <v>2371</v>
      </c>
      <c r="F908" t="s">
        <v>1478</v>
      </c>
      <c r="G908" s="47" t="s">
        <v>2378</v>
      </c>
      <c r="H908" s="44">
        <v>2143</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1970</v>
      </c>
      <c r="E909" s="1" t="s">
        <v>2372</v>
      </c>
      <c r="F909" t="s">
        <v>1478</v>
      </c>
      <c r="G909" s="47" t="s">
        <v>2379</v>
      </c>
      <c r="H909" s="44">
        <v>2144</v>
      </c>
      <c r="I909" s="198"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1970</v>
      </c>
      <c r="E910" s="1" t="s">
        <v>2529</v>
      </c>
      <c r="F910" t="s">
        <v>1478</v>
      </c>
      <c r="G910" s="47" t="s">
        <v>2529</v>
      </c>
      <c r="H910" s="44">
        <v>2145</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1971</v>
      </c>
      <c r="E911" s="1" t="s">
        <v>2366</v>
      </c>
      <c r="F911" t="s">
        <v>1933</v>
      </c>
      <c r="G911" s="47" t="s">
        <v>2373</v>
      </c>
      <c r="H911" s="44">
        <v>2146</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1971</v>
      </c>
      <c r="E912" s="1" t="s">
        <v>2367</v>
      </c>
      <c r="F912" t="s">
        <v>1933</v>
      </c>
      <c r="G912" s="47" t="s">
        <v>2374</v>
      </c>
      <c r="H912" s="44">
        <v>2147</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1971</v>
      </c>
      <c r="E913" s="1" t="s">
        <v>2368</v>
      </c>
      <c r="F913" t="s">
        <v>1933</v>
      </c>
      <c r="G913" s="47" t="s">
        <v>2375</v>
      </c>
      <c r="H913" s="44">
        <v>2148</v>
      </c>
      <c r="I913" s="198"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1971</v>
      </c>
      <c r="E914" s="1" t="s">
        <v>2369</v>
      </c>
      <c r="F914" t="s">
        <v>1933</v>
      </c>
      <c r="G914" s="47" t="s">
        <v>2376</v>
      </c>
      <c r="H914" s="44">
        <v>2149</v>
      </c>
      <c r="I914" s="198"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1971</v>
      </c>
      <c r="E915" s="1" t="s">
        <v>2370</v>
      </c>
      <c r="F915" t="s">
        <v>1933</v>
      </c>
      <c r="G915" s="47" t="s">
        <v>2377</v>
      </c>
      <c r="H915" s="44">
        <v>2150</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1971</v>
      </c>
      <c r="E916" s="1" t="s">
        <v>2371</v>
      </c>
      <c r="F916" t="s">
        <v>1933</v>
      </c>
      <c r="G916" s="47" t="s">
        <v>2378</v>
      </c>
      <c r="H916" s="44">
        <v>2151</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1971</v>
      </c>
      <c r="E917" s="1" t="s">
        <v>2372</v>
      </c>
      <c r="F917" t="s">
        <v>1933</v>
      </c>
      <c r="G917" s="47" t="s">
        <v>2379</v>
      </c>
      <c r="H917" s="44">
        <v>2152</v>
      </c>
      <c r="I917" s="198"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1971</v>
      </c>
      <c r="E918" s="1" t="s">
        <v>2529</v>
      </c>
      <c r="F918" t="s">
        <v>1933</v>
      </c>
      <c r="G918" s="47" t="s">
        <v>2529</v>
      </c>
      <c r="H918" s="44">
        <v>2153</v>
      </c>
      <c r="I918" s="198"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1972</v>
      </c>
      <c r="E919" s="1" t="s">
        <v>2366</v>
      </c>
      <c r="F919" t="s">
        <v>1934</v>
      </c>
      <c r="G919" s="47" t="s">
        <v>2373</v>
      </c>
      <c r="H919" s="44">
        <v>2154</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1972</v>
      </c>
      <c r="E920" s="1" t="s">
        <v>2367</v>
      </c>
      <c r="F920" t="s">
        <v>1934</v>
      </c>
      <c r="G920" s="47" t="s">
        <v>2374</v>
      </c>
      <c r="H920" s="44">
        <v>2155</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1972</v>
      </c>
      <c r="E921" s="1" t="s">
        <v>2368</v>
      </c>
      <c r="F921" t="s">
        <v>1934</v>
      </c>
      <c r="G921" s="47" t="s">
        <v>2375</v>
      </c>
      <c r="H921" s="44">
        <v>2156</v>
      </c>
      <c r="I921" s="198" t="s">
        <v>43</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1972</v>
      </c>
      <c r="E922" s="1" t="s">
        <v>2369</v>
      </c>
      <c r="F922" t="s">
        <v>1934</v>
      </c>
      <c r="G922" s="47" t="s">
        <v>2376</v>
      </c>
      <c r="H922" s="44">
        <v>2157</v>
      </c>
      <c r="I922" s="198" t="s">
        <v>43</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1972</v>
      </c>
      <c r="E923" s="1" t="s">
        <v>2370</v>
      </c>
      <c r="F923" t="s">
        <v>1934</v>
      </c>
      <c r="G923" s="47" t="s">
        <v>2377</v>
      </c>
      <c r="H923" s="44">
        <v>2158</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1972</v>
      </c>
      <c r="E924" s="1" t="s">
        <v>2371</v>
      </c>
      <c r="F924" t="s">
        <v>1934</v>
      </c>
      <c r="G924" s="47" t="s">
        <v>2378</v>
      </c>
      <c r="H924" s="44">
        <v>2159</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1972</v>
      </c>
      <c r="E925" s="1" t="s">
        <v>2372</v>
      </c>
      <c r="F925" t="s">
        <v>1934</v>
      </c>
      <c r="G925" s="47" t="s">
        <v>2379</v>
      </c>
      <c r="H925" s="44">
        <v>2160</v>
      </c>
      <c r="I925" s="198"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1972</v>
      </c>
      <c r="E926" s="1" t="s">
        <v>2529</v>
      </c>
      <c r="F926" t="s">
        <v>1934</v>
      </c>
      <c r="G926" s="47" t="s">
        <v>2529</v>
      </c>
      <c r="H926" s="44">
        <v>2161</v>
      </c>
      <c r="I926" s="198"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1973</v>
      </c>
      <c r="E927" s="1" t="s">
        <v>2366</v>
      </c>
      <c r="F927" t="s">
        <v>1935</v>
      </c>
      <c r="G927" s="47" t="s">
        <v>2373</v>
      </c>
      <c r="H927" s="44">
        <v>2162</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1973</v>
      </c>
      <c r="E928" s="1" t="s">
        <v>2367</v>
      </c>
      <c r="F928" t="s">
        <v>1935</v>
      </c>
      <c r="G928" s="47" t="s">
        <v>2374</v>
      </c>
      <c r="H928" s="44">
        <v>2163</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1973</v>
      </c>
      <c r="E929" s="1" t="s">
        <v>2368</v>
      </c>
      <c r="F929" t="s">
        <v>1935</v>
      </c>
      <c r="G929" s="47" t="s">
        <v>2375</v>
      </c>
      <c r="H929" s="44">
        <v>2164</v>
      </c>
      <c r="I929" s="198" t="s">
        <v>43</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1973</v>
      </c>
      <c r="E930" s="1" t="s">
        <v>2369</v>
      </c>
      <c r="F930" t="s">
        <v>1935</v>
      </c>
      <c r="G930" s="47" t="s">
        <v>2376</v>
      </c>
      <c r="H930" s="44">
        <v>2165</v>
      </c>
      <c r="I930" s="198" t="s">
        <v>43</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1973</v>
      </c>
      <c r="E931" s="1" t="s">
        <v>2370</v>
      </c>
      <c r="F931" t="s">
        <v>1935</v>
      </c>
      <c r="G931" s="47" t="s">
        <v>2377</v>
      </c>
      <c r="H931" s="44">
        <v>2166</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1973</v>
      </c>
      <c r="E932" s="1" t="s">
        <v>2371</v>
      </c>
      <c r="F932" t="s">
        <v>1935</v>
      </c>
      <c r="G932" s="47" t="s">
        <v>2378</v>
      </c>
      <c r="H932" s="44">
        <v>2167</v>
      </c>
      <c r="I932" s="198"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1973</v>
      </c>
      <c r="E933" s="1" t="s">
        <v>2372</v>
      </c>
      <c r="F933" t="s">
        <v>1935</v>
      </c>
      <c r="G933" s="47" t="s">
        <v>2379</v>
      </c>
      <c r="H933" s="44">
        <v>2168</v>
      </c>
      <c r="I933" s="198"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1973</v>
      </c>
      <c r="E934" s="1" t="s">
        <v>2529</v>
      </c>
      <c r="F934" t="s">
        <v>1935</v>
      </c>
      <c r="G934" s="47" t="s">
        <v>2529</v>
      </c>
      <c r="H934" s="44">
        <v>2169</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1974</v>
      </c>
      <c r="E935" s="1" t="s">
        <v>2366</v>
      </c>
      <c r="F935" t="s">
        <v>1936</v>
      </c>
      <c r="G935" s="47" t="s">
        <v>2373</v>
      </c>
      <c r="H935" s="44">
        <v>2170</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1974</v>
      </c>
      <c r="E936" s="1" t="s">
        <v>2367</v>
      </c>
      <c r="F936" t="s">
        <v>1936</v>
      </c>
      <c r="G936" s="47" t="s">
        <v>2374</v>
      </c>
      <c r="H936" s="44">
        <v>2171</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1974</v>
      </c>
      <c r="E937" s="1" t="s">
        <v>2368</v>
      </c>
      <c r="F937" t="s">
        <v>1936</v>
      </c>
      <c r="G937" s="47" t="s">
        <v>2375</v>
      </c>
      <c r="H937" s="44">
        <v>2172</v>
      </c>
      <c r="I937" s="198" t="s">
        <v>43</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1974</v>
      </c>
      <c r="E938" s="1" t="s">
        <v>2369</v>
      </c>
      <c r="F938" t="s">
        <v>1936</v>
      </c>
      <c r="G938" s="47" t="s">
        <v>2376</v>
      </c>
      <c r="H938" s="44">
        <v>2173</v>
      </c>
      <c r="I938" s="198" t="s">
        <v>43</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1974</v>
      </c>
      <c r="E939" s="1" t="s">
        <v>2370</v>
      </c>
      <c r="F939" t="s">
        <v>1936</v>
      </c>
      <c r="G939" s="47" t="s">
        <v>2377</v>
      </c>
      <c r="H939" s="44">
        <v>2174</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1974</v>
      </c>
      <c r="E940" s="1" t="s">
        <v>2371</v>
      </c>
      <c r="F940" t="s">
        <v>1936</v>
      </c>
      <c r="G940" s="47" t="s">
        <v>2378</v>
      </c>
      <c r="H940" s="44">
        <v>2175</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1974</v>
      </c>
      <c r="E941" s="1" t="s">
        <v>2372</v>
      </c>
      <c r="F941" t="s">
        <v>1936</v>
      </c>
      <c r="G941" s="47" t="s">
        <v>2379</v>
      </c>
      <c r="H941" s="44">
        <v>2176</v>
      </c>
      <c r="I941" s="198"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1974</v>
      </c>
      <c r="E942" s="1" t="s">
        <v>2529</v>
      </c>
      <c r="F942" t="s">
        <v>1936</v>
      </c>
      <c r="G942" s="47" t="s">
        <v>2529</v>
      </c>
      <c r="H942" s="44">
        <v>2177</v>
      </c>
      <c r="I942" s="198"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1975</v>
      </c>
      <c r="E943" s="1" t="s">
        <v>2366</v>
      </c>
      <c r="F943" t="s">
        <v>1937</v>
      </c>
      <c r="G943" s="47" t="s">
        <v>2373</v>
      </c>
      <c r="H943" s="44">
        <v>2178</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1975</v>
      </c>
      <c r="E944" s="1" t="s">
        <v>2367</v>
      </c>
      <c r="F944" t="s">
        <v>1937</v>
      </c>
      <c r="G944" s="47" t="s">
        <v>2374</v>
      </c>
      <c r="H944" s="44">
        <v>2179</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1975</v>
      </c>
      <c r="E945" s="1" t="s">
        <v>2368</v>
      </c>
      <c r="F945" t="s">
        <v>1937</v>
      </c>
      <c r="G945" s="47" t="s">
        <v>2375</v>
      </c>
      <c r="H945" s="44">
        <v>2180</v>
      </c>
      <c r="I945" s="198"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1975</v>
      </c>
      <c r="E946" s="1" t="s">
        <v>2369</v>
      </c>
      <c r="F946" t="s">
        <v>1937</v>
      </c>
      <c r="G946" s="47" t="s">
        <v>2376</v>
      </c>
      <c r="H946" s="44">
        <v>2181</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1975</v>
      </c>
      <c r="E947" s="1" t="s">
        <v>2370</v>
      </c>
      <c r="F947" t="s">
        <v>1937</v>
      </c>
      <c r="G947" s="47" t="s">
        <v>2377</v>
      </c>
      <c r="H947" s="44">
        <v>2182</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1975</v>
      </c>
      <c r="E948" s="1" t="s">
        <v>2371</v>
      </c>
      <c r="F948" t="s">
        <v>1937</v>
      </c>
      <c r="G948" s="47" t="s">
        <v>2378</v>
      </c>
      <c r="H948" s="44">
        <v>2183</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1975</v>
      </c>
      <c r="E949" s="1" t="s">
        <v>2372</v>
      </c>
      <c r="F949" t="s">
        <v>1937</v>
      </c>
      <c r="G949" s="47" t="s">
        <v>2379</v>
      </c>
      <c r="H949" s="44">
        <v>2184</v>
      </c>
      <c r="I949" s="198"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1975</v>
      </c>
      <c r="E950" s="1" t="s">
        <v>2529</v>
      </c>
      <c r="F950" t="s">
        <v>1937</v>
      </c>
      <c r="G950" s="47" t="s">
        <v>2529</v>
      </c>
      <c r="H950" s="44">
        <v>2185</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1976</v>
      </c>
      <c r="E951" s="1" t="s">
        <v>2366</v>
      </c>
      <c r="F951" t="s">
        <v>1938</v>
      </c>
      <c r="G951" s="47" t="s">
        <v>2373</v>
      </c>
      <c r="H951" s="44">
        <v>2186</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1976</v>
      </c>
      <c r="E952" s="1" t="s">
        <v>2367</v>
      </c>
      <c r="F952" t="s">
        <v>1938</v>
      </c>
      <c r="G952" s="47" t="s">
        <v>2374</v>
      </c>
      <c r="H952" s="44">
        <v>2187</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1976</v>
      </c>
      <c r="E953" s="1" t="s">
        <v>2368</v>
      </c>
      <c r="F953" t="s">
        <v>1938</v>
      </c>
      <c r="G953" s="47" t="s">
        <v>2375</v>
      </c>
      <c r="H953" s="44">
        <v>2188</v>
      </c>
      <c r="I953" s="198"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1976</v>
      </c>
      <c r="E954" s="1" t="s">
        <v>2369</v>
      </c>
      <c r="F954" t="s">
        <v>1938</v>
      </c>
      <c r="G954" s="47" t="s">
        <v>2376</v>
      </c>
      <c r="H954" s="44">
        <v>2189</v>
      </c>
      <c r="I954" s="198"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1976</v>
      </c>
      <c r="E955" s="1" t="s">
        <v>2370</v>
      </c>
      <c r="F955" t="s">
        <v>1938</v>
      </c>
      <c r="G955" s="47" t="s">
        <v>2377</v>
      </c>
      <c r="H955" s="44">
        <v>2190</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1976</v>
      </c>
      <c r="E956" s="1" t="s">
        <v>2371</v>
      </c>
      <c r="F956" t="s">
        <v>1938</v>
      </c>
      <c r="G956" s="47" t="s">
        <v>2378</v>
      </c>
      <c r="H956" s="44">
        <v>2191</v>
      </c>
      <c r="I956" s="198"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1976</v>
      </c>
      <c r="E957" s="1" t="s">
        <v>2372</v>
      </c>
      <c r="F957" t="s">
        <v>1938</v>
      </c>
      <c r="G957" s="47" t="s">
        <v>2379</v>
      </c>
      <c r="H957" s="44">
        <v>2192</v>
      </c>
      <c r="I957" s="198"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1976</v>
      </c>
      <c r="E958" s="1" t="s">
        <v>2529</v>
      </c>
      <c r="F958" t="s">
        <v>1938</v>
      </c>
      <c r="G958" s="47" t="s">
        <v>2529</v>
      </c>
      <c r="H958" s="44">
        <v>2193</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1977</v>
      </c>
      <c r="E959" s="1" t="s">
        <v>2366</v>
      </c>
      <c r="F959" t="s">
        <v>1939</v>
      </c>
      <c r="G959" s="47" t="s">
        <v>2373</v>
      </c>
      <c r="H959" s="44">
        <v>2194</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1977</v>
      </c>
      <c r="E960" s="1" t="s">
        <v>2367</v>
      </c>
      <c r="F960" t="s">
        <v>1939</v>
      </c>
      <c r="G960" s="47" t="s">
        <v>2374</v>
      </c>
      <c r="H960" s="44">
        <v>2195</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1977</v>
      </c>
      <c r="E961" s="1" t="s">
        <v>2368</v>
      </c>
      <c r="F961" t="s">
        <v>1939</v>
      </c>
      <c r="G961" s="47" t="s">
        <v>2375</v>
      </c>
      <c r="H961" s="44">
        <v>2196</v>
      </c>
      <c r="I961" s="198" t="s">
        <v>43</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1977</v>
      </c>
      <c r="E962" s="1" t="s">
        <v>2369</v>
      </c>
      <c r="F962" t="s">
        <v>1939</v>
      </c>
      <c r="G962" s="47" t="s">
        <v>2376</v>
      </c>
      <c r="H962" s="44">
        <v>2197</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1977</v>
      </c>
      <c r="E963" s="1" t="s">
        <v>2370</v>
      </c>
      <c r="F963" t="s">
        <v>1939</v>
      </c>
      <c r="G963" s="47" t="s">
        <v>2377</v>
      </c>
      <c r="H963" s="44">
        <v>2198</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1977</v>
      </c>
      <c r="E964" s="1" t="s">
        <v>2371</v>
      </c>
      <c r="F964" t="s">
        <v>1939</v>
      </c>
      <c r="G964" s="47" t="s">
        <v>2378</v>
      </c>
      <c r="H964" s="44">
        <v>2199</v>
      </c>
      <c r="I964" s="198" t="s">
        <v>43</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1977</v>
      </c>
      <c r="E965" s="1" t="s">
        <v>2372</v>
      </c>
      <c r="F965" t="s">
        <v>1939</v>
      </c>
      <c r="G965" s="47" t="s">
        <v>2379</v>
      </c>
      <c r="H965" s="44">
        <v>2200</v>
      </c>
      <c r="I965" s="198"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1977</v>
      </c>
      <c r="E966" s="1" t="s">
        <v>2529</v>
      </c>
      <c r="F966" t="s">
        <v>1939</v>
      </c>
      <c r="G966" s="47" t="s">
        <v>2529</v>
      </c>
      <c r="H966" s="44">
        <v>2201</v>
      </c>
      <c r="I966" s="198"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1978</v>
      </c>
      <c r="E967" s="1" t="s">
        <v>2366</v>
      </c>
      <c r="F967" t="s">
        <v>1940</v>
      </c>
      <c r="G967" s="47" t="s">
        <v>2373</v>
      </c>
      <c r="H967" s="44">
        <v>2202</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1978</v>
      </c>
      <c r="E968" s="1" t="s">
        <v>2367</v>
      </c>
      <c r="F968" t="s">
        <v>1940</v>
      </c>
      <c r="G968" s="47" t="s">
        <v>2374</v>
      </c>
      <c r="H968" s="44">
        <v>2203</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1978</v>
      </c>
      <c r="E969" s="1" t="s">
        <v>2368</v>
      </c>
      <c r="F969" t="s">
        <v>1940</v>
      </c>
      <c r="G969" s="47" t="s">
        <v>2375</v>
      </c>
      <c r="H969" s="44">
        <v>2204</v>
      </c>
      <c r="I969" s="198"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1978</v>
      </c>
      <c r="E970" s="1" t="s">
        <v>2369</v>
      </c>
      <c r="F970" t="s">
        <v>1940</v>
      </c>
      <c r="G970" s="47" t="s">
        <v>2376</v>
      </c>
      <c r="H970" s="44">
        <v>2205</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1978</v>
      </c>
      <c r="E971" s="1" t="s">
        <v>2370</v>
      </c>
      <c r="F971" t="s">
        <v>1940</v>
      </c>
      <c r="G971" s="47" t="s">
        <v>2377</v>
      </c>
      <c r="H971" s="44">
        <v>2206</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1978</v>
      </c>
      <c r="E972" s="1" t="s">
        <v>2371</v>
      </c>
      <c r="F972" t="s">
        <v>1940</v>
      </c>
      <c r="G972" s="47" t="s">
        <v>2378</v>
      </c>
      <c r="H972" s="44">
        <v>2207</v>
      </c>
      <c r="I972" s="198"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1978</v>
      </c>
      <c r="E973" s="1" t="s">
        <v>2372</v>
      </c>
      <c r="F973" t="s">
        <v>1940</v>
      </c>
      <c r="G973" s="47" t="s">
        <v>2379</v>
      </c>
      <c r="H973" s="44">
        <v>2208</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1978</v>
      </c>
      <c r="E974" s="1" t="s">
        <v>2529</v>
      </c>
      <c r="F974" t="s">
        <v>1940</v>
      </c>
      <c r="G974" s="47" t="s">
        <v>2529</v>
      </c>
      <c r="H974" s="44">
        <v>2209</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1979</v>
      </c>
      <c r="E975" s="1" t="s">
        <v>2366</v>
      </c>
      <c r="F975" t="s">
        <v>1941</v>
      </c>
      <c r="G975" s="47" t="s">
        <v>2373</v>
      </c>
      <c r="H975" s="44">
        <v>2210</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1979</v>
      </c>
      <c r="E976" s="1" t="s">
        <v>2367</v>
      </c>
      <c r="F976" t="s">
        <v>1941</v>
      </c>
      <c r="G976" s="47" t="s">
        <v>2374</v>
      </c>
      <c r="H976" s="44">
        <v>2211</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1979</v>
      </c>
      <c r="E977" s="1" t="s">
        <v>2368</v>
      </c>
      <c r="F977" t="s">
        <v>1941</v>
      </c>
      <c r="G977" s="47" t="s">
        <v>2375</v>
      </c>
      <c r="H977" s="44">
        <v>2212</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1979</v>
      </c>
      <c r="E978" s="1" t="s">
        <v>2369</v>
      </c>
      <c r="F978" t="s">
        <v>1941</v>
      </c>
      <c r="G978" s="47" t="s">
        <v>2376</v>
      </c>
      <c r="H978" s="44">
        <v>2213</v>
      </c>
      <c r="I978" s="198"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1979</v>
      </c>
      <c r="E979" s="1" t="s">
        <v>2370</v>
      </c>
      <c r="F979" t="s">
        <v>1941</v>
      </c>
      <c r="G979" s="47" t="s">
        <v>2377</v>
      </c>
      <c r="H979" s="44">
        <v>2214</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1979</v>
      </c>
      <c r="E980" s="1" t="s">
        <v>2371</v>
      </c>
      <c r="F980" t="s">
        <v>1941</v>
      </c>
      <c r="G980" s="47" t="s">
        <v>2378</v>
      </c>
      <c r="H980" s="44">
        <v>2215</v>
      </c>
      <c r="I980" s="198"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1979</v>
      </c>
      <c r="E981" s="1" t="s">
        <v>2372</v>
      </c>
      <c r="F981" t="s">
        <v>1941</v>
      </c>
      <c r="G981" s="47" t="s">
        <v>2379</v>
      </c>
      <c r="H981" s="44">
        <v>2216</v>
      </c>
      <c r="I981" s="198"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1979</v>
      </c>
      <c r="E982" s="1" t="s">
        <v>2529</v>
      </c>
      <c r="F982" t="s">
        <v>1941</v>
      </c>
      <c r="G982" s="47" t="s">
        <v>2529</v>
      </c>
      <c r="H982" s="44">
        <v>2217</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1980</v>
      </c>
      <c r="E983" s="1" t="s">
        <v>2366</v>
      </c>
      <c r="F983" t="s">
        <v>1983</v>
      </c>
      <c r="G983" s="47" t="s">
        <v>2373</v>
      </c>
      <c r="H983" s="44">
        <v>2218</v>
      </c>
      <c r="I983" s="198"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1980</v>
      </c>
      <c r="E984" s="1" t="s">
        <v>2367</v>
      </c>
      <c r="F984" t="s">
        <v>1983</v>
      </c>
      <c r="G984" s="47" t="s">
        <v>2374</v>
      </c>
      <c r="H984" s="44">
        <v>2219</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1980</v>
      </c>
      <c r="E985" s="1" t="s">
        <v>2368</v>
      </c>
      <c r="F985" t="s">
        <v>1983</v>
      </c>
      <c r="G985" s="47" t="s">
        <v>2375</v>
      </c>
      <c r="H985" s="44">
        <v>2220</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1980</v>
      </c>
      <c r="E986" s="1" t="s">
        <v>2369</v>
      </c>
      <c r="F986" t="s">
        <v>1983</v>
      </c>
      <c r="G986" s="47" t="s">
        <v>2376</v>
      </c>
      <c r="H986" s="44">
        <v>2221</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1980</v>
      </c>
      <c r="E987" s="1" t="s">
        <v>2370</v>
      </c>
      <c r="F987" t="s">
        <v>1983</v>
      </c>
      <c r="G987" s="47" t="s">
        <v>2377</v>
      </c>
      <c r="H987" s="44">
        <v>2222</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1980</v>
      </c>
      <c r="E988" s="1" t="s">
        <v>2371</v>
      </c>
      <c r="F988" t="s">
        <v>1983</v>
      </c>
      <c r="G988" s="47" t="s">
        <v>2378</v>
      </c>
      <c r="H988" s="44">
        <v>2223</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1980</v>
      </c>
      <c r="E989" s="1" t="s">
        <v>2372</v>
      </c>
      <c r="F989" t="s">
        <v>1983</v>
      </c>
      <c r="G989" s="47" t="s">
        <v>2379</v>
      </c>
      <c r="H989" s="44">
        <v>2224</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1980</v>
      </c>
      <c r="E990" s="1" t="s">
        <v>2529</v>
      </c>
      <c r="F990" t="s">
        <v>1983</v>
      </c>
      <c r="G990" s="47" t="s">
        <v>2529</v>
      </c>
      <c r="H990" s="44">
        <v>2225</v>
      </c>
      <c r="I990" s="198"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1981</v>
      </c>
      <c r="E991" s="1" t="s">
        <v>2366</v>
      </c>
      <c r="F991" t="s">
        <v>1942</v>
      </c>
      <c r="G991" s="47" t="s">
        <v>2373</v>
      </c>
      <c r="H991" s="44">
        <v>2226</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1981</v>
      </c>
      <c r="E992" s="1" t="s">
        <v>2367</v>
      </c>
      <c r="F992" t="s">
        <v>1942</v>
      </c>
      <c r="G992" s="47" t="s">
        <v>2374</v>
      </c>
      <c r="H992" s="44">
        <v>2227</v>
      </c>
      <c r="I992" s="198" t="s">
        <v>43</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1981</v>
      </c>
      <c r="E993" s="1" t="s">
        <v>2368</v>
      </c>
      <c r="F993" t="s">
        <v>1942</v>
      </c>
      <c r="G993" s="47" t="s">
        <v>2375</v>
      </c>
      <c r="H993" s="44">
        <v>2228</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1981</v>
      </c>
      <c r="E994" s="1" t="s">
        <v>2369</v>
      </c>
      <c r="F994" t="s">
        <v>1942</v>
      </c>
      <c r="G994" s="47" t="s">
        <v>2376</v>
      </c>
      <c r="H994" s="44">
        <v>2229</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1981</v>
      </c>
      <c r="E995" s="1" t="s">
        <v>2370</v>
      </c>
      <c r="F995" t="s">
        <v>1942</v>
      </c>
      <c r="G995" s="47" t="s">
        <v>2377</v>
      </c>
      <c r="H995" s="44">
        <v>2230</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1981</v>
      </c>
      <c r="E996" s="1" t="s">
        <v>2371</v>
      </c>
      <c r="F996" t="s">
        <v>1942</v>
      </c>
      <c r="G996" s="47" t="s">
        <v>2378</v>
      </c>
      <c r="H996" s="44">
        <v>2231</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1981</v>
      </c>
      <c r="E997" s="1" t="s">
        <v>2372</v>
      </c>
      <c r="F997" t="s">
        <v>1942</v>
      </c>
      <c r="G997" s="47" t="s">
        <v>2379</v>
      </c>
      <c r="H997" s="44">
        <v>2232</v>
      </c>
      <c r="I997" s="198"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1981</v>
      </c>
      <c r="E998" s="1" t="s">
        <v>2529</v>
      </c>
      <c r="F998" t="s">
        <v>1942</v>
      </c>
      <c r="G998" s="47" t="s">
        <v>2529</v>
      </c>
      <c r="H998" s="44">
        <v>2233</v>
      </c>
      <c r="I998" s="198"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284</v>
      </c>
      <c r="D999" s="47"/>
      <c r="E999" s="47"/>
      <c r="F999" s="47"/>
      <c r="G999" s="47"/>
      <c r="H999" s="44">
        <v>54</v>
      </c>
      <c r="I999" s="198"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283</v>
      </c>
      <c r="D1000" s="47" t="s">
        <v>1957</v>
      </c>
      <c r="E1000" s="47" t="s">
        <v>1298</v>
      </c>
      <c r="F1000" t="s">
        <v>1982</v>
      </c>
      <c r="G1000" s="47" t="s">
        <v>1304</v>
      </c>
      <c r="H1000" s="44">
        <v>958</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1957</v>
      </c>
      <c r="E1001" s="47" t="s">
        <v>1299</v>
      </c>
      <c r="F1001" t="s">
        <v>1982</v>
      </c>
      <c r="G1001" s="47" t="s">
        <v>1307</v>
      </c>
      <c r="H1001" s="44">
        <v>959</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1957</v>
      </c>
      <c r="E1002" s="47" t="s">
        <v>1300</v>
      </c>
      <c r="F1002" t="s">
        <v>1982</v>
      </c>
      <c r="G1002" s="47" t="s">
        <v>1308</v>
      </c>
      <c r="H1002" s="44">
        <v>960</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1957</v>
      </c>
      <c r="E1003" s="47" t="s">
        <v>1301</v>
      </c>
      <c r="F1003" t="s">
        <v>1982</v>
      </c>
      <c r="G1003" s="47" t="s">
        <v>1305</v>
      </c>
      <c r="H1003" s="44">
        <v>961</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1957</v>
      </c>
      <c r="E1004" s="47" t="s">
        <v>1302</v>
      </c>
      <c r="F1004" t="s">
        <v>1982</v>
      </c>
      <c r="G1004" s="47" t="s">
        <v>1306</v>
      </c>
      <c r="H1004" s="44">
        <v>962</v>
      </c>
      <c r="I1004" s="198"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1957</v>
      </c>
      <c r="E1005" s="47" t="s">
        <v>1303</v>
      </c>
      <c r="F1005" t="s">
        <v>1982</v>
      </c>
      <c r="G1005" s="47" t="s">
        <v>1309</v>
      </c>
      <c r="H1005" s="44">
        <v>963</v>
      </c>
      <c r="I1005" s="198"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1957</v>
      </c>
      <c r="E1006" s="47" t="s">
        <v>1604</v>
      </c>
      <c r="F1006" t="s">
        <v>1982</v>
      </c>
      <c r="G1006" s="47" t="s">
        <v>1607</v>
      </c>
      <c r="H1006" s="44">
        <v>964</v>
      </c>
      <c r="I1006" s="198"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1957</v>
      </c>
      <c r="E1007" s="47" t="s">
        <v>1605</v>
      </c>
      <c r="F1007" t="s">
        <v>1982</v>
      </c>
      <c r="G1007" s="47" t="s">
        <v>1609</v>
      </c>
      <c r="H1007" s="44">
        <v>965</v>
      </c>
      <c r="I1007" s="198"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1957</v>
      </c>
      <c r="E1008" s="47" t="s">
        <v>1606</v>
      </c>
      <c r="F1008" t="s">
        <v>1982</v>
      </c>
      <c r="G1008" s="47" t="s">
        <v>1610</v>
      </c>
      <c r="H1008" s="44">
        <v>966</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1957</v>
      </c>
      <c r="E1009" s="47" t="s">
        <v>1603</v>
      </c>
      <c r="F1009" t="s">
        <v>1982</v>
      </c>
      <c r="G1009" s="47" t="s">
        <v>1608</v>
      </c>
      <c r="H1009" s="44">
        <v>967</v>
      </c>
      <c r="I1009" s="198"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1958</v>
      </c>
      <c r="E1010" s="47" t="s">
        <v>1298</v>
      </c>
      <c r="F1010" t="s">
        <v>1655</v>
      </c>
      <c r="G1010" s="47" t="s">
        <v>1304</v>
      </c>
      <c r="H1010" s="44">
        <v>968</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1958</v>
      </c>
      <c r="E1011" s="47" t="s">
        <v>1299</v>
      </c>
      <c r="F1011" t="s">
        <v>1655</v>
      </c>
      <c r="G1011" s="47" t="s">
        <v>1307</v>
      </c>
      <c r="H1011" s="44">
        <v>969</v>
      </c>
      <c r="I1011" s="198"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1958</v>
      </c>
      <c r="E1012" s="47" t="s">
        <v>1300</v>
      </c>
      <c r="F1012" t="s">
        <v>1655</v>
      </c>
      <c r="G1012" s="47" t="s">
        <v>1308</v>
      </c>
      <c r="H1012" s="44">
        <v>970</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1958</v>
      </c>
      <c r="E1013" s="47" t="s">
        <v>1301</v>
      </c>
      <c r="F1013" t="s">
        <v>1655</v>
      </c>
      <c r="G1013" s="47" t="s">
        <v>1305</v>
      </c>
      <c r="H1013" s="44">
        <v>971</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1958</v>
      </c>
      <c r="E1014" s="47" t="s">
        <v>1302</v>
      </c>
      <c r="F1014" t="s">
        <v>1655</v>
      </c>
      <c r="G1014" s="47" t="s">
        <v>1306</v>
      </c>
      <c r="H1014" s="44">
        <v>972</v>
      </c>
      <c r="I1014" s="198"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1958</v>
      </c>
      <c r="E1015" s="47" t="s">
        <v>1303</v>
      </c>
      <c r="F1015" t="s">
        <v>1655</v>
      </c>
      <c r="G1015" s="47" t="s">
        <v>1309</v>
      </c>
      <c r="H1015" s="44">
        <v>973</v>
      </c>
      <c r="I1015" s="198"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1958</v>
      </c>
      <c r="E1016" s="47" t="s">
        <v>1604</v>
      </c>
      <c r="F1016" t="s">
        <v>1655</v>
      </c>
      <c r="G1016" s="47" t="s">
        <v>1607</v>
      </c>
      <c r="H1016" s="44">
        <v>974</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1958</v>
      </c>
      <c r="E1017" s="47" t="s">
        <v>1605</v>
      </c>
      <c r="F1017" t="s">
        <v>1655</v>
      </c>
      <c r="G1017" s="47" t="s">
        <v>1609</v>
      </c>
      <c r="H1017" s="44">
        <v>975</v>
      </c>
      <c r="I1017" s="198"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1958</v>
      </c>
      <c r="E1018" s="47" t="s">
        <v>1606</v>
      </c>
      <c r="F1018" t="s">
        <v>1655</v>
      </c>
      <c r="G1018" s="47" t="s">
        <v>1610</v>
      </c>
      <c r="H1018" s="44">
        <v>976</v>
      </c>
      <c r="I1018" s="198"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1958</v>
      </c>
      <c r="E1019" s="47" t="s">
        <v>1603</v>
      </c>
      <c r="F1019" t="s">
        <v>1655</v>
      </c>
      <c r="G1019" s="47" t="s">
        <v>1608</v>
      </c>
      <c r="H1019" s="44">
        <v>977</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1959</v>
      </c>
      <c r="E1020" s="47" t="s">
        <v>1298</v>
      </c>
      <c r="F1020" t="s">
        <v>1923</v>
      </c>
      <c r="G1020" s="47" t="s">
        <v>1304</v>
      </c>
      <c r="H1020" s="44">
        <v>978</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1959</v>
      </c>
      <c r="E1021" s="47" t="s">
        <v>1299</v>
      </c>
      <c r="F1021" t="s">
        <v>1923</v>
      </c>
      <c r="G1021" s="47" t="s">
        <v>1307</v>
      </c>
      <c r="H1021" s="44">
        <v>979</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1959</v>
      </c>
      <c r="E1022" s="47" t="s">
        <v>1300</v>
      </c>
      <c r="F1022" t="s">
        <v>1923</v>
      </c>
      <c r="G1022" s="47" t="s">
        <v>1308</v>
      </c>
      <c r="H1022" s="44">
        <v>980</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1959</v>
      </c>
      <c r="E1023" s="47" t="s">
        <v>1301</v>
      </c>
      <c r="F1023" t="s">
        <v>1923</v>
      </c>
      <c r="G1023" s="47" t="s">
        <v>1305</v>
      </c>
      <c r="H1023" s="44">
        <v>981</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1959</v>
      </c>
      <c r="E1024" s="47" t="s">
        <v>1302</v>
      </c>
      <c r="F1024" t="s">
        <v>1923</v>
      </c>
      <c r="G1024" s="47" t="s">
        <v>1306</v>
      </c>
      <c r="H1024" s="44">
        <v>982</v>
      </c>
      <c r="I1024" s="198"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1959</v>
      </c>
      <c r="E1025" s="47" t="s">
        <v>1303</v>
      </c>
      <c r="F1025" t="s">
        <v>1923</v>
      </c>
      <c r="G1025" s="47" t="s">
        <v>1309</v>
      </c>
      <c r="H1025" s="44">
        <v>983</v>
      </c>
      <c r="I1025" s="198"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1959</v>
      </c>
      <c r="E1026" s="47" t="s">
        <v>1604</v>
      </c>
      <c r="F1026" t="s">
        <v>1923</v>
      </c>
      <c r="G1026" s="47" t="s">
        <v>1607</v>
      </c>
      <c r="H1026" s="44">
        <v>984</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1959</v>
      </c>
      <c r="E1027" s="47" t="s">
        <v>1605</v>
      </c>
      <c r="F1027" t="s">
        <v>1923</v>
      </c>
      <c r="G1027" s="47" t="s">
        <v>1609</v>
      </c>
      <c r="H1027" s="44">
        <v>985</v>
      </c>
      <c r="I1027" s="198"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1959</v>
      </c>
      <c r="E1028" s="47" t="s">
        <v>1606</v>
      </c>
      <c r="F1028" t="s">
        <v>1923</v>
      </c>
      <c r="G1028" s="47" t="s">
        <v>1610</v>
      </c>
      <c r="H1028" s="44">
        <v>986</v>
      </c>
      <c r="I1028" s="198"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1959</v>
      </c>
      <c r="E1029" s="47" t="s">
        <v>1603</v>
      </c>
      <c r="F1029" t="s">
        <v>1923</v>
      </c>
      <c r="G1029" s="47" t="s">
        <v>1608</v>
      </c>
      <c r="H1029" s="44">
        <v>987</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1960</v>
      </c>
      <c r="E1030" s="47" t="s">
        <v>1298</v>
      </c>
      <c r="F1030" t="s">
        <v>1924</v>
      </c>
      <c r="G1030" s="47" t="s">
        <v>1304</v>
      </c>
      <c r="H1030" s="44">
        <v>988</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1960</v>
      </c>
      <c r="E1031" s="47" t="s">
        <v>1299</v>
      </c>
      <c r="F1031" t="s">
        <v>1924</v>
      </c>
      <c r="G1031" s="47" t="s">
        <v>1307</v>
      </c>
      <c r="H1031" s="44">
        <v>989</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1960</v>
      </c>
      <c r="E1032" s="47" t="s">
        <v>1300</v>
      </c>
      <c r="F1032" t="s">
        <v>1924</v>
      </c>
      <c r="G1032" s="47" t="s">
        <v>1308</v>
      </c>
      <c r="H1032" s="44">
        <v>990</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1960</v>
      </c>
      <c r="E1033" s="47" t="s">
        <v>1301</v>
      </c>
      <c r="F1033" t="s">
        <v>1924</v>
      </c>
      <c r="G1033" s="47" t="s">
        <v>1305</v>
      </c>
      <c r="H1033" s="44">
        <v>991</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1960</v>
      </c>
      <c r="E1034" s="47" t="s">
        <v>1302</v>
      </c>
      <c r="F1034" t="s">
        <v>1924</v>
      </c>
      <c r="G1034" s="47" t="s">
        <v>1306</v>
      </c>
      <c r="H1034" s="44">
        <v>992</v>
      </c>
      <c r="I1034" s="198" t="s">
        <v>43</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1960</v>
      </c>
      <c r="E1035" s="47" t="s">
        <v>1303</v>
      </c>
      <c r="F1035" t="s">
        <v>1924</v>
      </c>
      <c r="G1035" s="47" t="s">
        <v>1309</v>
      </c>
      <c r="H1035" s="44">
        <v>993</v>
      </c>
      <c r="I1035" s="198"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1960</v>
      </c>
      <c r="E1036" s="47" t="s">
        <v>1604</v>
      </c>
      <c r="F1036" t="s">
        <v>1924</v>
      </c>
      <c r="G1036" s="47" t="s">
        <v>1607</v>
      </c>
      <c r="H1036" s="44">
        <v>994</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1960</v>
      </c>
      <c r="E1037" s="47" t="s">
        <v>1605</v>
      </c>
      <c r="F1037" t="s">
        <v>1924</v>
      </c>
      <c r="G1037" s="47" t="s">
        <v>1609</v>
      </c>
      <c r="H1037" s="44">
        <v>995</v>
      </c>
      <c r="I1037" s="198" t="s">
        <v>43</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1960</v>
      </c>
      <c r="E1038" s="47" t="s">
        <v>1606</v>
      </c>
      <c r="F1038" t="s">
        <v>1924</v>
      </c>
      <c r="G1038" s="47" t="s">
        <v>1610</v>
      </c>
      <c r="H1038" s="44">
        <v>996</v>
      </c>
      <c r="I1038" s="198"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1960</v>
      </c>
      <c r="E1039" s="47" t="s">
        <v>1603</v>
      </c>
      <c r="F1039" t="s">
        <v>1924</v>
      </c>
      <c r="G1039" s="47" t="s">
        <v>1608</v>
      </c>
      <c r="H1039" s="44">
        <v>997</v>
      </c>
      <c r="I1039" s="198"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1961</v>
      </c>
      <c r="E1040" s="47" t="s">
        <v>1298</v>
      </c>
      <c r="F1040" t="s">
        <v>1925</v>
      </c>
      <c r="G1040" s="47" t="s">
        <v>1304</v>
      </c>
      <c r="H1040" s="44">
        <v>998</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1961</v>
      </c>
      <c r="E1041" s="47" t="s">
        <v>1299</v>
      </c>
      <c r="F1041" t="s">
        <v>1925</v>
      </c>
      <c r="G1041" s="47" t="s">
        <v>1307</v>
      </c>
      <c r="H1041" s="44">
        <v>999</v>
      </c>
      <c r="I1041" s="198"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1961</v>
      </c>
      <c r="E1042" s="47" t="s">
        <v>1300</v>
      </c>
      <c r="F1042" t="s">
        <v>1925</v>
      </c>
      <c r="G1042" s="47" t="s">
        <v>1308</v>
      </c>
      <c r="H1042" s="44">
        <v>1000</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1961</v>
      </c>
      <c r="E1043" s="47" t="s">
        <v>1301</v>
      </c>
      <c r="F1043" t="s">
        <v>1925</v>
      </c>
      <c r="G1043" s="47" t="s">
        <v>1305</v>
      </c>
      <c r="H1043" s="44">
        <v>1001</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1961</v>
      </c>
      <c r="E1044" s="47" t="s">
        <v>1302</v>
      </c>
      <c r="F1044" t="s">
        <v>1925</v>
      </c>
      <c r="G1044" s="47" t="s">
        <v>1306</v>
      </c>
      <c r="H1044" s="44">
        <v>1002</v>
      </c>
      <c r="I1044" s="198"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1961</v>
      </c>
      <c r="E1045" s="47" t="s">
        <v>1303</v>
      </c>
      <c r="F1045" t="s">
        <v>1925</v>
      </c>
      <c r="G1045" s="47" t="s">
        <v>1309</v>
      </c>
      <c r="H1045" s="44">
        <v>1003</v>
      </c>
      <c r="I1045" s="198"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1961</v>
      </c>
      <c r="E1046" s="47" t="s">
        <v>1604</v>
      </c>
      <c r="F1046" t="s">
        <v>1925</v>
      </c>
      <c r="G1046" s="47" t="s">
        <v>1607</v>
      </c>
      <c r="H1046" s="44">
        <v>1004</v>
      </c>
      <c r="I1046" s="198"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1961</v>
      </c>
      <c r="E1047" s="47" t="s">
        <v>1605</v>
      </c>
      <c r="F1047" t="s">
        <v>1925</v>
      </c>
      <c r="G1047" s="47" t="s">
        <v>1609</v>
      </c>
      <c r="H1047" s="44">
        <v>1005</v>
      </c>
      <c r="I1047" s="198"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1961</v>
      </c>
      <c r="E1048" s="47" t="s">
        <v>1606</v>
      </c>
      <c r="F1048" t="s">
        <v>1925</v>
      </c>
      <c r="G1048" s="47" t="s">
        <v>1610</v>
      </c>
      <c r="H1048" s="44">
        <v>1006</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1961</v>
      </c>
      <c r="E1049" s="47" t="s">
        <v>1603</v>
      </c>
      <c r="F1049" t="s">
        <v>1925</v>
      </c>
      <c r="G1049" s="47" t="s">
        <v>1608</v>
      </c>
      <c r="H1049" s="44">
        <v>1007</v>
      </c>
      <c r="I1049" s="198"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1962</v>
      </c>
      <c r="E1050" s="47" t="s">
        <v>1298</v>
      </c>
      <c r="F1050" t="s">
        <v>1926</v>
      </c>
      <c r="G1050" s="47" t="s">
        <v>1304</v>
      </c>
      <c r="H1050" s="44">
        <v>1008</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1962</v>
      </c>
      <c r="E1051" s="47" t="s">
        <v>1299</v>
      </c>
      <c r="F1051" t="s">
        <v>1926</v>
      </c>
      <c r="G1051" s="47" t="s">
        <v>1307</v>
      </c>
      <c r="H1051" s="44">
        <v>1009</v>
      </c>
      <c r="I1051" s="198"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1962</v>
      </c>
      <c r="E1052" s="47" t="s">
        <v>1300</v>
      </c>
      <c r="F1052" t="s">
        <v>1926</v>
      </c>
      <c r="G1052" s="47" t="s">
        <v>1308</v>
      </c>
      <c r="H1052" s="44">
        <v>1010</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1962</v>
      </c>
      <c r="E1053" s="47" t="s">
        <v>1301</v>
      </c>
      <c r="F1053" t="s">
        <v>1926</v>
      </c>
      <c r="G1053" s="47" t="s">
        <v>1305</v>
      </c>
      <c r="H1053" s="44">
        <v>1011</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1962</v>
      </c>
      <c r="E1054" s="47" t="s">
        <v>1302</v>
      </c>
      <c r="F1054" t="s">
        <v>1926</v>
      </c>
      <c r="G1054" s="47" t="s">
        <v>1306</v>
      </c>
      <c r="H1054" s="44">
        <v>1012</v>
      </c>
      <c r="I1054" s="198"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1962</v>
      </c>
      <c r="E1055" s="47" t="s">
        <v>1303</v>
      </c>
      <c r="F1055" t="s">
        <v>1926</v>
      </c>
      <c r="G1055" s="47" t="s">
        <v>1309</v>
      </c>
      <c r="H1055" s="44">
        <v>1013</v>
      </c>
      <c r="I1055" s="198"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1962</v>
      </c>
      <c r="E1056" s="47" t="s">
        <v>1604</v>
      </c>
      <c r="F1056" t="s">
        <v>1926</v>
      </c>
      <c r="G1056" s="47" t="s">
        <v>1607</v>
      </c>
      <c r="H1056" s="44">
        <v>1014</v>
      </c>
      <c r="I1056" s="198"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1962</v>
      </c>
      <c r="E1057" s="47" t="s">
        <v>1605</v>
      </c>
      <c r="F1057" t="s">
        <v>1926</v>
      </c>
      <c r="G1057" s="47" t="s">
        <v>1609</v>
      </c>
      <c r="H1057" s="44">
        <v>1015</v>
      </c>
      <c r="I1057" s="198"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1962</v>
      </c>
      <c r="E1058" s="47" t="s">
        <v>1606</v>
      </c>
      <c r="F1058" t="s">
        <v>1926</v>
      </c>
      <c r="G1058" s="47" t="s">
        <v>1610</v>
      </c>
      <c r="H1058" s="44">
        <v>1016</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1962</v>
      </c>
      <c r="E1059" s="47" t="s">
        <v>1603</v>
      </c>
      <c r="F1059" t="s">
        <v>1926</v>
      </c>
      <c r="G1059" s="47" t="s">
        <v>1608</v>
      </c>
      <c r="H1059" s="44">
        <v>1017</v>
      </c>
      <c r="I1059" s="198"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1963</v>
      </c>
      <c r="E1060" s="47" t="s">
        <v>1298</v>
      </c>
      <c r="F1060" t="s">
        <v>1927</v>
      </c>
      <c r="G1060" s="47" t="s">
        <v>1304</v>
      </c>
      <c r="H1060" s="44">
        <v>1018</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1963</v>
      </c>
      <c r="E1061" s="47" t="s">
        <v>1299</v>
      </c>
      <c r="F1061" t="s">
        <v>1927</v>
      </c>
      <c r="G1061" s="47" t="s">
        <v>1307</v>
      </c>
      <c r="H1061" s="44">
        <v>1019</v>
      </c>
      <c r="I1061" s="198"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1963</v>
      </c>
      <c r="E1062" s="47" t="s">
        <v>1300</v>
      </c>
      <c r="F1062" t="s">
        <v>1927</v>
      </c>
      <c r="G1062" s="47" t="s">
        <v>1308</v>
      </c>
      <c r="H1062" s="44">
        <v>1020</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1963</v>
      </c>
      <c r="E1063" s="47" t="s">
        <v>1301</v>
      </c>
      <c r="F1063" t="s">
        <v>1927</v>
      </c>
      <c r="G1063" s="47" t="s">
        <v>1305</v>
      </c>
      <c r="H1063" s="44">
        <v>1021</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1963</v>
      </c>
      <c r="E1064" s="47" t="s">
        <v>1302</v>
      </c>
      <c r="F1064" t="s">
        <v>1927</v>
      </c>
      <c r="G1064" s="47" t="s">
        <v>1306</v>
      </c>
      <c r="H1064" s="44">
        <v>1022</v>
      </c>
      <c r="I1064" s="198"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1963</v>
      </c>
      <c r="E1065" s="47" t="s">
        <v>1303</v>
      </c>
      <c r="F1065" t="s">
        <v>1927</v>
      </c>
      <c r="G1065" s="47" t="s">
        <v>1309</v>
      </c>
      <c r="H1065" s="44">
        <v>1023</v>
      </c>
      <c r="I1065" s="198"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1963</v>
      </c>
      <c r="E1066" s="47" t="s">
        <v>1604</v>
      </c>
      <c r="F1066" t="s">
        <v>1927</v>
      </c>
      <c r="G1066" s="47" t="s">
        <v>1607</v>
      </c>
      <c r="H1066" s="44">
        <v>1024</v>
      </c>
      <c r="I1066" s="198"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1963</v>
      </c>
      <c r="E1067" s="47" t="s">
        <v>1605</v>
      </c>
      <c r="F1067" t="s">
        <v>1927</v>
      </c>
      <c r="G1067" s="47" t="s">
        <v>1609</v>
      </c>
      <c r="H1067" s="44">
        <v>1025</v>
      </c>
      <c r="I1067" s="198"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1963</v>
      </c>
      <c r="E1068" s="47" t="s">
        <v>1606</v>
      </c>
      <c r="F1068" t="s">
        <v>1927</v>
      </c>
      <c r="G1068" s="47" t="s">
        <v>1610</v>
      </c>
      <c r="H1068" s="44">
        <v>1026</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1963</v>
      </c>
      <c r="E1069" s="47" t="s">
        <v>1603</v>
      </c>
      <c r="F1069" t="s">
        <v>1927</v>
      </c>
      <c r="G1069" s="47" t="s">
        <v>1608</v>
      </c>
      <c r="H1069" s="44">
        <v>1027</v>
      </c>
      <c r="I1069" s="198"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1964</v>
      </c>
      <c r="E1070" s="47" t="s">
        <v>1298</v>
      </c>
      <c r="F1070" t="s">
        <v>1928</v>
      </c>
      <c r="G1070" s="47" t="s">
        <v>1304</v>
      </c>
      <c r="H1070" s="44">
        <v>1028</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1964</v>
      </c>
      <c r="E1071" s="47" t="s">
        <v>1299</v>
      </c>
      <c r="F1071" t="s">
        <v>1928</v>
      </c>
      <c r="G1071" s="47" t="s">
        <v>1307</v>
      </c>
      <c r="H1071" s="44">
        <v>1029</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1964</v>
      </c>
      <c r="E1072" s="47" t="s">
        <v>1300</v>
      </c>
      <c r="F1072" t="s">
        <v>1928</v>
      </c>
      <c r="G1072" s="47" t="s">
        <v>1308</v>
      </c>
      <c r="H1072" s="44">
        <v>1030</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1964</v>
      </c>
      <c r="E1073" s="47" t="s">
        <v>1301</v>
      </c>
      <c r="F1073" t="s">
        <v>1928</v>
      </c>
      <c r="G1073" s="47" t="s">
        <v>1305</v>
      </c>
      <c r="H1073" s="44">
        <v>1031</v>
      </c>
      <c r="I1073" s="198"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1964</v>
      </c>
      <c r="E1074" s="47" t="s">
        <v>1302</v>
      </c>
      <c r="F1074" t="s">
        <v>1928</v>
      </c>
      <c r="G1074" s="47" t="s">
        <v>1306</v>
      </c>
      <c r="H1074" s="44">
        <v>1032</v>
      </c>
      <c r="I1074" s="198"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1964</v>
      </c>
      <c r="E1075" s="47" t="s">
        <v>1303</v>
      </c>
      <c r="F1075" t="s">
        <v>1928</v>
      </c>
      <c r="G1075" s="47" t="s">
        <v>1309</v>
      </c>
      <c r="H1075" s="44">
        <v>1033</v>
      </c>
      <c r="I1075" s="198"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1964</v>
      </c>
      <c r="E1076" s="47" t="s">
        <v>1604</v>
      </c>
      <c r="F1076" t="s">
        <v>1928</v>
      </c>
      <c r="G1076" s="47" t="s">
        <v>1607</v>
      </c>
      <c r="H1076" s="44">
        <v>1034</v>
      </c>
      <c r="I1076" s="198"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1964</v>
      </c>
      <c r="E1077" s="47" t="s">
        <v>1605</v>
      </c>
      <c r="F1077" t="s">
        <v>1928</v>
      </c>
      <c r="G1077" s="47" t="s">
        <v>1609</v>
      </c>
      <c r="H1077" s="44">
        <v>1035</v>
      </c>
      <c r="I1077" s="198"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1964</v>
      </c>
      <c r="E1078" s="47" t="s">
        <v>1606</v>
      </c>
      <c r="F1078" t="s">
        <v>1928</v>
      </c>
      <c r="G1078" s="47" t="s">
        <v>1610</v>
      </c>
      <c r="H1078" s="44">
        <v>1036</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1964</v>
      </c>
      <c r="E1079" s="47" t="s">
        <v>1603</v>
      </c>
      <c r="F1079" t="s">
        <v>1928</v>
      </c>
      <c r="G1079" s="47" t="s">
        <v>1608</v>
      </c>
      <c r="H1079" s="44">
        <v>1037</v>
      </c>
      <c r="I1079" s="198"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1965</v>
      </c>
      <c r="E1080" s="47" t="s">
        <v>1298</v>
      </c>
      <c r="F1080" t="s">
        <v>1929</v>
      </c>
      <c r="G1080" s="47" t="s">
        <v>1304</v>
      </c>
      <c r="H1080" s="44">
        <v>1038</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1965</v>
      </c>
      <c r="E1081" s="47" t="s">
        <v>1299</v>
      </c>
      <c r="F1081" t="s">
        <v>1929</v>
      </c>
      <c r="G1081" s="47" t="s">
        <v>1307</v>
      </c>
      <c r="H1081" s="44">
        <v>1039</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1965</v>
      </c>
      <c r="E1082" s="47" t="s">
        <v>1300</v>
      </c>
      <c r="F1082" t="s">
        <v>1929</v>
      </c>
      <c r="G1082" s="47" t="s">
        <v>1308</v>
      </c>
      <c r="H1082" s="44">
        <v>1040</v>
      </c>
      <c r="I1082" s="198"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1965</v>
      </c>
      <c r="E1083" s="47" t="s">
        <v>1301</v>
      </c>
      <c r="F1083" t="s">
        <v>1929</v>
      </c>
      <c r="G1083" s="47" t="s">
        <v>1305</v>
      </c>
      <c r="H1083" s="44">
        <v>1041</v>
      </c>
      <c r="I1083" s="198"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1965</v>
      </c>
      <c r="E1084" s="47" t="s">
        <v>1302</v>
      </c>
      <c r="F1084" t="s">
        <v>1929</v>
      </c>
      <c r="G1084" s="47" t="s">
        <v>1306</v>
      </c>
      <c r="H1084" s="44">
        <v>1042</v>
      </c>
      <c r="I1084" s="198"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1965</v>
      </c>
      <c r="E1085" s="47" t="s">
        <v>1303</v>
      </c>
      <c r="F1085" t="s">
        <v>1929</v>
      </c>
      <c r="G1085" s="47" t="s">
        <v>1309</v>
      </c>
      <c r="H1085" s="44">
        <v>1043</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1965</v>
      </c>
      <c r="E1086" s="47" t="s">
        <v>1604</v>
      </c>
      <c r="F1086" t="s">
        <v>1929</v>
      </c>
      <c r="G1086" s="47" t="s">
        <v>1607</v>
      </c>
      <c r="H1086" s="44">
        <v>1044</v>
      </c>
      <c r="I1086" s="198"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1965</v>
      </c>
      <c r="E1087" s="47" t="s">
        <v>1605</v>
      </c>
      <c r="F1087" t="s">
        <v>1929</v>
      </c>
      <c r="G1087" s="47" t="s">
        <v>1609</v>
      </c>
      <c r="H1087" s="44">
        <v>1045</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1965</v>
      </c>
      <c r="E1088" s="47" t="s">
        <v>1606</v>
      </c>
      <c r="F1088" t="s">
        <v>1929</v>
      </c>
      <c r="G1088" s="47" t="s">
        <v>1610</v>
      </c>
      <c r="H1088" s="44">
        <v>1046</v>
      </c>
      <c r="I1088" s="198"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1965</v>
      </c>
      <c r="E1089" s="47" t="s">
        <v>1603</v>
      </c>
      <c r="F1089" t="s">
        <v>1929</v>
      </c>
      <c r="G1089" s="47" t="s">
        <v>1608</v>
      </c>
      <c r="H1089" s="44">
        <v>1047</v>
      </c>
      <c r="I1089" s="198"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1966</v>
      </c>
      <c r="E1090" s="47" t="s">
        <v>1298</v>
      </c>
      <c r="F1090" t="s">
        <v>1477</v>
      </c>
      <c r="G1090" s="47" t="s">
        <v>1304</v>
      </c>
      <c r="H1090" s="44">
        <v>1048</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1966</v>
      </c>
      <c r="E1091" s="47" t="s">
        <v>1299</v>
      </c>
      <c r="F1091" t="s">
        <v>1477</v>
      </c>
      <c r="G1091" s="47" t="s">
        <v>1307</v>
      </c>
      <c r="H1091" s="44">
        <v>1049</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1966</v>
      </c>
      <c r="E1092" s="47" t="s">
        <v>1300</v>
      </c>
      <c r="F1092" t="s">
        <v>1477</v>
      </c>
      <c r="G1092" s="47" t="s">
        <v>1308</v>
      </c>
      <c r="H1092" s="44">
        <v>1050</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1966</v>
      </c>
      <c r="E1093" s="47" t="s">
        <v>1301</v>
      </c>
      <c r="F1093" t="s">
        <v>1477</v>
      </c>
      <c r="G1093" s="47" t="s">
        <v>1305</v>
      </c>
      <c r="H1093" s="44">
        <v>1051</v>
      </c>
      <c r="I1093" s="198"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1966</v>
      </c>
      <c r="E1094" s="47" t="s">
        <v>1302</v>
      </c>
      <c r="F1094" t="s">
        <v>1477</v>
      </c>
      <c r="G1094" s="47" t="s">
        <v>1306</v>
      </c>
      <c r="H1094" s="44">
        <v>1052</v>
      </c>
      <c r="I1094" s="198"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1966</v>
      </c>
      <c r="E1095" s="47" t="s">
        <v>1303</v>
      </c>
      <c r="F1095" t="s">
        <v>1477</v>
      </c>
      <c r="G1095" s="47" t="s">
        <v>1309</v>
      </c>
      <c r="H1095" s="44">
        <v>1053</v>
      </c>
      <c r="I1095" s="198"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1966</v>
      </c>
      <c r="E1096" s="47" t="s">
        <v>1604</v>
      </c>
      <c r="F1096" t="s">
        <v>1477</v>
      </c>
      <c r="G1096" s="47" t="s">
        <v>1607</v>
      </c>
      <c r="H1096" s="44">
        <v>1054</v>
      </c>
      <c r="I1096" s="198"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1966</v>
      </c>
      <c r="E1097" s="47" t="s">
        <v>1605</v>
      </c>
      <c r="F1097" t="s">
        <v>1477</v>
      </c>
      <c r="G1097" s="47" t="s">
        <v>1609</v>
      </c>
      <c r="H1097" s="44">
        <v>1055</v>
      </c>
      <c r="I1097" s="198"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1966</v>
      </c>
      <c r="E1098" s="47" t="s">
        <v>1606</v>
      </c>
      <c r="F1098" t="s">
        <v>1477</v>
      </c>
      <c r="G1098" s="47" t="s">
        <v>1610</v>
      </c>
      <c r="H1098" s="44">
        <v>1056</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1966</v>
      </c>
      <c r="E1099" s="47" t="s">
        <v>1603</v>
      </c>
      <c r="F1099" t="s">
        <v>1477</v>
      </c>
      <c r="G1099" s="47" t="s">
        <v>1608</v>
      </c>
      <c r="H1099" s="44">
        <v>1057</v>
      </c>
      <c r="I1099" s="198"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1967</v>
      </c>
      <c r="E1100" s="47" t="s">
        <v>1298</v>
      </c>
      <c r="F1100" t="s">
        <v>1930</v>
      </c>
      <c r="G1100" s="47" t="s">
        <v>1304</v>
      </c>
      <c r="H1100" s="44">
        <v>1058</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1967</v>
      </c>
      <c r="E1101" s="47" t="s">
        <v>1299</v>
      </c>
      <c r="F1101" t="s">
        <v>1930</v>
      </c>
      <c r="G1101" s="47" t="s">
        <v>1307</v>
      </c>
      <c r="H1101" s="44">
        <v>1059</v>
      </c>
      <c r="I1101" s="198" t="s">
        <v>43</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1967</v>
      </c>
      <c r="E1102" s="47" t="s">
        <v>1300</v>
      </c>
      <c r="F1102" t="s">
        <v>1930</v>
      </c>
      <c r="G1102" s="47" t="s">
        <v>1308</v>
      </c>
      <c r="H1102" s="44">
        <v>1060</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1967</v>
      </c>
      <c r="E1103" s="47" t="s">
        <v>1301</v>
      </c>
      <c r="F1103" t="s">
        <v>1930</v>
      </c>
      <c r="G1103" s="47" t="s">
        <v>1305</v>
      </c>
      <c r="H1103" s="44">
        <v>1061</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1967</v>
      </c>
      <c r="E1104" s="47" t="s">
        <v>1302</v>
      </c>
      <c r="F1104" t="s">
        <v>1930</v>
      </c>
      <c r="G1104" s="47" t="s">
        <v>1306</v>
      </c>
      <c r="H1104" s="44">
        <v>1062</v>
      </c>
      <c r="I1104" s="198" t="s">
        <v>43</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1967</v>
      </c>
      <c r="E1105" s="47" t="s">
        <v>1303</v>
      </c>
      <c r="F1105" t="s">
        <v>1930</v>
      </c>
      <c r="G1105" s="47" t="s">
        <v>1309</v>
      </c>
      <c r="H1105" s="44">
        <v>1063</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1967</v>
      </c>
      <c r="E1106" s="47" t="s">
        <v>1604</v>
      </c>
      <c r="F1106" t="s">
        <v>1930</v>
      </c>
      <c r="G1106" s="47" t="s">
        <v>1607</v>
      </c>
      <c r="H1106" s="44">
        <v>1064</v>
      </c>
      <c r="I1106" s="198"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1967</v>
      </c>
      <c r="E1107" s="47" t="s">
        <v>1605</v>
      </c>
      <c r="F1107" t="s">
        <v>1930</v>
      </c>
      <c r="G1107" s="47" t="s">
        <v>1609</v>
      </c>
      <c r="H1107" s="44">
        <v>1065</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1967</v>
      </c>
      <c r="E1108" s="47" t="s">
        <v>1606</v>
      </c>
      <c r="F1108" t="s">
        <v>1930</v>
      </c>
      <c r="G1108" s="47" t="s">
        <v>1610</v>
      </c>
      <c r="H1108" s="44">
        <v>1066</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1967</v>
      </c>
      <c r="E1109" s="47" t="s">
        <v>1603</v>
      </c>
      <c r="F1109" t="s">
        <v>1930</v>
      </c>
      <c r="G1109" s="47" t="s">
        <v>1608</v>
      </c>
      <c r="H1109" s="44">
        <v>1067</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1968</v>
      </c>
      <c r="E1110" s="47" t="s">
        <v>1298</v>
      </c>
      <c r="F1110" t="s">
        <v>1931</v>
      </c>
      <c r="G1110" s="47" t="s">
        <v>1304</v>
      </c>
      <c r="H1110" s="44">
        <v>1068</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1968</v>
      </c>
      <c r="E1111" s="47" t="s">
        <v>1299</v>
      </c>
      <c r="F1111" t="s">
        <v>1931</v>
      </c>
      <c r="G1111" s="47" t="s">
        <v>1307</v>
      </c>
      <c r="H1111" s="44">
        <v>1069</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1968</v>
      </c>
      <c r="E1112" s="47" t="s">
        <v>1300</v>
      </c>
      <c r="F1112" t="s">
        <v>1931</v>
      </c>
      <c r="G1112" s="47" t="s">
        <v>1308</v>
      </c>
      <c r="H1112" s="44">
        <v>1070</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1968</v>
      </c>
      <c r="E1113" s="47" t="s">
        <v>1301</v>
      </c>
      <c r="F1113" t="s">
        <v>1931</v>
      </c>
      <c r="G1113" s="47" t="s">
        <v>1305</v>
      </c>
      <c r="H1113" s="44">
        <v>1071</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1968</v>
      </c>
      <c r="E1114" s="47" t="s">
        <v>1302</v>
      </c>
      <c r="F1114" t="s">
        <v>1931</v>
      </c>
      <c r="G1114" s="47" t="s">
        <v>1306</v>
      </c>
      <c r="H1114" s="44">
        <v>1072</v>
      </c>
      <c r="I1114" s="198"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1968</v>
      </c>
      <c r="E1115" s="47" t="s">
        <v>1303</v>
      </c>
      <c r="F1115" t="s">
        <v>1931</v>
      </c>
      <c r="G1115" s="47" t="s">
        <v>1309</v>
      </c>
      <c r="H1115" s="44">
        <v>1073</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1968</v>
      </c>
      <c r="E1116" s="47" t="s">
        <v>1604</v>
      </c>
      <c r="F1116" t="s">
        <v>1931</v>
      </c>
      <c r="G1116" s="47" t="s">
        <v>1607</v>
      </c>
      <c r="H1116" s="44">
        <v>1074</v>
      </c>
      <c r="I1116" s="198"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1968</v>
      </c>
      <c r="E1117" s="47" t="s">
        <v>1605</v>
      </c>
      <c r="F1117" t="s">
        <v>1931</v>
      </c>
      <c r="G1117" s="47" t="s">
        <v>1609</v>
      </c>
      <c r="H1117" s="44">
        <v>1075</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1968</v>
      </c>
      <c r="E1118" s="47" t="s">
        <v>1606</v>
      </c>
      <c r="F1118" t="s">
        <v>1931</v>
      </c>
      <c r="G1118" s="47" t="s">
        <v>1610</v>
      </c>
      <c r="H1118" s="44">
        <v>1076</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1968</v>
      </c>
      <c r="E1119" s="47" t="s">
        <v>1603</v>
      </c>
      <c r="F1119" t="s">
        <v>1931</v>
      </c>
      <c r="G1119" s="47" t="s">
        <v>1608</v>
      </c>
      <c r="H1119" s="44">
        <v>1077</v>
      </c>
      <c r="I1119" s="198"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1969</v>
      </c>
      <c r="E1120" s="47" t="s">
        <v>1298</v>
      </c>
      <c r="F1120" t="s">
        <v>1932</v>
      </c>
      <c r="G1120" s="47" t="s">
        <v>1304</v>
      </c>
      <c r="H1120" s="44">
        <v>1078</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1969</v>
      </c>
      <c r="E1121" s="47" t="s">
        <v>1299</v>
      </c>
      <c r="F1121" t="s">
        <v>1932</v>
      </c>
      <c r="G1121" s="47" t="s">
        <v>1307</v>
      </c>
      <c r="H1121" s="44">
        <v>1079</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1969</v>
      </c>
      <c r="E1122" s="47" t="s">
        <v>1300</v>
      </c>
      <c r="F1122" t="s">
        <v>1932</v>
      </c>
      <c r="G1122" s="47" t="s">
        <v>1308</v>
      </c>
      <c r="H1122" s="44">
        <v>1080</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1969</v>
      </c>
      <c r="E1123" s="47" t="s">
        <v>1301</v>
      </c>
      <c r="F1123" t="s">
        <v>1932</v>
      </c>
      <c r="G1123" s="47" t="s">
        <v>1305</v>
      </c>
      <c r="H1123" s="44">
        <v>1081</v>
      </c>
      <c r="I1123" s="198"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1969</v>
      </c>
      <c r="E1124" s="47" t="s">
        <v>1302</v>
      </c>
      <c r="F1124" t="s">
        <v>1932</v>
      </c>
      <c r="G1124" s="47" t="s">
        <v>1306</v>
      </c>
      <c r="H1124" s="44">
        <v>1082</v>
      </c>
      <c r="I1124" s="198"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1969</v>
      </c>
      <c r="E1125" s="47" t="s">
        <v>1303</v>
      </c>
      <c r="F1125" t="s">
        <v>1932</v>
      </c>
      <c r="G1125" s="47" t="s">
        <v>1309</v>
      </c>
      <c r="H1125" s="44">
        <v>1083</v>
      </c>
      <c r="I1125" s="198"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1969</v>
      </c>
      <c r="E1126" s="47" t="s">
        <v>1604</v>
      </c>
      <c r="F1126" t="s">
        <v>1932</v>
      </c>
      <c r="G1126" s="47" t="s">
        <v>1607</v>
      </c>
      <c r="H1126" s="44">
        <v>1084</v>
      </c>
      <c r="I1126" s="198"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1969</v>
      </c>
      <c r="E1127" s="47" t="s">
        <v>1605</v>
      </c>
      <c r="F1127" t="s">
        <v>1932</v>
      </c>
      <c r="G1127" s="47" t="s">
        <v>1609</v>
      </c>
      <c r="H1127" s="44">
        <v>1085</v>
      </c>
      <c r="I1127" s="198"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1969</v>
      </c>
      <c r="E1128" s="47" t="s">
        <v>1606</v>
      </c>
      <c r="F1128" t="s">
        <v>1932</v>
      </c>
      <c r="G1128" s="47" t="s">
        <v>1610</v>
      </c>
      <c r="H1128" s="44">
        <v>1086</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1969</v>
      </c>
      <c r="E1129" s="47" t="s">
        <v>1603</v>
      </c>
      <c r="F1129" t="s">
        <v>1932</v>
      </c>
      <c r="G1129" s="47" t="s">
        <v>1608</v>
      </c>
      <c r="H1129" s="44">
        <v>1087</v>
      </c>
      <c r="I1129" s="198"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1970</v>
      </c>
      <c r="E1130" s="47" t="s">
        <v>1298</v>
      </c>
      <c r="F1130" t="s">
        <v>1478</v>
      </c>
      <c r="G1130" s="47" t="s">
        <v>1304</v>
      </c>
      <c r="H1130" s="44">
        <v>1088</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1970</v>
      </c>
      <c r="E1131" s="47" t="s">
        <v>1299</v>
      </c>
      <c r="F1131" t="s">
        <v>1478</v>
      </c>
      <c r="G1131" s="47" t="s">
        <v>1307</v>
      </c>
      <c r="H1131" s="44">
        <v>1089</v>
      </c>
      <c r="I1131" s="198"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1970</v>
      </c>
      <c r="E1132" s="47" t="s">
        <v>1300</v>
      </c>
      <c r="F1132" t="s">
        <v>1478</v>
      </c>
      <c r="G1132" s="47" t="s">
        <v>1308</v>
      </c>
      <c r="H1132" s="44">
        <v>1090</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1970</v>
      </c>
      <c r="E1133" s="47" t="s">
        <v>1301</v>
      </c>
      <c r="F1133" t="s">
        <v>1478</v>
      </c>
      <c r="G1133" s="47" t="s">
        <v>1305</v>
      </c>
      <c r="H1133" s="44">
        <v>1091</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1970</v>
      </c>
      <c r="E1134" s="47" t="s">
        <v>1302</v>
      </c>
      <c r="F1134" t="s">
        <v>1478</v>
      </c>
      <c r="G1134" s="47" t="s">
        <v>1306</v>
      </c>
      <c r="H1134" s="44">
        <v>1092</v>
      </c>
      <c r="I1134" s="198"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1970</v>
      </c>
      <c r="E1135" s="47" t="s">
        <v>1303</v>
      </c>
      <c r="F1135" t="s">
        <v>1478</v>
      </c>
      <c r="G1135" s="47" t="s">
        <v>1309</v>
      </c>
      <c r="H1135" s="44">
        <v>1093</v>
      </c>
      <c r="I1135" s="198"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1970</v>
      </c>
      <c r="E1136" s="47" t="s">
        <v>1604</v>
      </c>
      <c r="F1136" t="s">
        <v>1478</v>
      </c>
      <c r="G1136" s="47" t="s">
        <v>1607</v>
      </c>
      <c r="H1136" s="44">
        <v>1094</v>
      </c>
      <c r="I1136" s="198"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1970</v>
      </c>
      <c r="E1137" s="47" t="s">
        <v>1605</v>
      </c>
      <c r="F1137" t="s">
        <v>1478</v>
      </c>
      <c r="G1137" s="47" t="s">
        <v>1609</v>
      </c>
      <c r="H1137" s="44">
        <v>1095</v>
      </c>
      <c r="I1137" s="198"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1970</v>
      </c>
      <c r="E1138" s="47" t="s">
        <v>1606</v>
      </c>
      <c r="F1138" t="s">
        <v>1478</v>
      </c>
      <c r="G1138" s="47" t="s">
        <v>1610</v>
      </c>
      <c r="H1138" s="44">
        <v>1096</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1970</v>
      </c>
      <c r="E1139" s="47" t="s">
        <v>1603</v>
      </c>
      <c r="F1139" t="s">
        <v>1478</v>
      </c>
      <c r="G1139" s="47" t="s">
        <v>1608</v>
      </c>
      <c r="H1139" s="44">
        <v>1097</v>
      </c>
      <c r="I1139" s="198"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1971</v>
      </c>
      <c r="E1140" s="47" t="s">
        <v>1298</v>
      </c>
      <c r="F1140" t="s">
        <v>1933</v>
      </c>
      <c r="G1140" s="47" t="s">
        <v>1304</v>
      </c>
      <c r="H1140" s="44">
        <v>1098</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1971</v>
      </c>
      <c r="E1141" s="47" t="s">
        <v>1299</v>
      </c>
      <c r="F1141" t="s">
        <v>1933</v>
      </c>
      <c r="G1141" s="47" t="s">
        <v>1307</v>
      </c>
      <c r="H1141" s="44">
        <v>1099</v>
      </c>
      <c r="I1141" s="198"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1971</v>
      </c>
      <c r="E1142" s="47" t="s">
        <v>1300</v>
      </c>
      <c r="F1142" t="s">
        <v>1933</v>
      </c>
      <c r="G1142" s="47" t="s">
        <v>1308</v>
      </c>
      <c r="H1142" s="44">
        <v>1100</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1971</v>
      </c>
      <c r="E1143" s="47" t="s">
        <v>1301</v>
      </c>
      <c r="F1143" t="s">
        <v>1933</v>
      </c>
      <c r="G1143" s="47" t="s">
        <v>1305</v>
      </c>
      <c r="H1143" s="44">
        <v>1101</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1971</v>
      </c>
      <c r="E1144" s="47" t="s">
        <v>1302</v>
      </c>
      <c r="F1144" t="s">
        <v>1933</v>
      </c>
      <c r="G1144" s="47" t="s">
        <v>1306</v>
      </c>
      <c r="H1144" s="44">
        <v>1102</v>
      </c>
      <c r="I1144" s="198"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1971</v>
      </c>
      <c r="E1145" s="47" t="s">
        <v>1303</v>
      </c>
      <c r="F1145" t="s">
        <v>1933</v>
      </c>
      <c r="G1145" s="47" t="s">
        <v>1309</v>
      </c>
      <c r="H1145" s="44">
        <v>1103</v>
      </c>
      <c r="I1145" s="198"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1971</v>
      </c>
      <c r="E1146" s="47" t="s">
        <v>1604</v>
      </c>
      <c r="F1146" t="s">
        <v>1933</v>
      </c>
      <c r="G1146" s="47" t="s">
        <v>1607</v>
      </c>
      <c r="H1146" s="44">
        <v>1104</v>
      </c>
      <c r="I1146" s="198"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1971</v>
      </c>
      <c r="E1147" s="47" t="s">
        <v>1605</v>
      </c>
      <c r="F1147" t="s">
        <v>1933</v>
      </c>
      <c r="G1147" s="47" t="s">
        <v>1609</v>
      </c>
      <c r="H1147" s="44">
        <v>1105</v>
      </c>
      <c r="I1147" s="198"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1971</v>
      </c>
      <c r="E1148" s="47" t="s">
        <v>1606</v>
      </c>
      <c r="F1148" t="s">
        <v>1933</v>
      </c>
      <c r="G1148" s="47" t="s">
        <v>1610</v>
      </c>
      <c r="H1148" s="44">
        <v>1106</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1971</v>
      </c>
      <c r="E1149" s="47" t="s">
        <v>1603</v>
      </c>
      <c r="F1149" t="s">
        <v>1933</v>
      </c>
      <c r="G1149" s="47" t="s">
        <v>1608</v>
      </c>
      <c r="H1149" s="44">
        <v>1107</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1972</v>
      </c>
      <c r="E1150" s="47" t="s">
        <v>1298</v>
      </c>
      <c r="F1150" t="s">
        <v>1934</v>
      </c>
      <c r="G1150" s="47" t="s">
        <v>1304</v>
      </c>
      <c r="H1150" s="44">
        <v>1108</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1972</v>
      </c>
      <c r="E1151" s="47" t="s">
        <v>1299</v>
      </c>
      <c r="F1151" t="s">
        <v>1934</v>
      </c>
      <c r="G1151" s="47" t="s">
        <v>1307</v>
      </c>
      <c r="H1151" s="44">
        <v>1109</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1972</v>
      </c>
      <c r="E1152" s="47" t="s">
        <v>1300</v>
      </c>
      <c r="F1152" t="s">
        <v>1934</v>
      </c>
      <c r="G1152" s="47" t="s">
        <v>1308</v>
      </c>
      <c r="H1152" s="44">
        <v>1110</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1972</v>
      </c>
      <c r="E1153" s="47" t="s">
        <v>1301</v>
      </c>
      <c r="F1153" t="s">
        <v>1934</v>
      </c>
      <c r="G1153" s="47" t="s">
        <v>1305</v>
      </c>
      <c r="H1153" s="44">
        <v>1111</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1972</v>
      </c>
      <c r="E1154" s="47" t="s">
        <v>1302</v>
      </c>
      <c r="F1154" t="s">
        <v>1934</v>
      </c>
      <c r="G1154" s="47" t="s">
        <v>1306</v>
      </c>
      <c r="H1154" s="44">
        <v>1112</v>
      </c>
      <c r="I1154" s="198" t="s">
        <v>43</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1972</v>
      </c>
      <c r="E1155" s="47" t="s">
        <v>1303</v>
      </c>
      <c r="F1155" t="s">
        <v>1934</v>
      </c>
      <c r="G1155" s="47" t="s">
        <v>1309</v>
      </c>
      <c r="H1155" s="44">
        <v>1113</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1972</v>
      </c>
      <c r="E1156" s="47" t="s">
        <v>1604</v>
      </c>
      <c r="F1156" t="s">
        <v>1934</v>
      </c>
      <c r="G1156" s="47" t="s">
        <v>1607</v>
      </c>
      <c r="H1156" s="44">
        <v>1114</v>
      </c>
      <c r="I1156" s="198"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1972</v>
      </c>
      <c r="E1157" s="47" t="s">
        <v>1605</v>
      </c>
      <c r="F1157" t="s">
        <v>1934</v>
      </c>
      <c r="G1157" s="47" t="s">
        <v>1609</v>
      </c>
      <c r="H1157" s="44">
        <v>1115</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1972</v>
      </c>
      <c r="E1158" s="47" t="s">
        <v>1606</v>
      </c>
      <c r="F1158" t="s">
        <v>1934</v>
      </c>
      <c r="G1158" s="47" t="s">
        <v>1610</v>
      </c>
      <c r="H1158" s="44">
        <v>1116</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1972</v>
      </c>
      <c r="E1159" s="47" t="s">
        <v>1603</v>
      </c>
      <c r="F1159" t="s">
        <v>1934</v>
      </c>
      <c r="G1159" s="47" t="s">
        <v>1608</v>
      </c>
      <c r="H1159" s="44">
        <v>1117</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1973</v>
      </c>
      <c r="E1160" s="47" t="s">
        <v>1298</v>
      </c>
      <c r="F1160" t="s">
        <v>1935</v>
      </c>
      <c r="G1160" s="47" t="s">
        <v>1304</v>
      </c>
      <c r="H1160" s="44">
        <v>1118</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1973</v>
      </c>
      <c r="E1161" s="47" t="s">
        <v>1299</v>
      </c>
      <c r="F1161" t="s">
        <v>1935</v>
      </c>
      <c r="G1161" s="47" t="s">
        <v>1307</v>
      </c>
      <c r="H1161" s="44">
        <v>1119</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1973</v>
      </c>
      <c r="E1162" s="47" t="s">
        <v>1300</v>
      </c>
      <c r="F1162" t="s">
        <v>1935</v>
      </c>
      <c r="G1162" s="47" t="s">
        <v>1308</v>
      </c>
      <c r="H1162" s="44">
        <v>1120</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1973</v>
      </c>
      <c r="E1163" s="47" t="s">
        <v>1301</v>
      </c>
      <c r="F1163" t="s">
        <v>1935</v>
      </c>
      <c r="G1163" s="47" t="s">
        <v>1305</v>
      </c>
      <c r="H1163" s="44">
        <v>1121</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1973</v>
      </c>
      <c r="E1164" s="47" t="s">
        <v>1302</v>
      </c>
      <c r="F1164" t="s">
        <v>1935</v>
      </c>
      <c r="G1164" s="47" t="s">
        <v>1306</v>
      </c>
      <c r="H1164" s="44">
        <v>1122</v>
      </c>
      <c r="I1164" s="198" t="s">
        <v>43</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1973</v>
      </c>
      <c r="E1165" s="47" t="s">
        <v>1303</v>
      </c>
      <c r="F1165" t="s">
        <v>1935</v>
      </c>
      <c r="G1165" s="47" t="s">
        <v>1309</v>
      </c>
      <c r="H1165" s="44">
        <v>1123</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1973</v>
      </c>
      <c r="E1166" s="47" t="s">
        <v>1604</v>
      </c>
      <c r="F1166" t="s">
        <v>1935</v>
      </c>
      <c r="G1166" s="47" t="s">
        <v>1607</v>
      </c>
      <c r="H1166" s="44">
        <v>1124</v>
      </c>
      <c r="I1166" s="198"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1973</v>
      </c>
      <c r="E1167" s="47" t="s">
        <v>1605</v>
      </c>
      <c r="F1167" t="s">
        <v>1935</v>
      </c>
      <c r="G1167" s="47" t="s">
        <v>1609</v>
      </c>
      <c r="H1167" s="44">
        <v>1125</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1973</v>
      </c>
      <c r="E1168" s="47" t="s">
        <v>1606</v>
      </c>
      <c r="F1168" t="s">
        <v>1935</v>
      </c>
      <c r="G1168" s="47" t="s">
        <v>1610</v>
      </c>
      <c r="H1168" s="44">
        <v>1126</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1973</v>
      </c>
      <c r="E1169" s="47" t="s">
        <v>1603</v>
      </c>
      <c r="F1169" t="s">
        <v>1935</v>
      </c>
      <c r="G1169" s="47" t="s">
        <v>1608</v>
      </c>
      <c r="H1169" s="44">
        <v>1127</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1974</v>
      </c>
      <c r="E1170" s="47" t="s">
        <v>1298</v>
      </c>
      <c r="F1170" t="s">
        <v>1936</v>
      </c>
      <c r="G1170" s="47" t="s">
        <v>1304</v>
      </c>
      <c r="H1170" s="44">
        <v>1128</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1974</v>
      </c>
      <c r="E1171" s="47" t="s">
        <v>1299</v>
      </c>
      <c r="F1171" t="s">
        <v>1936</v>
      </c>
      <c r="G1171" s="47" t="s">
        <v>1307</v>
      </c>
      <c r="H1171" s="44">
        <v>1129</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1974</v>
      </c>
      <c r="E1172" s="47" t="s">
        <v>1300</v>
      </c>
      <c r="F1172" t="s">
        <v>1936</v>
      </c>
      <c r="G1172" s="47" t="s">
        <v>1308</v>
      </c>
      <c r="H1172" s="44">
        <v>1130</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1974</v>
      </c>
      <c r="E1173" s="47" t="s">
        <v>1301</v>
      </c>
      <c r="F1173" t="s">
        <v>1936</v>
      </c>
      <c r="G1173" s="47" t="s">
        <v>1305</v>
      </c>
      <c r="H1173" s="44">
        <v>1131</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1974</v>
      </c>
      <c r="E1174" s="47" t="s">
        <v>1302</v>
      </c>
      <c r="F1174" t="s">
        <v>1936</v>
      </c>
      <c r="G1174" s="47" t="s">
        <v>1306</v>
      </c>
      <c r="H1174" s="44">
        <v>1132</v>
      </c>
      <c r="I1174" s="198" t="s">
        <v>43</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1974</v>
      </c>
      <c r="E1175" s="47" t="s">
        <v>1303</v>
      </c>
      <c r="F1175" t="s">
        <v>1936</v>
      </c>
      <c r="G1175" s="47" t="s">
        <v>1309</v>
      </c>
      <c r="H1175" s="44">
        <v>1133</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1974</v>
      </c>
      <c r="E1176" s="47" t="s">
        <v>1604</v>
      </c>
      <c r="F1176" t="s">
        <v>1936</v>
      </c>
      <c r="G1176" s="47" t="s">
        <v>1607</v>
      </c>
      <c r="H1176" s="44">
        <v>1134</v>
      </c>
      <c r="I1176" s="198"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1974</v>
      </c>
      <c r="E1177" s="47" t="s">
        <v>1605</v>
      </c>
      <c r="F1177" t="s">
        <v>1936</v>
      </c>
      <c r="G1177" s="47" t="s">
        <v>1609</v>
      </c>
      <c r="H1177" s="44">
        <v>1135</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1974</v>
      </c>
      <c r="E1178" s="47" t="s">
        <v>1606</v>
      </c>
      <c r="F1178" t="s">
        <v>1936</v>
      </c>
      <c r="G1178" s="47" t="s">
        <v>1610</v>
      </c>
      <c r="H1178" s="44">
        <v>1136</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1974</v>
      </c>
      <c r="E1179" s="47" t="s">
        <v>1603</v>
      </c>
      <c r="F1179" t="s">
        <v>1936</v>
      </c>
      <c r="G1179" s="47" t="s">
        <v>1608</v>
      </c>
      <c r="H1179" s="44">
        <v>1137</v>
      </c>
      <c r="I1179" s="198"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1975</v>
      </c>
      <c r="E1180" s="47" t="s">
        <v>1298</v>
      </c>
      <c r="F1180" t="s">
        <v>1937</v>
      </c>
      <c r="G1180" s="47" t="s">
        <v>1304</v>
      </c>
      <c r="H1180" s="44">
        <v>1138</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1975</v>
      </c>
      <c r="E1181" s="47" t="s">
        <v>1299</v>
      </c>
      <c r="F1181" t="s">
        <v>1937</v>
      </c>
      <c r="G1181" s="47" t="s">
        <v>1307</v>
      </c>
      <c r="H1181" s="44">
        <v>1139</v>
      </c>
      <c r="I1181" s="198"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1975</v>
      </c>
      <c r="E1182" s="47" t="s">
        <v>1300</v>
      </c>
      <c r="F1182" t="s">
        <v>1937</v>
      </c>
      <c r="G1182" s="47" t="s">
        <v>1308</v>
      </c>
      <c r="H1182" s="44">
        <v>1140</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1975</v>
      </c>
      <c r="E1183" s="47" t="s">
        <v>1301</v>
      </c>
      <c r="F1183" t="s">
        <v>1937</v>
      </c>
      <c r="G1183" s="47" t="s">
        <v>1305</v>
      </c>
      <c r="H1183" s="44">
        <v>1141</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1975</v>
      </c>
      <c r="E1184" s="47" t="s">
        <v>1302</v>
      </c>
      <c r="F1184" t="s">
        <v>1937</v>
      </c>
      <c r="G1184" s="47" t="s">
        <v>1306</v>
      </c>
      <c r="H1184" s="44">
        <v>1142</v>
      </c>
      <c r="I1184" s="198"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1975</v>
      </c>
      <c r="E1185" s="47" t="s">
        <v>1303</v>
      </c>
      <c r="F1185" t="s">
        <v>1937</v>
      </c>
      <c r="G1185" s="47" t="s">
        <v>1309</v>
      </c>
      <c r="H1185" s="44">
        <v>1143</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1975</v>
      </c>
      <c r="E1186" s="47" t="s">
        <v>1604</v>
      </c>
      <c r="F1186" t="s">
        <v>1937</v>
      </c>
      <c r="G1186" s="47" t="s">
        <v>1607</v>
      </c>
      <c r="H1186" s="44">
        <v>1144</v>
      </c>
      <c r="I1186" s="198"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1975</v>
      </c>
      <c r="E1187" s="47" t="s">
        <v>1605</v>
      </c>
      <c r="F1187" t="s">
        <v>1937</v>
      </c>
      <c r="G1187" s="47" t="s">
        <v>1609</v>
      </c>
      <c r="H1187" s="44">
        <v>1145</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1975</v>
      </c>
      <c r="E1188" s="47" t="s">
        <v>1606</v>
      </c>
      <c r="F1188" t="s">
        <v>1937</v>
      </c>
      <c r="G1188" s="47" t="s">
        <v>1610</v>
      </c>
      <c r="H1188" s="44">
        <v>1146</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1975</v>
      </c>
      <c r="E1189" s="47" t="s">
        <v>1603</v>
      </c>
      <c r="F1189" t="s">
        <v>1937</v>
      </c>
      <c r="G1189" s="47" t="s">
        <v>1608</v>
      </c>
      <c r="H1189" s="44">
        <v>1147</v>
      </c>
      <c r="I1189" s="198"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1976</v>
      </c>
      <c r="E1190" s="47" t="s">
        <v>1298</v>
      </c>
      <c r="F1190" t="s">
        <v>1938</v>
      </c>
      <c r="G1190" s="47" t="s">
        <v>1304</v>
      </c>
      <c r="H1190" s="44">
        <v>1148</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1976</v>
      </c>
      <c r="E1191" s="47" t="s">
        <v>1299</v>
      </c>
      <c r="F1191" t="s">
        <v>1938</v>
      </c>
      <c r="G1191" s="47" t="s">
        <v>1307</v>
      </c>
      <c r="H1191" s="44">
        <v>1149</v>
      </c>
      <c r="I1191" s="198"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1976</v>
      </c>
      <c r="E1192" s="47" t="s">
        <v>1300</v>
      </c>
      <c r="F1192" t="s">
        <v>1938</v>
      </c>
      <c r="G1192" s="47" t="s">
        <v>1308</v>
      </c>
      <c r="H1192" s="44">
        <v>1150</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1976</v>
      </c>
      <c r="E1193" s="47" t="s">
        <v>1301</v>
      </c>
      <c r="F1193" t="s">
        <v>1938</v>
      </c>
      <c r="G1193" s="47" t="s">
        <v>1305</v>
      </c>
      <c r="H1193" s="44">
        <v>1151</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1976</v>
      </c>
      <c r="E1194" s="47" t="s">
        <v>1302</v>
      </c>
      <c r="F1194" t="s">
        <v>1938</v>
      </c>
      <c r="G1194" s="47" t="s">
        <v>1306</v>
      </c>
      <c r="H1194" s="44">
        <v>1152</v>
      </c>
      <c r="I1194" s="198"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1976</v>
      </c>
      <c r="E1195" s="47" t="s">
        <v>1303</v>
      </c>
      <c r="F1195" t="s">
        <v>1938</v>
      </c>
      <c r="G1195" s="47" t="s">
        <v>1309</v>
      </c>
      <c r="H1195" s="44">
        <v>1153</v>
      </c>
      <c r="I1195" s="198"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1976</v>
      </c>
      <c r="E1196" s="47" t="s">
        <v>1604</v>
      </c>
      <c r="F1196" t="s">
        <v>1938</v>
      </c>
      <c r="G1196" s="47" t="s">
        <v>1607</v>
      </c>
      <c r="H1196" s="44">
        <v>1154</v>
      </c>
      <c r="I1196" s="198"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1976</v>
      </c>
      <c r="E1197" s="47" t="s">
        <v>1605</v>
      </c>
      <c r="F1197" t="s">
        <v>1938</v>
      </c>
      <c r="G1197" s="47" t="s">
        <v>1609</v>
      </c>
      <c r="H1197" s="44">
        <v>1155</v>
      </c>
      <c r="I1197" s="198"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1976</v>
      </c>
      <c r="E1198" s="47" t="s">
        <v>1606</v>
      </c>
      <c r="F1198" t="s">
        <v>1938</v>
      </c>
      <c r="G1198" s="47" t="s">
        <v>1610</v>
      </c>
      <c r="H1198" s="44">
        <v>1156</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1976</v>
      </c>
      <c r="E1199" s="47" t="s">
        <v>1603</v>
      </c>
      <c r="F1199" t="s">
        <v>1938</v>
      </c>
      <c r="G1199" s="47" t="s">
        <v>1608</v>
      </c>
      <c r="H1199" s="44">
        <v>1157</v>
      </c>
      <c r="I1199" s="198"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1977</v>
      </c>
      <c r="E1200" s="47" t="s">
        <v>1298</v>
      </c>
      <c r="F1200" t="s">
        <v>1939</v>
      </c>
      <c r="G1200" s="47" t="s">
        <v>1304</v>
      </c>
      <c r="H1200" s="44">
        <v>1158</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1977</v>
      </c>
      <c r="E1201" s="47" t="s">
        <v>1299</v>
      </c>
      <c r="F1201" t="s">
        <v>1939</v>
      </c>
      <c r="G1201" s="47" t="s">
        <v>1307</v>
      </c>
      <c r="H1201" s="44">
        <v>1159</v>
      </c>
      <c r="I1201" s="198" t="s">
        <v>43</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1977</v>
      </c>
      <c r="E1202" s="47" t="s">
        <v>1300</v>
      </c>
      <c r="F1202" t="s">
        <v>1939</v>
      </c>
      <c r="G1202" s="47" t="s">
        <v>1308</v>
      </c>
      <c r="H1202" s="44">
        <v>1160</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1977</v>
      </c>
      <c r="E1203" s="47" t="s">
        <v>1301</v>
      </c>
      <c r="F1203" t="s">
        <v>1939</v>
      </c>
      <c r="G1203" s="47" t="s">
        <v>1305</v>
      </c>
      <c r="H1203" s="44">
        <v>1161</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1977</v>
      </c>
      <c r="E1204" s="47" t="s">
        <v>1302</v>
      </c>
      <c r="F1204" t="s">
        <v>1939</v>
      </c>
      <c r="G1204" s="47" t="s">
        <v>1306</v>
      </c>
      <c r="H1204" s="44">
        <v>1162</v>
      </c>
      <c r="I1204" s="198" t="s">
        <v>43</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1977</v>
      </c>
      <c r="E1205" s="47" t="s">
        <v>1303</v>
      </c>
      <c r="F1205" t="s">
        <v>1939</v>
      </c>
      <c r="G1205" s="47" t="s">
        <v>1309</v>
      </c>
      <c r="H1205" s="44">
        <v>1163</v>
      </c>
      <c r="I1205" s="198"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1977</v>
      </c>
      <c r="E1206" s="47" t="s">
        <v>1604</v>
      </c>
      <c r="F1206" t="s">
        <v>1939</v>
      </c>
      <c r="G1206" s="47" t="s">
        <v>1607</v>
      </c>
      <c r="H1206" s="44">
        <v>1164</v>
      </c>
      <c r="I1206" s="198"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1977</v>
      </c>
      <c r="E1207" s="47" t="s">
        <v>1605</v>
      </c>
      <c r="F1207" t="s">
        <v>1939</v>
      </c>
      <c r="G1207" s="47" t="s">
        <v>1609</v>
      </c>
      <c r="H1207" s="44">
        <v>1165</v>
      </c>
      <c r="I1207" s="198" t="s">
        <v>43</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1977</v>
      </c>
      <c r="E1208" s="47" t="s">
        <v>1606</v>
      </c>
      <c r="F1208" t="s">
        <v>1939</v>
      </c>
      <c r="G1208" s="47" t="s">
        <v>1610</v>
      </c>
      <c r="H1208" s="44">
        <v>1166</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1977</v>
      </c>
      <c r="E1209" s="47" t="s">
        <v>1603</v>
      </c>
      <c r="F1209" t="s">
        <v>1939</v>
      </c>
      <c r="G1209" s="47" t="s">
        <v>1608</v>
      </c>
      <c r="H1209" s="44">
        <v>1167</v>
      </c>
      <c r="I1209" s="198"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1978</v>
      </c>
      <c r="E1210" s="47" t="s">
        <v>1298</v>
      </c>
      <c r="F1210" t="s">
        <v>1940</v>
      </c>
      <c r="G1210" s="47" t="s">
        <v>1304</v>
      </c>
      <c r="H1210" s="44">
        <v>1168</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1978</v>
      </c>
      <c r="E1211" s="47" t="s">
        <v>1299</v>
      </c>
      <c r="F1211" t="s">
        <v>1940</v>
      </c>
      <c r="G1211" s="47" t="s">
        <v>1307</v>
      </c>
      <c r="H1211" s="44">
        <v>1169</v>
      </c>
      <c r="I1211" s="198"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1978</v>
      </c>
      <c r="E1212" s="47" t="s">
        <v>1300</v>
      </c>
      <c r="F1212" t="s">
        <v>1940</v>
      </c>
      <c r="G1212" s="47" t="s">
        <v>1308</v>
      </c>
      <c r="H1212" s="44">
        <v>1170</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1978</v>
      </c>
      <c r="E1213" s="47" t="s">
        <v>1301</v>
      </c>
      <c r="F1213" t="s">
        <v>1940</v>
      </c>
      <c r="G1213" s="47" t="s">
        <v>1305</v>
      </c>
      <c r="H1213" s="44">
        <v>1171</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1978</v>
      </c>
      <c r="E1214" s="47" t="s">
        <v>1302</v>
      </c>
      <c r="F1214" t="s">
        <v>1940</v>
      </c>
      <c r="G1214" s="47" t="s">
        <v>1306</v>
      </c>
      <c r="H1214" s="44">
        <v>1172</v>
      </c>
      <c r="I1214" s="198"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1978</v>
      </c>
      <c r="E1215" s="47" t="s">
        <v>1303</v>
      </c>
      <c r="F1215" t="s">
        <v>1940</v>
      </c>
      <c r="G1215" s="47" t="s">
        <v>1309</v>
      </c>
      <c r="H1215" s="44">
        <v>1173</v>
      </c>
      <c r="I1215" s="198"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1978</v>
      </c>
      <c r="E1216" s="47" t="s">
        <v>1604</v>
      </c>
      <c r="F1216" t="s">
        <v>1940</v>
      </c>
      <c r="G1216" s="47" t="s">
        <v>1607</v>
      </c>
      <c r="H1216" s="44">
        <v>1174</v>
      </c>
      <c r="I1216" s="198"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1978</v>
      </c>
      <c r="E1217" s="47" t="s">
        <v>1605</v>
      </c>
      <c r="F1217" t="s">
        <v>1940</v>
      </c>
      <c r="G1217" s="47" t="s">
        <v>1609</v>
      </c>
      <c r="H1217" s="44">
        <v>1175</v>
      </c>
      <c r="I1217" s="198"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1978</v>
      </c>
      <c r="E1218" s="47" t="s">
        <v>1606</v>
      </c>
      <c r="F1218" t="s">
        <v>1940</v>
      </c>
      <c r="G1218" s="47" t="s">
        <v>1610</v>
      </c>
      <c r="H1218" s="44">
        <v>1176</v>
      </c>
      <c r="I1218" s="198"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1978</v>
      </c>
      <c r="E1219" s="47" t="s">
        <v>1603</v>
      </c>
      <c r="F1219" t="s">
        <v>1940</v>
      </c>
      <c r="G1219" s="47" t="s">
        <v>1608</v>
      </c>
      <c r="H1219" s="44">
        <v>1177</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1979</v>
      </c>
      <c r="E1220" s="47" t="s">
        <v>1298</v>
      </c>
      <c r="F1220" t="s">
        <v>1941</v>
      </c>
      <c r="G1220" s="47" t="s">
        <v>1304</v>
      </c>
      <c r="H1220" s="44">
        <v>1178</v>
      </c>
      <c r="I1220" s="199"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1979</v>
      </c>
      <c r="E1221" s="47" t="s">
        <v>1299</v>
      </c>
      <c r="F1221" t="s">
        <v>1941</v>
      </c>
      <c r="G1221" s="47" t="s">
        <v>1307</v>
      </c>
      <c r="H1221" s="44">
        <v>1179</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1979</v>
      </c>
      <c r="E1222" s="47" t="s">
        <v>1300</v>
      </c>
      <c r="F1222" t="s">
        <v>1941</v>
      </c>
      <c r="G1222" s="47" t="s">
        <v>1308</v>
      </c>
      <c r="H1222" s="44">
        <v>1180</v>
      </c>
      <c r="I1222" s="198"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1979</v>
      </c>
      <c r="E1223" s="47" t="s">
        <v>1301</v>
      </c>
      <c r="F1223" t="s">
        <v>1941</v>
      </c>
      <c r="G1223" s="47" t="s">
        <v>1305</v>
      </c>
      <c r="H1223" s="44">
        <v>1181</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1979</v>
      </c>
      <c r="E1224" s="47" t="s">
        <v>1302</v>
      </c>
      <c r="F1224" t="s">
        <v>1941</v>
      </c>
      <c r="G1224" s="47" t="s">
        <v>1306</v>
      </c>
      <c r="H1224" s="44">
        <v>1182</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1979</v>
      </c>
      <c r="E1225" s="47" t="s">
        <v>1303</v>
      </c>
      <c r="F1225" t="s">
        <v>1941</v>
      </c>
      <c r="G1225" s="47" t="s">
        <v>1309</v>
      </c>
      <c r="H1225" s="44">
        <v>1183</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1979</v>
      </c>
      <c r="E1226" s="47" t="s">
        <v>1604</v>
      </c>
      <c r="F1226" t="s">
        <v>1941</v>
      </c>
      <c r="G1226" s="47" t="s">
        <v>1607</v>
      </c>
      <c r="H1226" s="44">
        <v>1184</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1979</v>
      </c>
      <c r="E1227" s="47" t="s">
        <v>1605</v>
      </c>
      <c r="F1227" t="s">
        <v>1941</v>
      </c>
      <c r="G1227" s="47" t="s">
        <v>1609</v>
      </c>
      <c r="H1227" s="44">
        <v>1185</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1979</v>
      </c>
      <c r="E1228" s="47" t="s">
        <v>1606</v>
      </c>
      <c r="F1228" t="s">
        <v>1941</v>
      </c>
      <c r="G1228" s="47" t="s">
        <v>1610</v>
      </c>
      <c r="H1228" s="44">
        <v>1186</v>
      </c>
      <c r="I1228" s="198"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1979</v>
      </c>
      <c r="E1229" s="47" t="s">
        <v>1603</v>
      </c>
      <c r="F1229" t="s">
        <v>1941</v>
      </c>
      <c r="G1229" s="47" t="s">
        <v>1608</v>
      </c>
      <c r="H1229" s="44">
        <v>1187</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1980</v>
      </c>
      <c r="E1230" s="47" t="s">
        <v>1298</v>
      </c>
      <c r="F1230" t="s">
        <v>1983</v>
      </c>
      <c r="G1230" s="47" t="s">
        <v>1304</v>
      </c>
      <c r="H1230" s="44">
        <v>1188</v>
      </c>
      <c r="I1230" s="198"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1980</v>
      </c>
      <c r="E1231" s="47" t="s">
        <v>1299</v>
      </c>
      <c r="F1231" t="s">
        <v>1983</v>
      </c>
      <c r="G1231" s="47" t="s">
        <v>1307</v>
      </c>
      <c r="H1231" s="44">
        <v>1189</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1980</v>
      </c>
      <c r="E1232" s="47" t="s">
        <v>1300</v>
      </c>
      <c r="F1232" t="s">
        <v>1983</v>
      </c>
      <c r="G1232" s="47" t="s">
        <v>1308</v>
      </c>
      <c r="H1232" s="44">
        <v>1190</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1980</v>
      </c>
      <c r="E1233" s="47" t="s">
        <v>1301</v>
      </c>
      <c r="F1233" t="s">
        <v>1983</v>
      </c>
      <c r="G1233" s="47" t="s">
        <v>1305</v>
      </c>
      <c r="H1233" s="44">
        <v>1191</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1980</v>
      </c>
      <c r="E1234" s="47" t="s">
        <v>1302</v>
      </c>
      <c r="F1234" t="s">
        <v>1983</v>
      </c>
      <c r="G1234" s="47" t="s">
        <v>1306</v>
      </c>
      <c r="H1234" s="44">
        <v>1192</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1980</v>
      </c>
      <c r="E1235" s="47" t="s">
        <v>1303</v>
      </c>
      <c r="F1235" t="s">
        <v>1983</v>
      </c>
      <c r="G1235" s="47" t="s">
        <v>1309</v>
      </c>
      <c r="H1235" s="44">
        <v>1193</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1980</v>
      </c>
      <c r="E1236" s="47" t="s">
        <v>1604</v>
      </c>
      <c r="F1236" t="s">
        <v>1983</v>
      </c>
      <c r="G1236" s="47" t="s">
        <v>1607</v>
      </c>
      <c r="H1236" s="44">
        <v>1194</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1980</v>
      </c>
      <c r="E1237" s="47" t="s">
        <v>1605</v>
      </c>
      <c r="F1237" t="s">
        <v>1983</v>
      </c>
      <c r="G1237" s="47" t="s">
        <v>1609</v>
      </c>
      <c r="H1237" s="44">
        <v>1195</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1980</v>
      </c>
      <c r="E1238" s="47" t="s">
        <v>1606</v>
      </c>
      <c r="F1238" t="s">
        <v>1983</v>
      </c>
      <c r="G1238" s="47" t="s">
        <v>1610</v>
      </c>
      <c r="H1238" s="44">
        <v>1196</v>
      </c>
      <c r="I1238" s="198"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1980</v>
      </c>
      <c r="E1239" s="47" t="s">
        <v>1603</v>
      </c>
      <c r="F1239" t="s">
        <v>1983</v>
      </c>
      <c r="G1239" s="47" t="s">
        <v>1608</v>
      </c>
      <c r="H1239" s="44">
        <v>1197</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1981</v>
      </c>
      <c r="E1240" s="47" t="s">
        <v>1298</v>
      </c>
      <c r="F1240" t="s">
        <v>1942</v>
      </c>
      <c r="G1240" s="47" t="s">
        <v>1304</v>
      </c>
      <c r="H1240" s="44">
        <v>1198</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1981</v>
      </c>
      <c r="E1241" s="47" t="s">
        <v>1299</v>
      </c>
      <c r="F1241" t="s">
        <v>1942</v>
      </c>
      <c r="G1241" s="47" t="s">
        <v>1307</v>
      </c>
      <c r="H1241" s="44">
        <v>1199</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1981</v>
      </c>
      <c r="E1242" s="47" t="s">
        <v>1300</v>
      </c>
      <c r="F1242" t="s">
        <v>1942</v>
      </c>
      <c r="G1242" s="47" t="s">
        <v>1308</v>
      </c>
      <c r="H1242" s="44">
        <v>1200</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1981</v>
      </c>
      <c r="E1243" s="47" t="s">
        <v>1301</v>
      </c>
      <c r="F1243" t="s">
        <v>1942</v>
      </c>
      <c r="G1243" s="47" t="s">
        <v>1305</v>
      </c>
      <c r="H1243" s="44">
        <v>1201</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1981</v>
      </c>
      <c r="E1244" s="47" t="s">
        <v>1302</v>
      </c>
      <c r="F1244" t="s">
        <v>1942</v>
      </c>
      <c r="G1244" s="47" t="s">
        <v>1306</v>
      </c>
      <c r="H1244" s="44">
        <v>1202</v>
      </c>
      <c r="I1244" s="198" t="s">
        <v>43</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1981</v>
      </c>
      <c r="E1245" s="47" t="s">
        <v>1303</v>
      </c>
      <c r="F1245" t="s">
        <v>1942</v>
      </c>
      <c r="G1245" s="47" t="s">
        <v>1309</v>
      </c>
      <c r="H1245" s="44">
        <v>1203</v>
      </c>
      <c r="I1245" s="198"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1981</v>
      </c>
      <c r="E1246" s="47" t="s">
        <v>1604</v>
      </c>
      <c r="F1246" t="s">
        <v>1942</v>
      </c>
      <c r="G1246" s="47" t="s">
        <v>1607</v>
      </c>
      <c r="H1246" s="44">
        <v>1204</v>
      </c>
      <c r="I1246" s="198"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1981</v>
      </c>
      <c r="E1247" s="47" t="s">
        <v>1605</v>
      </c>
      <c r="F1247" t="s">
        <v>1942</v>
      </c>
      <c r="G1247" s="47" t="s">
        <v>1609</v>
      </c>
      <c r="H1247" s="44">
        <v>1205</v>
      </c>
      <c r="I1247" s="198" t="s">
        <v>43</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1981</v>
      </c>
      <c r="E1248" s="47" t="s">
        <v>1606</v>
      </c>
      <c r="F1248" t="s">
        <v>1942</v>
      </c>
      <c r="G1248" s="47" t="s">
        <v>1610</v>
      </c>
      <c r="H1248" s="44">
        <v>1206</v>
      </c>
      <c r="I1248" s="198" t="s">
        <v>43</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1981</v>
      </c>
      <c r="E1249" s="47" t="s">
        <v>1603</v>
      </c>
      <c r="F1249" t="s">
        <v>1942</v>
      </c>
      <c r="G1249" s="47" t="s">
        <v>1608</v>
      </c>
      <c r="H1249" s="44">
        <v>1207</v>
      </c>
      <c r="I1249" s="198"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1334</v>
      </c>
      <c r="D1250" s="47" t="s">
        <v>1969</v>
      </c>
      <c r="E1250" s="47"/>
      <c r="F1250" s="6" t="s">
        <v>1932</v>
      </c>
      <c r="G1250" s="47"/>
      <c r="H1250" s="44">
        <v>429</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1970</v>
      </c>
      <c r="E1251" s="47"/>
      <c r="F1251" s="6" t="s">
        <v>1478</v>
      </c>
      <c r="G1251" s="47"/>
      <c r="H1251" s="44">
        <v>430</v>
      </c>
      <c r="I1251" s="198"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1980</v>
      </c>
      <c r="E1252" s="47"/>
      <c r="F1252" s="6" t="s">
        <v>1983</v>
      </c>
      <c r="G1252" s="47"/>
      <c r="H1252" s="44">
        <v>432</v>
      </c>
      <c r="I1252" s="198"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285</v>
      </c>
      <c r="D1253" s="47" t="s">
        <v>1959</v>
      </c>
      <c r="E1253" s="47"/>
      <c r="F1253" t="s">
        <v>1923</v>
      </c>
      <c r="G1253" s="47"/>
      <c r="H1253" s="44">
        <v>1458</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1979</v>
      </c>
      <c r="E1254" s="47"/>
      <c r="F1254" t="s">
        <v>1941</v>
      </c>
      <c r="G1254" s="47"/>
      <c r="H1254" s="44">
        <v>1459</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1958</v>
      </c>
      <c r="E1255" s="47"/>
      <c r="F1255" t="s">
        <v>1655</v>
      </c>
      <c r="G1255" s="47"/>
      <c r="H1255" s="44">
        <v>513</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1980</v>
      </c>
      <c r="E1256" s="47"/>
      <c r="F1256" t="s">
        <v>1983</v>
      </c>
      <c r="G1256" s="47"/>
      <c r="H1256" s="44">
        <v>514</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286</v>
      </c>
      <c r="D1257" s="47" t="s">
        <v>1959</v>
      </c>
      <c r="E1257" s="47"/>
      <c r="F1257" t="s">
        <v>1923</v>
      </c>
      <c r="G1257" s="47"/>
      <c r="H1257" s="44">
        <v>1460</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1979</v>
      </c>
      <c r="E1258" s="47"/>
      <c r="F1258" t="s">
        <v>1941</v>
      </c>
      <c r="G1258" s="47"/>
      <c r="H1258" s="44">
        <v>1461</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1958</v>
      </c>
      <c r="E1259" s="47"/>
      <c r="F1259" t="s">
        <v>1655</v>
      </c>
      <c r="G1259" s="47"/>
      <c r="H1259" s="44">
        <v>515</v>
      </c>
      <c r="I1259" s="198"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1980</v>
      </c>
      <c r="E1260" s="47"/>
      <c r="F1260" t="s">
        <v>1983</v>
      </c>
      <c r="G1260" s="47"/>
      <c r="H1260" s="44">
        <v>516</v>
      </c>
      <c r="I1260" s="198"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2122</v>
      </c>
      <c r="D1261" s="47"/>
      <c r="E1261" s="47"/>
      <c r="F1261"/>
      <c r="G1261" s="47"/>
      <c r="H1261" s="44">
        <v>1562</v>
      </c>
      <c r="I1261" s="198"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1390</v>
      </c>
      <c r="D1262" s="6" t="s">
        <v>448</v>
      </c>
      <c r="E1262" s="47"/>
      <c r="F1262" s="6" t="s">
        <v>445</v>
      </c>
      <c r="G1262" s="47"/>
      <c r="H1262" s="44">
        <v>451</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198"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1372</v>
      </c>
      <c r="E1266" s="47"/>
      <c r="F1266" s="6" t="s">
        <v>1373</v>
      </c>
      <c r="G1266" s="47"/>
      <c r="H1266" s="44">
        <v>455</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441</v>
      </c>
      <c r="E1267" s="47"/>
      <c r="F1267" s="6" t="s">
        <v>442</v>
      </c>
      <c r="G1267" s="47"/>
      <c r="H1267" s="44">
        <v>456</v>
      </c>
      <c r="I1267" s="199"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1364</v>
      </c>
      <c r="E1268" s="47"/>
      <c r="F1268" s="6" t="s">
        <v>1368</v>
      </c>
      <c r="G1268" s="47"/>
      <c r="H1268" s="44">
        <v>457</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3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1374</v>
      </c>
      <c r="E1269" s="47"/>
      <c r="F1269" s="6" t="s">
        <v>1375</v>
      </c>
      <c r="G1269" s="47"/>
      <c r="H1269" s="44">
        <v>458</v>
      </c>
      <c r="I1269" s="198"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3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1365</v>
      </c>
      <c r="E1270" s="47"/>
      <c r="F1270" s="6" t="s">
        <v>1369</v>
      </c>
      <c r="G1270" s="47"/>
      <c r="H1270" s="44">
        <v>459</v>
      </c>
      <c r="I1270" s="198"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3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1377</v>
      </c>
      <c r="D1271" s="6"/>
      <c r="E1271" s="6"/>
      <c r="F1271" s="6"/>
      <c r="G1271" s="6"/>
      <c r="H1271" s="44">
        <v>450</v>
      </c>
      <c r="I1271" s="199"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3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429</v>
      </c>
      <c r="D1272" s="47"/>
      <c r="E1272" s="47"/>
      <c r="F1272" s="47"/>
      <c r="G1272" s="47"/>
      <c r="H1272" s="44">
        <v>60</v>
      </c>
      <c r="I1272" s="198"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3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436</v>
      </c>
      <c r="D1273" s="47"/>
      <c r="E1273" s="47"/>
      <c r="F1273" s="47"/>
      <c r="G1273" s="47"/>
      <c r="H1273" s="44">
        <v>705</v>
      </c>
      <c r="I1273" s="199"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3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433</v>
      </c>
      <c r="D1274" s="47"/>
      <c r="E1274" s="47"/>
      <c r="F1274" s="47"/>
      <c r="G1274" s="47"/>
      <c r="H1274" s="44">
        <v>177</v>
      </c>
      <c r="I1274" s="199"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3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430</v>
      </c>
      <c r="D1275" s="47"/>
      <c r="E1275" s="47"/>
      <c r="F1275" s="47"/>
      <c r="G1275" s="47"/>
      <c r="H1275" s="44">
        <v>61</v>
      </c>
      <c r="I1275" s="198"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3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1667</v>
      </c>
      <c r="D1276" s="47"/>
      <c r="E1276" s="47"/>
      <c r="F1276" s="47"/>
      <c r="G1276" s="47"/>
      <c r="H1276" s="44">
        <v>62</v>
      </c>
      <c r="I1276" s="198"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3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2209</v>
      </c>
      <c r="D1277" s="47"/>
      <c r="E1277" s="47"/>
      <c r="F1277" s="47"/>
      <c r="G1277" s="47"/>
      <c r="H1277" s="44">
        <v>1654</v>
      </c>
      <c r="I1277" s="198"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3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431</v>
      </c>
      <c r="D1278" s="47"/>
      <c r="E1278" s="47"/>
      <c r="F1278" s="47"/>
      <c r="G1278" s="47"/>
      <c r="H1278" s="44">
        <v>63</v>
      </c>
      <c r="I1278" s="198"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3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1700</v>
      </c>
      <c r="D1279" s="47"/>
      <c r="E1279" s="47"/>
      <c r="F1279" s="47"/>
      <c r="G1279" s="47"/>
      <c r="H1279" s="44">
        <v>64</v>
      </c>
      <c r="I1279" s="198"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3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432</v>
      </c>
      <c r="D1280" s="47"/>
      <c r="E1280" s="47"/>
      <c r="F1280" s="47"/>
      <c r="G1280" s="47"/>
      <c r="H1280" s="44">
        <v>178</v>
      </c>
      <c r="I1280" s="198"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3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1340</v>
      </c>
      <c r="D1281" s="47"/>
      <c r="E1281" s="47"/>
      <c r="F1281" s="47"/>
      <c r="G1281" s="47"/>
      <c r="H1281" s="44">
        <v>434</v>
      </c>
      <c r="I1281" s="198"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3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1311</v>
      </c>
      <c r="D1282" s="47" t="s">
        <v>331</v>
      </c>
      <c r="E1282" s="47"/>
      <c r="F1282" s="47" t="s">
        <v>335</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3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339</v>
      </c>
      <c r="E1283" s="47"/>
      <c r="F1283" s="47" t="s">
        <v>340</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3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333</v>
      </c>
      <c r="E1284" s="47"/>
      <c r="F1284" s="47" t="s">
        <v>337</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3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334</v>
      </c>
      <c r="E1285" s="47"/>
      <c r="F1285" s="47" t="s">
        <v>338</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3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332</v>
      </c>
      <c r="E1286" s="47"/>
      <c r="F1286" s="47" t="s">
        <v>336</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3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1393</v>
      </c>
      <c r="E1287" s="47"/>
      <c r="F1287" s="47" t="s">
        <v>1772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3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139</v>
      </c>
      <c r="D1288" s="47" t="s">
        <v>52</v>
      </c>
      <c r="E1288" s="47"/>
      <c r="F1288" s="47" t="s">
        <v>92</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3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448</v>
      </c>
      <c r="E1289" s="47"/>
      <c r="F1289" s="6" t="s">
        <v>445</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3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3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3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3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450</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3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3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3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3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3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3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3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1372</v>
      </c>
      <c r="E1300" s="47"/>
      <c r="F1300" s="6" t="s">
        <v>1373</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3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3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434</v>
      </c>
      <c r="E1302" s="47"/>
      <c r="F1302" s="6" t="s">
        <v>435</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3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441</v>
      </c>
      <c r="E1303" s="47"/>
      <c r="F1303" s="6" t="s">
        <v>442</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3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1364</v>
      </c>
      <c r="E1304" s="47"/>
      <c r="F1304" s="6" t="s">
        <v>1368</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3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1374</v>
      </c>
      <c r="E1305" s="47"/>
      <c r="F1305" s="6" t="s">
        <v>1375</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3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1365</v>
      </c>
      <c r="E1306" s="47"/>
      <c r="F1306" s="6" t="s">
        <v>1369</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3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1366</v>
      </c>
      <c r="E1307" s="47"/>
      <c r="F1307" s="6" t="s">
        <v>1370</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3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1367</v>
      </c>
      <c r="E1308" s="47"/>
      <c r="F1308" s="6" t="s">
        <v>1371</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3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1345</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2653</v>
      </c>
      <c r="D1310" s="47" t="s">
        <v>1957</v>
      </c>
      <c r="E1310" s="6"/>
      <c r="F1310" t="s">
        <v>1982</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3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1958</v>
      </c>
      <c r="E1311" s="6"/>
      <c r="F1311" t="s">
        <v>1655</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3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1959</v>
      </c>
      <c r="E1312" s="6"/>
      <c r="F1312" t="s">
        <v>1923</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3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1960</v>
      </c>
      <c r="E1313" s="6"/>
      <c r="F1313" t="s">
        <v>1924</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3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1961</v>
      </c>
      <c r="E1314" s="6"/>
      <c r="F1314" t="s">
        <v>1925</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3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1962</v>
      </c>
      <c r="E1315" s="6"/>
      <c r="F1315" t="s">
        <v>1926</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3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1963</v>
      </c>
      <c r="E1316" s="6"/>
      <c r="F1316" t="s">
        <v>1927</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3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1964</v>
      </c>
      <c r="E1317" s="6"/>
      <c r="F1317" t="s">
        <v>1928</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3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1965</v>
      </c>
      <c r="E1318" s="6"/>
      <c r="F1318" t="s">
        <v>1929</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3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1966</v>
      </c>
      <c r="E1319" s="6"/>
      <c r="F1319" t="s">
        <v>1477</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3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1967</v>
      </c>
      <c r="E1320" s="6"/>
      <c r="F1320" t="s">
        <v>1930</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3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1968</v>
      </c>
      <c r="E1321" s="6"/>
      <c r="F1321" t="s">
        <v>1931</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3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1969</v>
      </c>
      <c r="E1322" s="6"/>
      <c r="F1322" t="s">
        <v>1932</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3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1970</v>
      </c>
      <c r="E1323" s="6"/>
      <c r="F1323" t="s">
        <v>1478</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3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1971</v>
      </c>
      <c r="E1324" s="6"/>
      <c r="F1324" t="s">
        <v>1933</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3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1972</v>
      </c>
      <c r="E1325" s="6"/>
      <c r="F1325" t="s">
        <v>1934</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3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1973</v>
      </c>
      <c r="E1326" s="6"/>
      <c r="F1326" t="s">
        <v>1935</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3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1974</v>
      </c>
      <c r="E1327" s="6"/>
      <c r="F1327" t="s">
        <v>1936</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3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1975</v>
      </c>
      <c r="E1328" s="6"/>
      <c r="F1328" t="s">
        <v>1937</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3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1976</v>
      </c>
      <c r="E1329" s="6"/>
      <c r="F1329" t="s">
        <v>1938</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3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1977</v>
      </c>
      <c r="E1330" s="6"/>
      <c r="F1330" t="s">
        <v>1939</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3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1978</v>
      </c>
      <c r="E1331" s="6"/>
      <c r="F1331" t="s">
        <v>1940</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3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1979</v>
      </c>
      <c r="E1332" s="6"/>
      <c r="F1332" t="s">
        <v>1941</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3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1980</v>
      </c>
      <c r="E1333" s="6"/>
      <c r="F1333" t="s">
        <v>1983</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3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1981</v>
      </c>
      <c r="E1334" s="6"/>
      <c r="F1334" t="s">
        <v>1942</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3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2191</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3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1611</v>
      </c>
      <c r="D1336" s="6" t="s">
        <v>52</v>
      </c>
      <c r="E1336" s="6"/>
      <c r="F1336" s="6" t="s">
        <v>92</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1367</v>
      </c>
      <c r="E1338" s="6"/>
      <c r="F1338" s="6" t="s">
        <v>1371</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1611</v>
      </c>
      <c r="D1339" s="6" t="s">
        <v>448</v>
      </c>
      <c r="E1339" s="47"/>
      <c r="F1339" s="6" t="s">
        <v>445</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3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3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3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3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3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1372</v>
      </c>
      <c r="E1346" s="47"/>
      <c r="F1346" s="6" t="s">
        <v>1373</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3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441</v>
      </c>
      <c r="E1347" s="47"/>
      <c r="F1347" s="6" t="s">
        <v>442</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3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1364</v>
      </c>
      <c r="E1348" s="47"/>
      <c r="F1348" s="6" t="s">
        <v>1368</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3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1374</v>
      </c>
      <c r="E1349" s="47"/>
      <c r="F1349" s="6" t="s">
        <v>1375</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3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1365</v>
      </c>
      <c r="E1350" s="47"/>
      <c r="F1350" s="6" t="s">
        <v>1369</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3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1652</v>
      </c>
      <c r="D1351" s="6" t="s">
        <v>448</v>
      </c>
      <c r="E1351" s="47"/>
      <c r="F1351" s="6" t="s">
        <v>445</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3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3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3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3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3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3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3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3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1372</v>
      </c>
      <c r="E1359" s="47"/>
      <c r="F1359" s="6" t="s">
        <v>1373</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3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441</v>
      </c>
      <c r="E1360" s="47"/>
      <c r="F1360" s="6" t="s">
        <v>442</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3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1364</v>
      </c>
      <c r="E1361" s="47"/>
      <c r="F1361" s="6" t="s">
        <v>1368</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3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1374</v>
      </c>
      <c r="E1362" s="47"/>
      <c r="F1362" s="6" t="s">
        <v>1375</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3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1365</v>
      </c>
      <c r="E1363" s="47"/>
      <c r="F1363" s="6" t="s">
        <v>1369</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3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1366</v>
      </c>
      <c r="E1364" s="47"/>
      <c r="F1364" s="6" t="s">
        <v>1370</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3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1367</v>
      </c>
      <c r="E1365" s="47"/>
      <c r="F1365" s="6" t="s">
        <v>1371</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3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2135</v>
      </c>
      <c r="D1366" s="47" t="s">
        <v>52</v>
      </c>
      <c r="E1366" s="47"/>
      <c r="F1366" s="47" t="s">
        <v>92</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3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448</v>
      </c>
      <c r="E1367" s="6"/>
      <c r="F1367" s="6" t="s">
        <v>445</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3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3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3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3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3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3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3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3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1372</v>
      </c>
      <c r="E1375" s="6"/>
      <c r="F1375" s="6" t="s">
        <v>1373</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3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3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441</v>
      </c>
      <c r="E1377" s="6"/>
      <c r="F1377" s="6" t="s">
        <v>442</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3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1364</v>
      </c>
      <c r="E1378" s="6"/>
      <c r="F1378" s="6" t="s">
        <v>1368</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3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1374</v>
      </c>
      <c r="E1379" s="6"/>
      <c r="F1379" s="6" t="s">
        <v>1375</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3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1365</v>
      </c>
      <c r="E1380" s="6"/>
      <c r="F1380" s="6" t="s">
        <v>1369</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3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1366</v>
      </c>
      <c r="E1381" s="6"/>
      <c r="F1381" s="6" t="s">
        <v>1370</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3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1367</v>
      </c>
      <c r="E1382" s="6"/>
      <c r="F1382" s="6" t="s">
        <v>1371</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3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2621</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3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2624</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3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2627</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3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288</v>
      </c>
      <c r="D1386" s="47" t="s">
        <v>114</v>
      </c>
      <c r="E1386" s="47"/>
      <c r="F1386" s="47" t="s">
        <v>314</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3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115</v>
      </c>
      <c r="E1387" s="47"/>
      <c r="F1387" s="47" t="s">
        <v>315</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3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116</v>
      </c>
      <c r="E1388" s="47"/>
      <c r="F1388" s="47" t="s">
        <v>316</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3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117</v>
      </c>
      <c r="E1389" s="47"/>
      <c r="F1389" s="47" t="s">
        <v>317</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3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118</v>
      </c>
      <c r="E1390" s="47"/>
      <c r="F1390" s="47" t="s">
        <v>318</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3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119</v>
      </c>
      <c r="E1391" s="47"/>
      <c r="F1391" s="47" t="s">
        <v>319</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3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289</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3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290</v>
      </c>
      <c r="D1393" s="47" t="s">
        <v>446</v>
      </c>
      <c r="E1393" s="47"/>
      <c r="F1393" s="47" t="s">
        <v>449</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3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2340</v>
      </c>
      <c r="E1394" s="47"/>
      <c r="F1394" s="6" t="s">
        <v>2615</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3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2341</v>
      </c>
      <c r="E1395" s="47"/>
      <c r="F1395" s="6" t="s">
        <v>2353</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3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2354</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3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320</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3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447</v>
      </c>
      <c r="E1398" s="47"/>
      <c r="F1398" s="6" t="s">
        <v>451</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3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321</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3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322</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3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323</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3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1324</v>
      </c>
      <c r="E1402" s="47"/>
      <c r="F1402" s="6" t="s">
        <v>2355</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3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308</v>
      </c>
      <c r="E1403" s="47"/>
      <c r="F1403" s="6" t="s">
        <v>2356</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3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309</v>
      </c>
      <c r="E1404" s="47"/>
      <c r="F1404" s="6" t="s">
        <v>2617</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3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443</v>
      </c>
      <c r="E1405" s="47"/>
      <c r="F1405" s="6" t="s">
        <v>444</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3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452</v>
      </c>
      <c r="E1406" s="47"/>
      <c r="F1406" s="6" t="s">
        <v>454</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3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1644</v>
      </c>
      <c r="E1407" s="47"/>
      <c r="F1407" s="6" t="s">
        <v>2357</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3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1645</v>
      </c>
      <c r="E1408" s="47"/>
      <c r="F1408" s="6" t="s">
        <v>2358</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3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1646</v>
      </c>
      <c r="E1409" s="47"/>
      <c r="F1409" s="6" t="s">
        <v>2359</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3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2339</v>
      </c>
      <c r="E1410" s="47"/>
      <c r="F1410" s="6" t="s">
        <v>2360</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3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2342</v>
      </c>
      <c r="E1411" s="47"/>
      <c r="F1411" s="6" t="s">
        <v>2361</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3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2343</v>
      </c>
      <c r="E1412" s="47"/>
      <c r="F1412" s="6" t="s">
        <v>2362</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3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2344</v>
      </c>
      <c r="E1413" s="47"/>
      <c r="F1413" s="6" t="s">
        <v>2363</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3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2345</v>
      </c>
      <c r="E1414" s="47"/>
      <c r="F1414" s="6" t="s">
        <v>2364</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3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2425</v>
      </c>
      <c r="E1415" s="47"/>
      <c r="F1415" s="6" t="s">
        <v>2427</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3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2426</v>
      </c>
      <c r="E1416" s="47"/>
      <c r="F1416" s="6" t="s">
        <v>2428</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3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291</v>
      </c>
      <c r="D1417" t="s">
        <v>1957</v>
      </c>
      <c r="E1417" s="47"/>
      <c r="F1417" s="6" t="s">
        <v>1984</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3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1958</v>
      </c>
      <c r="E1418" s="47"/>
      <c r="F1418" s="6" t="s">
        <v>1985</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3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1959</v>
      </c>
      <c r="E1419" s="47"/>
      <c r="F1419" s="6" t="s">
        <v>1986</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3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1960</v>
      </c>
      <c r="E1420" s="47"/>
      <c r="F1420" s="6" t="s">
        <v>1987</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3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1961</v>
      </c>
      <c r="E1421" s="47"/>
      <c r="F1421" s="6" t="s">
        <v>1988</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3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1962</v>
      </c>
      <c r="E1422" s="47"/>
      <c r="F1422" s="6" t="s">
        <v>1989</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3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1963</v>
      </c>
      <c r="E1423" s="47"/>
      <c r="F1423" s="6" t="s">
        <v>1990</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3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1964</v>
      </c>
      <c r="E1424" s="47"/>
      <c r="F1424" s="6" t="s">
        <v>1991</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3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1965</v>
      </c>
      <c r="E1425" s="47"/>
      <c r="F1425" s="6" t="s">
        <v>1992</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3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1966</v>
      </c>
      <c r="E1426" s="47"/>
      <c r="F1426" s="6" t="s">
        <v>325</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3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1967</v>
      </c>
      <c r="E1427" s="47"/>
      <c r="F1427" s="6" t="s">
        <v>1993</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3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1968</v>
      </c>
      <c r="E1428" s="47"/>
      <c r="F1428" s="6" t="s">
        <v>1994</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3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1969</v>
      </c>
      <c r="E1429" s="47"/>
      <c r="F1429" s="6" t="s">
        <v>1995</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3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1970</v>
      </c>
      <c r="E1430" s="47"/>
      <c r="F1430" s="6" t="s">
        <v>324</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3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1971</v>
      </c>
      <c r="E1431" s="47"/>
      <c r="F1431" s="6" t="s">
        <v>1996</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29" x14ac:dyDescent="0.3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1972</v>
      </c>
      <c r="E1432" s="47"/>
      <c r="F1432" s="6" t="s">
        <v>1997</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3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1973</v>
      </c>
      <c r="E1433" s="47"/>
      <c r="F1433" s="6" t="s">
        <v>1998</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3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1974</v>
      </c>
      <c r="E1434" s="47"/>
      <c r="F1434" s="6" t="s">
        <v>1999</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3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1975</v>
      </c>
      <c r="E1435" s="47"/>
      <c r="F1435" s="6" t="s">
        <v>2000</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3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1976</v>
      </c>
      <c r="E1436" s="47"/>
      <c r="F1436" s="6" t="s">
        <v>2001</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3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1977</v>
      </c>
      <c r="E1437" s="47"/>
      <c r="F1437" s="6" t="s">
        <v>2002</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3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1978</v>
      </c>
      <c r="E1438" s="47"/>
      <c r="F1438" s="6" t="s">
        <v>2003</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3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1979</v>
      </c>
      <c r="E1439" s="47"/>
      <c r="F1439" s="6" t="s">
        <v>2004</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3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1980</v>
      </c>
      <c r="E1440" s="47"/>
      <c r="F1440" s="6" t="s">
        <v>2005</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3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1981</v>
      </c>
      <c r="E1441" s="47"/>
      <c r="F1441" s="6" t="s">
        <v>2006</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3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292</v>
      </c>
      <c r="D1442" s="47" t="s">
        <v>1144</v>
      </c>
      <c r="E1442" s="47"/>
      <c r="F1442" s="47" t="s">
        <v>469</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3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1145</v>
      </c>
      <c r="E1443" s="47"/>
      <c r="F1443" s="47" t="s">
        <v>470</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3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1146</v>
      </c>
      <c r="E1444" s="47"/>
      <c r="F1444" s="47" t="s">
        <v>471</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3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1147</v>
      </c>
      <c r="E1445" s="47"/>
      <c r="F1445" s="47" t="s">
        <v>472</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3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1148</v>
      </c>
      <c r="E1446" s="47"/>
      <c r="F1446" s="47" t="s">
        <v>473</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3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1408</v>
      </c>
      <c r="E1447" s="47"/>
      <c r="F1447" s="47" t="s">
        <v>1688</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3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1407</v>
      </c>
      <c r="E1448" s="47"/>
      <c r="F1448" s="47" t="s">
        <v>1689</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3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1699</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3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293</v>
      </c>
      <c r="D1450" s="47" t="s">
        <v>114</v>
      </c>
      <c r="E1450" s="47"/>
      <c r="F1450" s="47" t="s">
        <v>314</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3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115</v>
      </c>
      <c r="E1451" s="47"/>
      <c r="F1451" s="47" t="s">
        <v>315</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3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116</v>
      </c>
      <c r="E1452" s="47"/>
      <c r="F1452" s="47" t="s">
        <v>316</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3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117</v>
      </c>
      <c r="E1453" s="47"/>
      <c r="F1453" s="47" t="s">
        <v>317</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3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118</v>
      </c>
      <c r="E1454" s="47"/>
      <c r="F1454" s="47" t="s">
        <v>318</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3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119</v>
      </c>
      <c r="E1455" s="47"/>
      <c r="F1455" s="47" t="s">
        <v>319</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3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294</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3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295</v>
      </c>
      <c r="D1457" s="47" t="s">
        <v>446</v>
      </c>
      <c r="E1457" s="47"/>
      <c r="F1457" s="47" t="s">
        <v>449</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3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2340</v>
      </c>
      <c r="E1458" s="47"/>
      <c r="F1458" s="6" t="s">
        <v>2615</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3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2341</v>
      </c>
      <c r="E1459" s="47"/>
      <c r="F1459" s="6" t="s">
        <v>2353</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3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2354</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3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320</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3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447</v>
      </c>
      <c r="E1462" s="47"/>
      <c r="F1462" s="6" t="s">
        <v>451</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3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321</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3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322</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3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323</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3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1324</v>
      </c>
      <c r="E1466" s="47"/>
      <c r="F1466" s="6" t="s">
        <v>2355</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3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308</v>
      </c>
      <c r="E1467" s="47"/>
      <c r="F1467" s="6" t="s">
        <v>2356</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3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309</v>
      </c>
      <c r="E1468" s="47"/>
      <c r="F1468" s="6" t="s">
        <v>2617</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3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443</v>
      </c>
      <c r="E1469" s="47"/>
      <c r="F1469" s="6" t="s">
        <v>444</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3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452</v>
      </c>
      <c r="E1470" s="47"/>
      <c r="F1470" s="6" t="s">
        <v>454</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3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1644</v>
      </c>
      <c r="E1471" s="47"/>
      <c r="F1471" s="6" t="s">
        <v>2357</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3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1645</v>
      </c>
      <c r="E1472" s="47"/>
      <c r="F1472" s="6" t="s">
        <v>2358</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3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1646</v>
      </c>
      <c r="E1473" s="47"/>
      <c r="F1473" s="6" t="s">
        <v>2359</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3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2339</v>
      </c>
      <c r="E1474" s="47"/>
      <c r="F1474" s="6" t="s">
        <v>2360</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3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2342</v>
      </c>
      <c r="E1475" s="47"/>
      <c r="F1475" s="6" t="s">
        <v>2361</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3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2343</v>
      </c>
      <c r="E1476" s="47"/>
      <c r="F1476" s="6" t="s">
        <v>2362</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3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2344</v>
      </c>
      <c r="E1477" s="47"/>
      <c r="F1477" s="6" t="s">
        <v>2363</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3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2345</v>
      </c>
      <c r="E1478" s="47"/>
      <c r="F1478" s="6" t="s">
        <v>2364</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3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2425</v>
      </c>
      <c r="E1479" s="47"/>
      <c r="F1479" s="6" t="s">
        <v>2427</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3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2426</v>
      </c>
      <c r="E1480" s="47"/>
      <c r="F1480" s="6" t="s">
        <v>2428</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3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296</v>
      </c>
      <c r="D1481" t="s">
        <v>1957</v>
      </c>
      <c r="E1481" s="47"/>
      <c r="F1481" s="6" t="s">
        <v>1984</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3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1958</v>
      </c>
      <c r="E1482" s="47"/>
      <c r="F1482" s="6" t="s">
        <v>1985</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3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1959</v>
      </c>
      <c r="E1483" s="47"/>
      <c r="F1483" s="6" t="s">
        <v>1986</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3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1960</v>
      </c>
      <c r="E1484" s="47"/>
      <c r="F1484" s="6" t="s">
        <v>1987</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3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1961</v>
      </c>
      <c r="E1485" s="47"/>
      <c r="F1485" s="6" t="s">
        <v>1988</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3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1962</v>
      </c>
      <c r="E1486" s="47"/>
      <c r="F1486" s="6" t="s">
        <v>1989</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3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1963</v>
      </c>
      <c r="E1487" s="47"/>
      <c r="F1487" s="6" t="s">
        <v>1990</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3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1964</v>
      </c>
      <c r="E1488" s="47"/>
      <c r="F1488" s="6" t="s">
        <v>1991</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3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1965</v>
      </c>
      <c r="E1489" s="47"/>
      <c r="F1489" s="6" t="s">
        <v>1992</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3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1966</v>
      </c>
      <c r="E1490" s="47"/>
      <c r="F1490" s="6" t="s">
        <v>325</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3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1967</v>
      </c>
      <c r="E1491" s="47"/>
      <c r="F1491" s="6" t="s">
        <v>1993</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3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1968</v>
      </c>
      <c r="E1492" s="47"/>
      <c r="F1492" s="6" t="s">
        <v>1994</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3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1969</v>
      </c>
      <c r="E1493" s="47"/>
      <c r="F1493" s="6" t="s">
        <v>1995</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3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1970</v>
      </c>
      <c r="E1494" s="47"/>
      <c r="F1494" s="6" t="s">
        <v>324</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3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1971</v>
      </c>
      <c r="E1495" s="47"/>
      <c r="F1495" s="6" t="s">
        <v>1996</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29" x14ac:dyDescent="0.3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1972</v>
      </c>
      <c r="E1496" s="47"/>
      <c r="F1496" s="6" t="s">
        <v>1997</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3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1973</v>
      </c>
      <c r="E1497" s="47"/>
      <c r="F1497" s="6" t="s">
        <v>1998</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3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1974</v>
      </c>
      <c r="E1498" s="47"/>
      <c r="F1498" s="6" t="s">
        <v>1999</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3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1975</v>
      </c>
      <c r="E1499" s="47"/>
      <c r="F1499" s="6" t="s">
        <v>2000</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3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1976</v>
      </c>
      <c r="E1500" s="47"/>
      <c r="F1500" s="6" t="s">
        <v>2001</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3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1977</v>
      </c>
      <c r="E1501" s="47"/>
      <c r="F1501" s="6" t="s">
        <v>2002</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3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1978</v>
      </c>
      <c r="E1502" s="47"/>
      <c r="F1502" s="6" t="s">
        <v>2003</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3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1979</v>
      </c>
      <c r="E1503" s="47"/>
      <c r="F1503" s="6" t="s">
        <v>2004</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3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1980</v>
      </c>
      <c r="E1504" s="47"/>
      <c r="F1504" s="6" t="s">
        <v>2005</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3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1981</v>
      </c>
      <c r="E1505" s="47"/>
      <c r="F1505" s="6" t="s">
        <v>2006</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3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297</v>
      </c>
      <c r="D1506" s="47" t="s">
        <v>1144</v>
      </c>
      <c r="E1506" s="47"/>
      <c r="F1506" s="47" t="s">
        <v>469</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3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1145</v>
      </c>
      <c r="E1507" s="47"/>
      <c r="F1507" s="47" t="s">
        <v>470</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3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1146</v>
      </c>
      <c r="E1508" s="47"/>
      <c r="F1508" s="47" t="s">
        <v>471</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3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1147</v>
      </c>
      <c r="E1509" s="47"/>
      <c r="F1509" s="47" t="s">
        <v>472</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3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1148</v>
      </c>
      <c r="E1510" s="47"/>
      <c r="F1510" s="47" t="s">
        <v>473</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3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1408</v>
      </c>
      <c r="E1511" s="47"/>
      <c r="F1511" s="47" t="s">
        <v>1688</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3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1407</v>
      </c>
      <c r="E1512" s="47"/>
      <c r="F1512" s="47" t="s">
        <v>1689</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3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1846</v>
      </c>
      <c r="D1513" s="1" t="s">
        <v>1854</v>
      </c>
      <c r="F1513" s="1" t="s">
        <v>1859</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3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1855</v>
      </c>
      <c r="F1514" s="1" t="s">
        <v>1871</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3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1856</v>
      </c>
      <c r="F1515" s="1" t="s">
        <v>1860</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3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1857</v>
      </c>
      <c r="F1516" s="1" t="s">
        <v>1861</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3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1858</v>
      </c>
      <c r="F1517" s="1" t="s">
        <v>1862</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3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1847</v>
      </c>
      <c r="D1518" s="1" t="s">
        <v>1854</v>
      </c>
      <c r="F1518" s="1" t="s">
        <v>1859</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3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1855</v>
      </c>
      <c r="F1519" s="1" t="s">
        <v>1871</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3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1856</v>
      </c>
      <c r="F1520" s="1" t="s">
        <v>1860</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3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1857</v>
      </c>
      <c r="F1521" s="1" t="s">
        <v>1861</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3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1858</v>
      </c>
      <c r="F1522" s="1" t="s">
        <v>1862</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3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2464</v>
      </c>
      <c r="D1523" s="1" t="s">
        <v>1854</v>
      </c>
      <c r="F1523" s="1" t="s">
        <v>1859</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3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1855</v>
      </c>
      <c r="F1524" s="1" t="s">
        <v>1871</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3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1856</v>
      </c>
      <c r="F1525" s="1" t="s">
        <v>1860</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3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1857</v>
      </c>
      <c r="F1526" s="1" t="s">
        <v>1861</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3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1858</v>
      </c>
      <c r="F1527" s="1" t="s">
        <v>1862</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3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2466</v>
      </c>
      <c r="D1528" s="1" t="s">
        <v>1854</v>
      </c>
      <c r="F1528" s="1" t="s">
        <v>1859</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3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1855</v>
      </c>
      <c r="F1529" s="1" t="s">
        <v>1871</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3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1856</v>
      </c>
      <c r="F1530" s="1" t="s">
        <v>1860</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3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1857</v>
      </c>
      <c r="F1531" s="1" t="s">
        <v>1861</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3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1858</v>
      </c>
      <c r="F1532" s="1" t="s">
        <v>1862</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3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1848</v>
      </c>
      <c r="D1533" s="1" t="s">
        <v>1854</v>
      </c>
      <c r="F1533" s="1" t="s">
        <v>1859</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3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1855</v>
      </c>
      <c r="F1534" s="1" t="s">
        <v>1871</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3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1856</v>
      </c>
      <c r="F1535" s="1" t="s">
        <v>1860</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3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1857</v>
      </c>
      <c r="F1536" s="1" t="s">
        <v>1861</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3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1858</v>
      </c>
      <c r="F1537" s="1" t="s">
        <v>1862</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3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1849</v>
      </c>
      <c r="D1538" s="1" t="s">
        <v>1854</v>
      </c>
      <c r="F1538" s="1" t="s">
        <v>1859</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3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1855</v>
      </c>
      <c r="F1539" s="1" t="s">
        <v>1871</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3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1856</v>
      </c>
      <c r="F1540" s="1" t="s">
        <v>1860</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3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1857</v>
      </c>
      <c r="F1541" s="1" t="s">
        <v>1861</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3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1858</v>
      </c>
      <c r="F1542" s="1" t="s">
        <v>1862</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3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1850</v>
      </c>
      <c r="D1543" s="1" t="s">
        <v>1854</v>
      </c>
      <c r="F1543" s="1" t="s">
        <v>1859</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3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1855</v>
      </c>
      <c r="F1544" s="1" t="s">
        <v>1871</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3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1856</v>
      </c>
      <c r="F1545" s="1" t="s">
        <v>1860</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3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1857</v>
      </c>
      <c r="F1546" s="1" t="s">
        <v>1861</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3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1858</v>
      </c>
      <c r="F1547" s="1" t="s">
        <v>1862</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3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1851</v>
      </c>
      <c r="D1548" s="1" t="s">
        <v>1854</v>
      </c>
      <c r="F1548" s="1" t="s">
        <v>1859</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3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1855</v>
      </c>
      <c r="F1549" s="1" t="s">
        <v>1871</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3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1856</v>
      </c>
      <c r="F1550" s="1" t="s">
        <v>1860</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1857</v>
      </c>
      <c r="F1551" s="1" t="s">
        <v>1861</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3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1858</v>
      </c>
      <c r="F1552" s="1" t="s">
        <v>1862</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3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2469</v>
      </c>
      <c r="D1553" s="1" t="s">
        <v>1854</v>
      </c>
      <c r="F1553" s="1" t="s">
        <v>1859</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3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1855</v>
      </c>
      <c r="F1554" s="1" t="s">
        <v>1871</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3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1856</v>
      </c>
      <c r="F1555" s="1" t="s">
        <v>1860</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3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1857</v>
      </c>
      <c r="F1556" s="1" t="s">
        <v>1861</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3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1858</v>
      </c>
      <c r="F1557" s="1" t="s">
        <v>1862</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3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1852</v>
      </c>
      <c r="D1558" s="1" t="s">
        <v>1854</v>
      </c>
      <c r="F1558" s="1" t="s">
        <v>1859</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3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1855</v>
      </c>
      <c r="F1559" s="1" t="s">
        <v>1871</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3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1856</v>
      </c>
      <c r="F1560" s="1" t="s">
        <v>1860</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3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1857</v>
      </c>
      <c r="F1561" s="1" t="s">
        <v>1861</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3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1858</v>
      </c>
      <c r="F1562" s="1" t="s">
        <v>1862</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3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1853</v>
      </c>
      <c r="D1563" s="1" t="s">
        <v>1854</v>
      </c>
      <c r="F1563" s="1" t="s">
        <v>1859</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3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1855</v>
      </c>
      <c r="F1564" s="1" t="s">
        <v>1871</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3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1856</v>
      </c>
      <c r="F1565" s="1" t="s">
        <v>1860</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3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1857</v>
      </c>
      <c r="F1566" s="1" t="s">
        <v>1861</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1858</v>
      </c>
      <c r="F1567" s="1" t="s">
        <v>1862</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3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2269</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3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2147</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opLeftCell="A16" zoomScale="85" zoomScaleNormal="85" workbookViewId="0">
      <selection activeCell="B32" sqref="B32"/>
    </sheetView>
  </sheetViews>
  <sheetFormatPr defaultColWidth="9.1796875" defaultRowHeight="14.5" x14ac:dyDescent="0.35"/>
  <cols>
    <col min="1" max="2" width="76.81640625" customWidth="1"/>
  </cols>
  <sheetData>
    <row r="1" spans="1:2" x14ac:dyDescent="0.35">
      <c r="A1" s="263" t="s">
        <v>1708</v>
      </c>
      <c r="B1" s="263"/>
    </row>
    <row r="2" spans="1:2" x14ac:dyDescent="0.35">
      <c r="A2" s="137" t="s">
        <v>1709</v>
      </c>
      <c r="B2" s="137" t="s">
        <v>1710</v>
      </c>
    </row>
    <row r="3" spans="1:2" x14ac:dyDescent="0.35">
      <c r="A3" s="138" t="s">
        <v>351</v>
      </c>
      <c r="B3" t="s">
        <v>351</v>
      </c>
    </row>
    <row r="4" spans="1:2" x14ac:dyDescent="0.35">
      <c r="A4" s="138" t="s">
        <v>2329</v>
      </c>
      <c r="B4" t="s">
        <v>2329</v>
      </c>
    </row>
    <row r="5" spans="1:2" x14ac:dyDescent="0.35">
      <c r="A5" s="138" t="s">
        <v>2513</v>
      </c>
      <c r="B5" t="s">
        <v>2634</v>
      </c>
    </row>
    <row r="6" spans="1:2" x14ac:dyDescent="0.35">
      <c r="A6" s="139" t="s">
        <v>1219</v>
      </c>
      <c r="B6" t="s">
        <v>1219</v>
      </c>
    </row>
    <row r="7" spans="1:2" x14ac:dyDescent="0.35">
      <c r="A7" s="139" t="s">
        <v>2514</v>
      </c>
      <c r="B7" t="s">
        <v>2633</v>
      </c>
    </row>
    <row r="8" spans="1:2" ht="29" x14ac:dyDescent="0.35">
      <c r="A8" s="139" t="s">
        <v>2537</v>
      </c>
      <c r="B8" t="s">
        <v>2650</v>
      </c>
    </row>
    <row r="9" spans="1:2" x14ac:dyDescent="0.35">
      <c r="A9" s="139" t="s">
        <v>2515</v>
      </c>
      <c r="B9" t="s">
        <v>2636</v>
      </c>
    </row>
    <row r="10" spans="1:2" x14ac:dyDescent="0.35">
      <c r="A10" s="139" t="s">
        <v>2516</v>
      </c>
      <c r="B10" t="s">
        <v>2637</v>
      </c>
    </row>
    <row r="11" spans="1:2" x14ac:dyDescent="0.35">
      <c r="A11" s="139" t="s">
        <v>1751</v>
      </c>
      <c r="B11" t="s">
        <v>1751</v>
      </c>
    </row>
    <row r="12" spans="1:2" x14ac:dyDescent="0.35">
      <c r="A12" s="139" t="s">
        <v>1793</v>
      </c>
      <c r="B12" t="s">
        <v>1793</v>
      </c>
    </row>
    <row r="13" spans="1:2" x14ac:dyDescent="0.35">
      <c r="A13" s="139" t="s">
        <v>1770</v>
      </c>
      <c r="B13" t="s">
        <v>1770</v>
      </c>
    </row>
    <row r="14" spans="1:2" x14ac:dyDescent="0.35">
      <c r="A14" s="139" t="s">
        <v>2517</v>
      </c>
      <c r="B14" t="s">
        <v>2638</v>
      </c>
    </row>
    <row r="15" spans="1:2" x14ac:dyDescent="0.35">
      <c r="A15" s="139" t="s">
        <v>352</v>
      </c>
      <c r="B15" t="s">
        <v>352</v>
      </c>
    </row>
    <row r="16" spans="1:2" x14ac:dyDescent="0.35">
      <c r="A16" s="139" t="s">
        <v>353</v>
      </c>
      <c r="B16" t="s">
        <v>353</v>
      </c>
    </row>
    <row r="17" spans="1:2" x14ac:dyDescent="0.35">
      <c r="A17" s="139" t="s">
        <v>2406</v>
      </c>
      <c r="B17" t="s">
        <v>2406</v>
      </c>
    </row>
    <row r="18" spans="1:2" x14ac:dyDescent="0.35">
      <c r="A18" s="139" t="s">
        <v>2194</v>
      </c>
      <c r="B18" t="s">
        <v>2194</v>
      </c>
    </row>
    <row r="19" spans="1:2" x14ac:dyDescent="0.35">
      <c r="A19" s="139" t="s">
        <v>2195</v>
      </c>
      <c r="B19" t="s">
        <v>2195</v>
      </c>
    </row>
    <row r="20" spans="1:2" x14ac:dyDescent="0.35">
      <c r="A20" s="139" t="s">
        <v>2518</v>
      </c>
      <c r="B20" t="s">
        <v>2635</v>
      </c>
    </row>
    <row r="21" spans="1:2" x14ac:dyDescent="0.35">
      <c r="A21" s="139" t="s">
        <v>354</v>
      </c>
      <c r="B21" t="s">
        <v>354</v>
      </c>
    </row>
    <row r="22" spans="1:2" x14ac:dyDescent="0.35">
      <c r="A22" s="139" t="s">
        <v>2519</v>
      </c>
      <c r="B22" t="s">
        <v>2639</v>
      </c>
    </row>
    <row r="23" spans="1:2" x14ac:dyDescent="0.35">
      <c r="A23" s="139" t="s">
        <v>1358</v>
      </c>
      <c r="B23" t="s">
        <v>1358</v>
      </c>
    </row>
    <row r="24" spans="1:2" x14ac:dyDescent="0.35">
      <c r="A24" s="139" t="s">
        <v>1278</v>
      </c>
      <c r="B24" t="s">
        <v>1278</v>
      </c>
    </row>
    <row r="25" spans="1:2" x14ac:dyDescent="0.35">
      <c r="A25" s="139" t="s">
        <v>1279</v>
      </c>
      <c r="B25" t="s">
        <v>1279</v>
      </c>
    </row>
    <row r="26" spans="1:2" x14ac:dyDescent="0.35">
      <c r="A26" s="139" t="s">
        <v>474</v>
      </c>
      <c r="B26" t="s">
        <v>474</v>
      </c>
    </row>
    <row r="27" spans="1:2" x14ac:dyDescent="0.35">
      <c r="A27" s="139" t="s">
        <v>1256</v>
      </c>
      <c r="B27" t="s">
        <v>1256</v>
      </c>
    </row>
    <row r="28" spans="1:2" x14ac:dyDescent="0.35">
      <c r="A28" s="139" t="s">
        <v>1255</v>
      </c>
      <c r="B28" t="s">
        <v>1255</v>
      </c>
    </row>
    <row r="29" spans="1:2" x14ac:dyDescent="0.35">
      <c r="A29" s="139" t="s">
        <v>1288</v>
      </c>
      <c r="B29" t="s">
        <v>1288</v>
      </c>
    </row>
    <row r="30" spans="1:2" x14ac:dyDescent="0.35">
      <c r="A30" s="139" t="s">
        <v>456</v>
      </c>
      <c r="B30" t="s">
        <v>2670</v>
      </c>
    </row>
    <row r="31" spans="1:2" x14ac:dyDescent="0.35">
      <c r="A31" s="139" t="s">
        <v>2520</v>
      </c>
      <c r="B31" t="s">
        <v>2640</v>
      </c>
    </row>
    <row r="32" spans="1:2" x14ac:dyDescent="0.35">
      <c r="A32" s="139" t="s">
        <v>1261</v>
      </c>
      <c r="B32" t="s">
        <v>1261</v>
      </c>
    </row>
    <row r="33" spans="1:2" x14ac:dyDescent="0.35">
      <c r="A33" s="139" t="s">
        <v>1262</v>
      </c>
      <c r="B33" t="s">
        <v>1262</v>
      </c>
    </row>
    <row r="34" spans="1:2" x14ac:dyDescent="0.35">
      <c r="A34" s="139" t="s">
        <v>2163</v>
      </c>
      <c r="B34" t="s">
        <v>2163</v>
      </c>
    </row>
    <row r="35" spans="1:2" x14ac:dyDescent="0.35">
      <c r="A35" s="139" t="s">
        <v>1532</v>
      </c>
      <c r="B35" t="s">
        <v>1532</v>
      </c>
    </row>
    <row r="36" spans="1:2" x14ac:dyDescent="0.35">
      <c r="A36" s="139" t="s">
        <v>1323</v>
      </c>
      <c r="B36" t="s">
        <v>2661</v>
      </c>
    </row>
    <row r="37" spans="1:2" x14ac:dyDescent="0.35">
      <c r="A37" s="139" t="s">
        <v>2521</v>
      </c>
      <c r="B37" t="s">
        <v>2641</v>
      </c>
    </row>
    <row r="38" spans="1:2" x14ac:dyDescent="0.35">
      <c r="A38" s="139" t="s">
        <v>2522</v>
      </c>
      <c r="B38" t="s">
        <v>2642</v>
      </c>
    </row>
    <row r="39" spans="1:2" x14ac:dyDescent="0.35">
      <c r="A39" s="139" t="s">
        <v>2523</v>
      </c>
      <c r="B39" t="s">
        <v>2643</v>
      </c>
    </row>
    <row r="40" spans="1:2" x14ac:dyDescent="0.35">
      <c r="A40" s="139" t="s">
        <v>2524</v>
      </c>
      <c r="B40" t="s">
        <v>2644</v>
      </c>
    </row>
    <row r="41" spans="1:2" x14ac:dyDescent="0.35">
      <c r="A41" s="139" t="s">
        <v>2525</v>
      </c>
      <c r="B41" t="s">
        <v>2645</v>
      </c>
    </row>
    <row r="42" spans="1:2" x14ac:dyDescent="0.35">
      <c r="A42" s="139" t="s">
        <v>2526</v>
      </c>
      <c r="B42" t="s">
        <v>2646</v>
      </c>
    </row>
    <row r="43" spans="1:2" x14ac:dyDescent="0.35">
      <c r="A43" s="139" t="s">
        <v>2519</v>
      </c>
      <c r="B43" t="s">
        <v>2639</v>
      </c>
    </row>
    <row r="44" spans="1:2" x14ac:dyDescent="0.35">
      <c r="A44" s="139" t="s">
        <v>2150</v>
      </c>
      <c r="B44" t="s">
        <v>2647</v>
      </c>
    </row>
    <row r="45" spans="1:2" x14ac:dyDescent="0.35">
      <c r="A45" s="139" t="s">
        <v>2527</v>
      </c>
      <c r="B45" t="s">
        <v>2649</v>
      </c>
    </row>
    <row r="46" spans="1:2" x14ac:dyDescent="0.35">
      <c r="A46" s="139" t="s">
        <v>2528</v>
      </c>
      <c r="B46" t="s">
        <v>2648</v>
      </c>
    </row>
    <row r="48" spans="1:2" x14ac:dyDescent="0.35">
      <c r="A48" s="263" t="s">
        <v>1712</v>
      </c>
      <c r="B48" s="263"/>
    </row>
    <row r="49" spans="1:5" x14ac:dyDescent="0.35">
      <c r="A49" s="137" t="s">
        <v>1709</v>
      </c>
      <c r="B49" s="137" t="s">
        <v>1710</v>
      </c>
      <c r="E49" t="s">
        <v>2608</v>
      </c>
    </row>
    <row r="50" spans="1:5" x14ac:dyDescent="0.35">
      <c r="A50" s="100" t="s">
        <v>138</v>
      </c>
      <c r="B50" t="s">
        <v>2611</v>
      </c>
    </row>
    <row r="51" spans="1:5" x14ac:dyDescent="0.35">
      <c r="A51" s="100" t="s">
        <v>140</v>
      </c>
      <c r="B51" t="s">
        <v>2612</v>
      </c>
    </row>
    <row r="62" spans="1:5"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opLeftCell="D1" zoomScale="110" zoomScaleNormal="70" workbookViewId="0">
      <pane ySplit="1" topLeftCell="A98" activePane="bottomLeft" state="frozen"/>
      <selection pane="bottomLeft" activeCell="G103" sqref="G103"/>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1210</v>
      </c>
      <c r="B1" s="104" t="s">
        <v>1211</v>
      </c>
      <c r="C1" s="140" t="s">
        <v>1711</v>
      </c>
      <c r="D1" s="104" t="s">
        <v>60</v>
      </c>
      <c r="E1" s="104" t="s">
        <v>62</v>
      </c>
      <c r="F1" s="104" t="s">
        <v>438</v>
      </c>
      <c r="G1" s="104" t="s">
        <v>61</v>
      </c>
      <c r="H1" s="104" t="s">
        <v>1220</v>
      </c>
      <c r="I1" s="105" t="s">
        <v>303</v>
      </c>
      <c r="J1" s="45" t="s">
        <v>2410</v>
      </c>
    </row>
    <row r="2" spans="1:10" x14ac:dyDescent="0.35">
      <c r="A2" s="2" t="s">
        <v>1225</v>
      </c>
      <c r="B2" s="1" t="s">
        <v>1227</v>
      </c>
      <c r="C2" s="49">
        <v>1</v>
      </c>
      <c r="D2" s="2" t="s">
        <v>63</v>
      </c>
      <c r="E2" s="2" t="s">
        <v>64</v>
      </c>
      <c r="F2" s="1" t="str">
        <f>UnitControlCenter!$B$3</f>
        <v>million metric tons / year</v>
      </c>
      <c r="G2" s="1" t="s">
        <v>1209</v>
      </c>
      <c r="J2" s="1" t="s">
        <v>2672</v>
      </c>
    </row>
    <row r="3" spans="1:10" x14ac:dyDescent="0.35">
      <c r="A3" s="2" t="s">
        <v>1225</v>
      </c>
      <c r="B3" s="1" t="s">
        <v>1226</v>
      </c>
      <c r="C3" s="44">
        <v>1</v>
      </c>
      <c r="D3" s="1" t="s">
        <v>63</v>
      </c>
      <c r="E3" s="1" t="s">
        <v>64</v>
      </c>
      <c r="F3" s="1" t="str">
        <f>UnitControlCenter!$B$3</f>
        <v>million metric tons / year</v>
      </c>
      <c r="G3" s="1" t="s">
        <v>174</v>
      </c>
      <c r="J3" s="1" t="s">
        <v>2671</v>
      </c>
    </row>
    <row r="4" spans="1:10" ht="29" x14ac:dyDescent="0.35">
      <c r="A4" s="2" t="s">
        <v>1225</v>
      </c>
      <c r="B4" s="1" t="s">
        <v>2327</v>
      </c>
      <c r="C4" s="44">
        <v>1</v>
      </c>
      <c r="D4" s="1" t="s">
        <v>63</v>
      </c>
      <c r="E4" s="1" t="s">
        <v>64</v>
      </c>
      <c r="F4" s="1" t="str">
        <f>UnitControlCenter!B4</f>
        <v>million metric tons</v>
      </c>
      <c r="G4" s="1" t="s">
        <v>2330</v>
      </c>
      <c r="J4" s="1" t="s">
        <v>2416</v>
      </c>
    </row>
    <row r="5" spans="1:10" ht="29" x14ac:dyDescent="0.35">
      <c r="A5" s="2" t="s">
        <v>1225</v>
      </c>
      <c r="B5" s="1" t="s">
        <v>2328</v>
      </c>
      <c r="C5" s="49">
        <v>1</v>
      </c>
      <c r="D5" s="2" t="s">
        <v>63</v>
      </c>
      <c r="E5" s="2" t="s">
        <v>64</v>
      </c>
      <c r="F5" s="1" t="str">
        <f>UnitControlCenter!B4</f>
        <v>million metric tons</v>
      </c>
      <c r="G5" s="1" t="s">
        <v>2331</v>
      </c>
    </row>
    <row r="6" spans="1:10" ht="72.5" x14ac:dyDescent="0.35">
      <c r="A6" s="2" t="s">
        <v>1225</v>
      </c>
      <c r="B6" s="2" t="s">
        <v>1228</v>
      </c>
      <c r="C6" s="44">
        <v>1</v>
      </c>
      <c r="D6" s="1" t="s">
        <v>65</v>
      </c>
      <c r="E6" s="1" t="s">
        <v>66</v>
      </c>
      <c r="F6" s="1" t="str">
        <f>UnitControlCenter!$B$3</f>
        <v>million metric tons / year</v>
      </c>
      <c r="G6" s="1" t="s">
        <v>1692</v>
      </c>
      <c r="H6" s="1" t="s">
        <v>1693</v>
      </c>
      <c r="I6" s="1" t="s">
        <v>1694</v>
      </c>
    </row>
    <row r="7" spans="1:10" ht="29" x14ac:dyDescent="0.35">
      <c r="A7" s="2" t="s">
        <v>1225</v>
      </c>
      <c r="B7" s="2" t="s">
        <v>1229</v>
      </c>
      <c r="C7" s="44">
        <v>1</v>
      </c>
      <c r="D7" s="1" t="s">
        <v>65</v>
      </c>
      <c r="E7" s="1" t="s">
        <v>66</v>
      </c>
      <c r="F7" s="1" t="str">
        <f>UnitControlCenter!$B$3</f>
        <v>million metric tons / year</v>
      </c>
      <c r="G7" s="1" t="s">
        <v>1695</v>
      </c>
      <c r="H7" s="1" t="s">
        <v>1696</v>
      </c>
      <c r="I7" s="1" t="s">
        <v>1697</v>
      </c>
    </row>
    <row r="8" spans="1:10" ht="29" x14ac:dyDescent="0.35">
      <c r="A8" s="2" t="s">
        <v>1225</v>
      </c>
      <c r="B8" s="2" t="s">
        <v>1230</v>
      </c>
      <c r="C8" s="44">
        <v>1</v>
      </c>
      <c r="D8" s="1" t="s">
        <v>65</v>
      </c>
      <c r="E8" s="1" t="s">
        <v>66</v>
      </c>
      <c r="F8" s="1" t="str">
        <f>UnitControlCenter!$B$3</f>
        <v>million metric tons / year</v>
      </c>
      <c r="G8" s="1" t="s">
        <v>1500</v>
      </c>
      <c r="H8" s="1" t="s">
        <v>1501</v>
      </c>
      <c r="I8" s="1" t="s">
        <v>1502</v>
      </c>
    </row>
    <row r="9" spans="1:10" x14ac:dyDescent="0.35">
      <c r="A9" s="2" t="s">
        <v>1225</v>
      </c>
      <c r="B9" s="2" t="s">
        <v>1761</v>
      </c>
      <c r="C9" s="44">
        <v>0</v>
      </c>
      <c r="D9" s="1" t="s">
        <v>63</v>
      </c>
      <c r="E9" s="1" t="s">
        <v>64</v>
      </c>
      <c r="F9" s="1" t="str">
        <f>UnitControlCenter!$B$5</f>
        <v>g CO2e / 2023 Euro</v>
      </c>
      <c r="G9" s="1" t="s">
        <v>1714</v>
      </c>
    </row>
    <row r="10" spans="1:10" x14ac:dyDescent="0.35">
      <c r="A10" s="2" t="s">
        <v>1225</v>
      </c>
      <c r="B10" s="2" t="s">
        <v>131</v>
      </c>
      <c r="C10" s="44">
        <v>1</v>
      </c>
      <c r="D10" s="1" t="s">
        <v>63</v>
      </c>
      <c r="E10" s="1" t="s">
        <v>64</v>
      </c>
      <c r="F10" s="1" t="str">
        <f>UnitControlCenter!$B$3</f>
        <v>million metric tons / year</v>
      </c>
      <c r="G10" s="1" t="s">
        <v>1328</v>
      </c>
    </row>
    <row r="11" spans="1:10" x14ac:dyDescent="0.35">
      <c r="A11" s="2" t="s">
        <v>1225</v>
      </c>
      <c r="B11" s="2" t="s">
        <v>1326</v>
      </c>
      <c r="C11" s="44">
        <v>1</v>
      </c>
      <c r="D11" s="1" t="s">
        <v>63</v>
      </c>
      <c r="E11" s="1" t="s">
        <v>64</v>
      </c>
      <c r="F11" s="1" t="str">
        <f>UnitControlCenter!$B$3</f>
        <v>million metric tons / year</v>
      </c>
      <c r="G11" s="1" t="s">
        <v>1329</v>
      </c>
    </row>
    <row r="12" spans="1:10" x14ac:dyDescent="0.35">
      <c r="A12" s="2" t="s">
        <v>1225</v>
      </c>
      <c r="B12" s="2" t="s">
        <v>1386</v>
      </c>
      <c r="C12" s="44">
        <v>1</v>
      </c>
      <c r="D12" s="1" t="s">
        <v>63</v>
      </c>
      <c r="E12" s="1" t="s">
        <v>64</v>
      </c>
      <c r="F12" s="1" t="str">
        <f>UnitControlCenter!$B$3</f>
        <v>million metric tons / year</v>
      </c>
      <c r="G12" s="1" t="s">
        <v>1394</v>
      </c>
    </row>
    <row r="13" spans="1:10" x14ac:dyDescent="0.35">
      <c r="A13" s="2" t="s">
        <v>1225</v>
      </c>
      <c r="B13" s="2" t="s">
        <v>92</v>
      </c>
      <c r="C13" s="44">
        <v>1</v>
      </c>
      <c r="D13" s="1" t="s">
        <v>63</v>
      </c>
      <c r="E13" s="1" t="s">
        <v>64</v>
      </c>
      <c r="F13" s="1" t="str">
        <f>UnitControlCenter!$B$3</f>
        <v>million metric tons / year</v>
      </c>
      <c r="G13" s="1" t="s">
        <v>1330</v>
      </c>
    </row>
    <row r="14" spans="1:10" x14ac:dyDescent="0.35">
      <c r="A14" s="2" t="s">
        <v>1225</v>
      </c>
      <c r="B14" s="2" t="s">
        <v>9</v>
      </c>
      <c r="C14" s="44">
        <v>1</v>
      </c>
      <c r="D14" s="1" t="s">
        <v>63</v>
      </c>
      <c r="E14" s="1" t="s">
        <v>64</v>
      </c>
      <c r="F14" s="1" t="str">
        <f>UnitControlCenter!$B$3</f>
        <v>million metric tons / year</v>
      </c>
      <c r="G14" s="1" t="s">
        <v>1349</v>
      </c>
    </row>
    <row r="15" spans="1:10" x14ac:dyDescent="0.35">
      <c r="A15" s="2" t="s">
        <v>1225</v>
      </c>
      <c r="B15" s="2" t="s">
        <v>1327</v>
      </c>
      <c r="C15" s="44">
        <v>1</v>
      </c>
      <c r="D15" s="1" t="s">
        <v>63</v>
      </c>
      <c r="E15" s="1" t="s">
        <v>64</v>
      </c>
      <c r="F15" s="1" t="str">
        <f>UnitControlCenter!$B$3</f>
        <v>million metric tons / year</v>
      </c>
      <c r="G15" s="1" t="s">
        <v>1331</v>
      </c>
    </row>
    <row r="16" spans="1:10" x14ac:dyDescent="0.35">
      <c r="A16" s="2" t="s">
        <v>1225</v>
      </c>
      <c r="B16" s="2" t="s">
        <v>4</v>
      </c>
      <c r="C16" s="44">
        <v>1</v>
      </c>
      <c r="D16" s="1" t="s">
        <v>63</v>
      </c>
      <c r="E16" s="1" t="s">
        <v>64</v>
      </c>
      <c r="F16" s="1" t="str">
        <f>UnitControlCenter!$B$3</f>
        <v>million metric tons / year</v>
      </c>
      <c r="G16" s="1" t="s">
        <v>1332</v>
      </c>
    </row>
    <row r="17" spans="1:10" ht="15" thickBot="1" x14ac:dyDescent="0.4">
      <c r="A17" s="134" t="s">
        <v>1225</v>
      </c>
      <c r="B17" s="134" t="s">
        <v>1336</v>
      </c>
      <c r="C17" s="141">
        <v>1</v>
      </c>
      <c r="D17" s="135" t="s">
        <v>63</v>
      </c>
      <c r="E17" s="135" t="s">
        <v>64</v>
      </c>
      <c r="F17" s="135" t="str">
        <f>UnitControlCenter!$B$3</f>
        <v>million metric tons / year</v>
      </c>
      <c r="G17" s="135" t="s">
        <v>1333</v>
      </c>
      <c r="H17" s="135"/>
      <c r="I17" s="135"/>
      <c r="J17" s="135"/>
    </row>
    <row r="18" spans="1:10" ht="101.5" x14ac:dyDescent="0.35">
      <c r="A18" s="2" t="s">
        <v>1231</v>
      </c>
      <c r="B18" s="2" t="s">
        <v>1132</v>
      </c>
      <c r="C18" s="44">
        <v>1</v>
      </c>
      <c r="D18" s="1" t="s">
        <v>65</v>
      </c>
      <c r="E18" s="1" t="s">
        <v>66</v>
      </c>
      <c r="F18" s="1" t="str">
        <f>UnitControlCenter!$B$3</f>
        <v>million metric tons / year</v>
      </c>
      <c r="G18" s="1" t="s">
        <v>2168</v>
      </c>
      <c r="H18" s="1" t="s">
        <v>1693</v>
      </c>
      <c r="I18" s="1" t="s">
        <v>1694</v>
      </c>
    </row>
    <row r="19" spans="1:10" ht="101.5" x14ac:dyDescent="0.35">
      <c r="A19" s="2" t="s">
        <v>1231</v>
      </c>
      <c r="B19" s="2" t="s">
        <v>1140</v>
      </c>
      <c r="C19" s="44">
        <v>1</v>
      </c>
      <c r="D19" s="1" t="s">
        <v>65</v>
      </c>
      <c r="E19" s="1" t="s">
        <v>66</v>
      </c>
      <c r="F19" s="1" t="str">
        <f>UnitControlCenter!$B$3</f>
        <v>million metric tons / year</v>
      </c>
      <c r="G19" s="1" t="s">
        <v>2180</v>
      </c>
      <c r="H19" s="1" t="s">
        <v>1693</v>
      </c>
      <c r="I19" s="1" t="s">
        <v>2169</v>
      </c>
    </row>
    <row r="20" spans="1:10" ht="101.5" x14ac:dyDescent="0.35">
      <c r="A20" s="2" t="s">
        <v>1231</v>
      </c>
      <c r="B20" s="2" t="s">
        <v>1141</v>
      </c>
      <c r="C20" s="44">
        <v>1</v>
      </c>
      <c r="D20" s="1" t="s">
        <v>65</v>
      </c>
      <c r="E20" s="1" t="s">
        <v>66</v>
      </c>
      <c r="F20" s="1" t="str">
        <f>UnitControlCenter!$B$3</f>
        <v>million metric tons / year</v>
      </c>
      <c r="G20" s="1" t="s">
        <v>2181</v>
      </c>
      <c r="H20" s="1" t="s">
        <v>1693</v>
      </c>
      <c r="I20" s="1" t="s">
        <v>2170</v>
      </c>
    </row>
    <row r="21" spans="1:10" ht="101.5" x14ac:dyDescent="0.35">
      <c r="A21" s="2" t="s">
        <v>1231</v>
      </c>
      <c r="B21" s="2" t="s">
        <v>1218</v>
      </c>
      <c r="C21" s="44">
        <v>1</v>
      </c>
      <c r="D21" s="1" t="s">
        <v>65</v>
      </c>
      <c r="E21" s="1" t="s">
        <v>66</v>
      </c>
      <c r="F21" s="1" t="str">
        <f>UnitControlCenter!$B$3</f>
        <v>million metric tons / year</v>
      </c>
      <c r="G21" s="1" t="s">
        <v>2182</v>
      </c>
      <c r="H21" s="1" t="s">
        <v>1693</v>
      </c>
      <c r="I21" s="1" t="s">
        <v>2171</v>
      </c>
    </row>
    <row r="22" spans="1:10" ht="101.5" x14ac:dyDescent="0.35">
      <c r="A22" s="2" t="s">
        <v>1231</v>
      </c>
      <c r="B22" s="2" t="s">
        <v>1217</v>
      </c>
      <c r="C22" s="44">
        <v>1</v>
      </c>
      <c r="D22" s="1" t="s">
        <v>65</v>
      </c>
      <c r="E22" s="1" t="s">
        <v>66</v>
      </c>
      <c r="F22" s="1" t="str">
        <f>UnitControlCenter!$B$6</f>
        <v>thousand metric tons / year</v>
      </c>
      <c r="G22" s="1" t="s">
        <v>2183</v>
      </c>
      <c r="H22" s="1" t="s">
        <v>1693</v>
      </c>
      <c r="I22" s="1" t="s">
        <v>2172</v>
      </c>
    </row>
    <row r="23" spans="1:10" ht="101.5" x14ac:dyDescent="0.35">
      <c r="A23" s="2" t="s">
        <v>1231</v>
      </c>
      <c r="B23" s="2" t="s">
        <v>1135</v>
      </c>
      <c r="C23" s="44">
        <v>1</v>
      </c>
      <c r="D23" s="1" t="s">
        <v>65</v>
      </c>
      <c r="E23" s="1" t="s">
        <v>66</v>
      </c>
      <c r="F23" s="1" t="str">
        <f>UnitControlCenter!$B$6</f>
        <v>thousand metric tons / year</v>
      </c>
      <c r="G23" s="1" t="s">
        <v>2184</v>
      </c>
      <c r="H23" s="1" t="s">
        <v>1693</v>
      </c>
      <c r="I23" s="1" t="s">
        <v>2173</v>
      </c>
    </row>
    <row r="24" spans="1:10" ht="87" x14ac:dyDescent="0.35">
      <c r="A24" s="2" t="s">
        <v>1231</v>
      </c>
      <c r="B24" s="2" t="s">
        <v>1138</v>
      </c>
      <c r="C24" s="44">
        <v>1</v>
      </c>
      <c r="D24" s="1" t="s">
        <v>65</v>
      </c>
      <c r="E24" s="1" t="s">
        <v>66</v>
      </c>
      <c r="F24" s="1" t="str">
        <f>UnitControlCenter!$B$6</f>
        <v>thousand metric tons / year</v>
      </c>
      <c r="G24" s="1" t="s">
        <v>2185</v>
      </c>
      <c r="H24" s="1" t="s">
        <v>1693</v>
      </c>
      <c r="I24" s="1" t="s">
        <v>2174</v>
      </c>
    </row>
    <row r="25" spans="1:10" ht="101.5" x14ac:dyDescent="0.35">
      <c r="A25" s="2" t="s">
        <v>1231</v>
      </c>
      <c r="B25" s="2" t="s">
        <v>1139</v>
      </c>
      <c r="C25" s="44">
        <v>1</v>
      </c>
      <c r="D25" s="1" t="s">
        <v>65</v>
      </c>
      <c r="E25" s="1" t="s">
        <v>66</v>
      </c>
      <c r="F25" s="1" t="str">
        <f>UnitControlCenter!$B$6</f>
        <v>thousand metric tons / year</v>
      </c>
      <c r="G25" s="1" t="s">
        <v>2186</v>
      </c>
      <c r="H25" s="1" t="s">
        <v>1693</v>
      </c>
      <c r="I25" s="1" t="s">
        <v>2175</v>
      </c>
    </row>
    <row r="26" spans="1:10" ht="101.5" x14ac:dyDescent="0.35">
      <c r="A26" s="2" t="s">
        <v>1231</v>
      </c>
      <c r="B26" s="2" t="s">
        <v>1134</v>
      </c>
      <c r="C26" s="44">
        <v>1</v>
      </c>
      <c r="D26" s="1" t="s">
        <v>65</v>
      </c>
      <c r="E26" s="1" t="s">
        <v>66</v>
      </c>
      <c r="F26" s="1" t="str">
        <f>UnitControlCenter!$B$3</f>
        <v>million metric tons / year</v>
      </c>
      <c r="G26" s="1" t="s">
        <v>2187</v>
      </c>
      <c r="H26" s="1" t="s">
        <v>1693</v>
      </c>
      <c r="I26" s="1" t="s">
        <v>2176</v>
      </c>
    </row>
    <row r="27" spans="1:10" ht="101.5" x14ac:dyDescent="0.35">
      <c r="A27" s="2" t="s">
        <v>1231</v>
      </c>
      <c r="B27" s="2" t="s">
        <v>1133</v>
      </c>
      <c r="C27" s="44">
        <v>1</v>
      </c>
      <c r="D27" s="1" t="s">
        <v>65</v>
      </c>
      <c r="E27" s="1" t="s">
        <v>66</v>
      </c>
      <c r="F27" s="1" t="str">
        <f>UnitControlCenter!$B$6</f>
        <v>thousand metric tons / year</v>
      </c>
      <c r="G27" s="1" t="s">
        <v>2188</v>
      </c>
      <c r="H27" s="1" t="s">
        <v>1693</v>
      </c>
      <c r="I27" s="1" t="s">
        <v>2177</v>
      </c>
    </row>
    <row r="28" spans="1:10" ht="101.5" x14ac:dyDescent="0.35">
      <c r="A28" s="2" t="s">
        <v>1231</v>
      </c>
      <c r="B28" s="2" t="s">
        <v>1137</v>
      </c>
      <c r="C28" s="44">
        <v>1</v>
      </c>
      <c r="D28" s="1" t="s">
        <v>65</v>
      </c>
      <c r="E28" s="1" t="s">
        <v>66</v>
      </c>
      <c r="F28" s="1" t="str">
        <f>UnitControlCenter!$B$3</f>
        <v>million metric tons / year</v>
      </c>
      <c r="G28" s="1" t="s">
        <v>2189</v>
      </c>
      <c r="H28" s="1" t="s">
        <v>1693</v>
      </c>
      <c r="I28" s="1" t="s">
        <v>2178</v>
      </c>
    </row>
    <row r="29" spans="1:10" ht="102" thickBot="1" x14ac:dyDescent="0.4">
      <c r="A29" s="134" t="s">
        <v>1231</v>
      </c>
      <c r="B29" s="134" t="s">
        <v>479</v>
      </c>
      <c r="C29" s="141">
        <v>1</v>
      </c>
      <c r="D29" s="1" t="s">
        <v>65</v>
      </c>
      <c r="E29" s="1" t="s">
        <v>66</v>
      </c>
      <c r="F29" s="135" t="str">
        <f>UnitControlCenter!$B$3</f>
        <v>million metric tons / year</v>
      </c>
      <c r="G29" s="1" t="s">
        <v>2190</v>
      </c>
      <c r="H29" s="1" t="s">
        <v>1693</v>
      </c>
      <c r="I29" s="1" t="s">
        <v>2179</v>
      </c>
    </row>
    <row r="30" spans="1:10" ht="72.5" x14ac:dyDescent="0.35">
      <c r="A30" s="2" t="s">
        <v>1232</v>
      </c>
      <c r="B30" s="2" t="s">
        <v>1228</v>
      </c>
      <c r="C30" s="44">
        <v>1</v>
      </c>
      <c r="D30" s="1" t="s">
        <v>65</v>
      </c>
      <c r="E30" s="1" t="s">
        <v>66</v>
      </c>
      <c r="F30" s="1" t="str">
        <f>UnitControlCenter!$B$3</f>
        <v>million metric tons / year</v>
      </c>
      <c r="G30" s="1" t="s">
        <v>1773</v>
      </c>
      <c r="H30" s="1" t="s">
        <v>1774</v>
      </c>
      <c r="I30" s="1" t="s">
        <v>1775</v>
      </c>
    </row>
    <row r="31" spans="1:10" ht="87" x14ac:dyDescent="0.35">
      <c r="A31" s="2" t="s">
        <v>1232</v>
      </c>
      <c r="B31" s="2" t="s">
        <v>1395</v>
      </c>
      <c r="C31" s="44">
        <v>1</v>
      </c>
      <c r="D31" s="1" t="s">
        <v>65</v>
      </c>
      <c r="E31" s="1" t="s">
        <v>66</v>
      </c>
      <c r="F31" s="1" t="str">
        <f>UnitControlCenter!$B$3</f>
        <v>million metric tons / year</v>
      </c>
      <c r="G31" s="1" t="s">
        <v>1776</v>
      </c>
      <c r="H31" s="1" t="s">
        <v>1777</v>
      </c>
      <c r="I31" s="1" t="s">
        <v>1778</v>
      </c>
    </row>
    <row r="32" spans="1:10" ht="58" x14ac:dyDescent="0.35">
      <c r="A32" s="2" t="s">
        <v>1232</v>
      </c>
      <c r="B32" s="2" t="s">
        <v>1233</v>
      </c>
      <c r="C32" s="44">
        <v>1</v>
      </c>
      <c r="D32" s="1" t="s">
        <v>65</v>
      </c>
      <c r="E32" s="1" t="s">
        <v>66</v>
      </c>
      <c r="F32" s="1" t="str">
        <f>UnitControlCenter!$B$3</f>
        <v>million metric tons / year</v>
      </c>
      <c r="G32" s="1" t="s">
        <v>1779</v>
      </c>
      <c r="H32" s="1" t="s">
        <v>1780</v>
      </c>
      <c r="I32" s="1" t="s">
        <v>1781</v>
      </c>
    </row>
    <row r="33" spans="1:10" ht="15" thickBot="1" x14ac:dyDescent="0.4">
      <c r="A33" s="134" t="s">
        <v>1232</v>
      </c>
      <c r="B33" s="134" t="s">
        <v>1761</v>
      </c>
      <c r="C33" s="141">
        <v>0</v>
      </c>
      <c r="D33" s="135" t="s">
        <v>63</v>
      </c>
      <c r="E33" s="135" t="s">
        <v>64</v>
      </c>
      <c r="F33" s="135" t="str">
        <f>UnitControlCenter!$B$7</f>
        <v>g CO2 / 2023 Euro</v>
      </c>
      <c r="G33" s="135" t="s">
        <v>1713</v>
      </c>
      <c r="H33" s="135"/>
      <c r="I33" s="135"/>
      <c r="J33" s="135"/>
    </row>
    <row r="34" spans="1:10" ht="87" x14ac:dyDescent="0.35">
      <c r="A34" s="2" t="s">
        <v>1626</v>
      </c>
      <c r="B34" s="2" t="s">
        <v>1465</v>
      </c>
      <c r="C34" s="44">
        <v>1</v>
      </c>
      <c r="D34" s="1" t="s">
        <v>63</v>
      </c>
      <c r="E34" s="1" t="s">
        <v>1866</v>
      </c>
      <c r="F34" s="1" t="str">
        <f>UnitControlCenter!$B$3</f>
        <v>million metric tons / year</v>
      </c>
      <c r="G34" s="1" t="s">
        <v>1910</v>
      </c>
    </row>
    <row r="35" spans="1:10" x14ac:dyDescent="0.35">
      <c r="A35" s="2" t="s">
        <v>1626</v>
      </c>
      <c r="B35" s="2" t="s">
        <v>131</v>
      </c>
      <c r="C35" s="44">
        <v>1</v>
      </c>
      <c r="D35" s="1" t="s">
        <v>63</v>
      </c>
      <c r="E35" s="1" t="s">
        <v>1866</v>
      </c>
      <c r="F35" s="1" t="str">
        <f>UnitControlCenter!$B$3</f>
        <v>million metric tons / year</v>
      </c>
      <c r="G35" s="1" t="s">
        <v>1328</v>
      </c>
    </row>
    <row r="36" spans="1:10" x14ac:dyDescent="0.35">
      <c r="A36" s="2" t="s">
        <v>1626</v>
      </c>
      <c r="B36" s="2" t="s">
        <v>1326</v>
      </c>
      <c r="C36" s="44">
        <v>1</v>
      </c>
      <c r="D36" s="1" t="s">
        <v>63</v>
      </c>
      <c r="E36" s="1" t="s">
        <v>1866</v>
      </c>
      <c r="F36" s="1" t="str">
        <f>UnitControlCenter!$B$3</f>
        <v>million metric tons / year</v>
      </c>
      <c r="G36" s="1" t="s">
        <v>1329</v>
      </c>
    </row>
    <row r="37" spans="1:10" x14ac:dyDescent="0.35">
      <c r="A37" s="2" t="s">
        <v>1626</v>
      </c>
      <c r="B37" s="2" t="s">
        <v>1386</v>
      </c>
      <c r="C37" s="44">
        <v>1</v>
      </c>
      <c r="D37" s="1" t="s">
        <v>63</v>
      </c>
      <c r="E37" s="1" t="s">
        <v>1866</v>
      </c>
      <c r="F37" s="1" t="str">
        <f>UnitControlCenter!$B$3</f>
        <v>million metric tons / year</v>
      </c>
      <c r="G37" s="1" t="s">
        <v>1394</v>
      </c>
    </row>
    <row r="38" spans="1:10" x14ac:dyDescent="0.35">
      <c r="A38" s="2" t="s">
        <v>1626</v>
      </c>
      <c r="B38" s="2" t="s">
        <v>92</v>
      </c>
      <c r="C38" s="44">
        <v>1</v>
      </c>
      <c r="D38" s="1" t="s">
        <v>63</v>
      </c>
      <c r="E38" s="1" t="s">
        <v>1866</v>
      </c>
      <c r="F38" s="1" t="str">
        <f>UnitControlCenter!$B$3</f>
        <v>million metric tons / year</v>
      </c>
      <c r="G38" s="1" t="s">
        <v>1330</v>
      </c>
    </row>
    <row r="39" spans="1:10" ht="29" x14ac:dyDescent="0.35">
      <c r="A39" s="2" t="s">
        <v>1626</v>
      </c>
      <c r="B39" s="2" t="s">
        <v>9</v>
      </c>
      <c r="C39" s="44">
        <v>1</v>
      </c>
      <c r="D39" s="1" t="s">
        <v>63</v>
      </c>
      <c r="E39" s="1" t="s">
        <v>1866</v>
      </c>
      <c r="F39" s="1" t="str">
        <f>UnitControlCenter!$B$3</f>
        <v>million metric tons / year</v>
      </c>
      <c r="G39" s="1" t="s">
        <v>1911</v>
      </c>
    </row>
    <row r="40" spans="1:10" ht="15" thickBot="1" x14ac:dyDescent="0.4">
      <c r="A40" s="134" t="s">
        <v>1626</v>
      </c>
      <c r="B40" s="134" t="s">
        <v>4</v>
      </c>
      <c r="C40" s="141">
        <v>1</v>
      </c>
      <c r="D40" s="135" t="s">
        <v>63</v>
      </c>
      <c r="E40" s="135" t="s">
        <v>1866</v>
      </c>
      <c r="F40" s="135" t="str">
        <f>UnitControlCenter!$B$3</f>
        <v>million metric tons / year</v>
      </c>
      <c r="G40" s="135" t="s">
        <v>1332</v>
      </c>
      <c r="H40" s="135"/>
      <c r="I40" s="135"/>
      <c r="J40" s="135"/>
    </row>
    <row r="41" spans="1:10" ht="43.5" x14ac:dyDescent="0.35">
      <c r="A41" s="2" t="s">
        <v>355</v>
      </c>
      <c r="B41" s="2" t="s">
        <v>1833</v>
      </c>
      <c r="C41" s="44">
        <v>1</v>
      </c>
      <c r="D41" s="1" t="s">
        <v>65</v>
      </c>
      <c r="E41" s="1" t="s">
        <v>437</v>
      </c>
      <c r="F41" s="1" t="str">
        <f>UnitControlCenter!$B$8</f>
        <v>2023 Euro / metric ton CO2e abated, Annual average abatement (million metric tons CO2e)</v>
      </c>
      <c r="G41" s="1" t="s">
        <v>1912</v>
      </c>
    </row>
    <row r="42" spans="1:10" ht="44" thickBot="1" x14ac:dyDescent="0.4">
      <c r="A42" s="134" t="s">
        <v>355</v>
      </c>
      <c r="B42" s="134" t="s">
        <v>1834</v>
      </c>
      <c r="C42" s="141">
        <v>1</v>
      </c>
      <c r="D42" s="135" t="s">
        <v>65</v>
      </c>
      <c r="E42" s="135" t="s">
        <v>437</v>
      </c>
      <c r="F42" s="135" t="str">
        <f>UnitControlCenter!$B$8</f>
        <v>2023 Euro / metric ton CO2e abated, Annual average abatement (million metric tons CO2e)</v>
      </c>
      <c r="G42" s="135" t="s">
        <v>1912</v>
      </c>
      <c r="H42" s="135"/>
      <c r="I42" s="135"/>
      <c r="J42" s="135"/>
    </row>
    <row r="43" spans="1:10" ht="43.5" x14ac:dyDescent="0.35">
      <c r="A43" s="2" t="s">
        <v>1234</v>
      </c>
      <c r="B43" s="2" t="s">
        <v>1837</v>
      </c>
      <c r="C43" s="44">
        <v>1</v>
      </c>
      <c r="D43" s="1" t="s">
        <v>65</v>
      </c>
      <c r="E43" s="1" t="s">
        <v>64</v>
      </c>
      <c r="F43" s="1" t="str">
        <f>UnitControlCenter!$B$9</f>
        <v>billion 2023 Euro / year</v>
      </c>
      <c r="G43" s="1" t="s">
        <v>1835</v>
      </c>
      <c r="H43" s="1" t="s">
        <v>1312</v>
      </c>
      <c r="I43" s="1" t="s">
        <v>1296</v>
      </c>
    </row>
    <row r="44" spans="1:10" x14ac:dyDescent="0.35">
      <c r="A44" s="2" t="s">
        <v>1234</v>
      </c>
      <c r="B44" s="133" t="s">
        <v>1643</v>
      </c>
      <c r="C44" s="44">
        <v>1</v>
      </c>
      <c r="D44" s="1" t="s">
        <v>63</v>
      </c>
      <c r="E44" s="1" t="s">
        <v>64</v>
      </c>
      <c r="F44" s="1" t="str">
        <f>UnitControlCenter!$B$9</f>
        <v>billion 2023 Euro / year</v>
      </c>
      <c r="G44" s="1" t="s">
        <v>1639</v>
      </c>
    </row>
    <row r="45" spans="1:10" ht="58" x14ac:dyDescent="0.35">
      <c r="A45" s="2" t="s">
        <v>1234</v>
      </c>
      <c r="B45" s="2" t="s">
        <v>1824</v>
      </c>
      <c r="C45" s="44">
        <v>1</v>
      </c>
      <c r="D45" s="1" t="s">
        <v>65</v>
      </c>
      <c r="E45" s="1" t="s">
        <v>66</v>
      </c>
      <c r="F45" s="1" t="str">
        <f>UnitControlCenter!$B$9</f>
        <v>billion 2023 Euro / year</v>
      </c>
      <c r="G45" s="1" t="s">
        <v>1825</v>
      </c>
      <c r="H45" s="1" t="s">
        <v>1826</v>
      </c>
      <c r="I45" s="1" t="s">
        <v>1827</v>
      </c>
    </row>
    <row r="46" spans="1:10" ht="29" x14ac:dyDescent="0.35">
      <c r="A46" s="2" t="s">
        <v>1234</v>
      </c>
      <c r="B46" s="133" t="s">
        <v>1828</v>
      </c>
      <c r="C46" s="44">
        <v>1</v>
      </c>
      <c r="D46" s="1" t="s">
        <v>63</v>
      </c>
      <c r="E46" s="1" t="s">
        <v>64</v>
      </c>
      <c r="F46" s="1" t="str">
        <f>UnitControlCenter!$B$10</f>
        <v>billion 2023 Euro</v>
      </c>
      <c r="G46" s="1" t="s">
        <v>1829</v>
      </c>
    </row>
    <row r="47" spans="1:10" ht="29" x14ac:dyDescent="0.35">
      <c r="A47" s="2" t="s">
        <v>1234</v>
      </c>
      <c r="B47" s="133" t="s">
        <v>1830</v>
      </c>
      <c r="C47" s="44">
        <v>1</v>
      </c>
      <c r="D47" s="1" t="s">
        <v>63</v>
      </c>
      <c r="E47" s="1" t="s">
        <v>64</v>
      </c>
      <c r="F47" s="1" t="str">
        <f>UnitControlCenter!$B$9</f>
        <v>billion 2023 Euro / year</v>
      </c>
      <c r="G47" s="1" t="s">
        <v>1831</v>
      </c>
    </row>
    <row r="48" spans="1:10" ht="116.5" thickBot="1" x14ac:dyDescent="0.4">
      <c r="A48" s="134" t="s">
        <v>1234</v>
      </c>
      <c r="B48" s="136" t="s">
        <v>1905</v>
      </c>
      <c r="C48" s="141">
        <v>1</v>
      </c>
      <c r="D48" s="135" t="s">
        <v>65</v>
      </c>
      <c r="E48" s="135" t="s">
        <v>64</v>
      </c>
      <c r="F48" s="135" t="str">
        <f>UnitControlCenter!$B$9</f>
        <v>billion 2023 Euro / year</v>
      </c>
      <c r="G48" s="135" t="s">
        <v>1909</v>
      </c>
      <c r="H48" s="135" t="s">
        <v>1906</v>
      </c>
      <c r="I48" s="135" t="s">
        <v>1908</v>
      </c>
      <c r="J48" s="135"/>
    </row>
    <row r="49" spans="1:10" ht="29" x14ac:dyDescent="0.35">
      <c r="A49" s="2" t="s">
        <v>1748</v>
      </c>
      <c r="B49" s="133" t="s">
        <v>1765</v>
      </c>
      <c r="C49" s="44">
        <v>1</v>
      </c>
      <c r="D49" s="1" t="s">
        <v>65</v>
      </c>
      <c r="E49" s="1" t="s">
        <v>64</v>
      </c>
      <c r="F49" s="1" t="str">
        <f>UnitControlCenter!$B$11</f>
        <v>jobs</v>
      </c>
      <c r="G49" s="1" t="s">
        <v>1756</v>
      </c>
      <c r="H49" s="1" t="s">
        <v>1755</v>
      </c>
      <c r="I49" s="1" t="s">
        <v>1297</v>
      </c>
    </row>
    <row r="50" spans="1:10" ht="29" x14ac:dyDescent="0.35">
      <c r="A50" s="2" t="s">
        <v>1748</v>
      </c>
      <c r="B50" s="133" t="s">
        <v>2131</v>
      </c>
      <c r="C50" s="44">
        <v>0</v>
      </c>
      <c r="D50" s="1" t="s">
        <v>65</v>
      </c>
      <c r="E50" s="1" t="s">
        <v>66</v>
      </c>
      <c r="F50" s="1" t="str">
        <f>UnitControlCenter!$B$11</f>
        <v>jobs</v>
      </c>
      <c r="G50" s="1" t="s">
        <v>2034</v>
      </c>
      <c r="H50" s="1" t="s">
        <v>2035</v>
      </c>
      <c r="I50" s="1" t="s">
        <v>2036</v>
      </c>
    </row>
    <row r="51" spans="1:10" ht="29" x14ac:dyDescent="0.35">
      <c r="A51" s="2" t="s">
        <v>1748</v>
      </c>
      <c r="B51" s="133" t="s">
        <v>2132</v>
      </c>
      <c r="C51" s="44">
        <v>0</v>
      </c>
      <c r="D51" s="1" t="s">
        <v>65</v>
      </c>
      <c r="E51" s="1" t="s">
        <v>64</v>
      </c>
      <c r="F51" s="1" t="str">
        <f>UnitControlCenter!$B$13</f>
        <v>% change</v>
      </c>
      <c r="G51" s="1" t="s">
        <v>2053</v>
      </c>
      <c r="H51" s="1" t="s">
        <v>2035</v>
      </c>
      <c r="I51" s="1" t="s">
        <v>2036</v>
      </c>
    </row>
    <row r="52" spans="1:10" ht="43.5" x14ac:dyDescent="0.35">
      <c r="A52" s="2" t="s">
        <v>1748</v>
      </c>
      <c r="B52" s="133" t="s">
        <v>2018</v>
      </c>
      <c r="C52" s="44">
        <v>0</v>
      </c>
      <c r="D52" s="1" t="s">
        <v>65</v>
      </c>
      <c r="E52" s="1" t="s">
        <v>66</v>
      </c>
      <c r="F52" s="1" t="str">
        <f>UnitControlCenter!$B$11</f>
        <v>jobs</v>
      </c>
      <c r="G52" s="1" t="s">
        <v>2057</v>
      </c>
      <c r="H52" s="1" t="s">
        <v>2037</v>
      </c>
      <c r="I52" s="20" t="s">
        <v>2038</v>
      </c>
      <c r="J52" s="20"/>
    </row>
    <row r="53" spans="1:10" ht="43.5" x14ac:dyDescent="0.35">
      <c r="A53" s="2" t="s">
        <v>1748</v>
      </c>
      <c r="B53" s="133" t="s">
        <v>2050</v>
      </c>
      <c r="C53" s="44">
        <v>0</v>
      </c>
      <c r="D53" s="1" t="s">
        <v>65</v>
      </c>
      <c r="E53" s="1" t="s">
        <v>64</v>
      </c>
      <c r="F53" s="1" t="str">
        <f>UnitControlCenter!$B$13</f>
        <v>% change</v>
      </c>
      <c r="G53" s="1" t="s">
        <v>2056</v>
      </c>
      <c r="H53" s="1" t="s">
        <v>2037</v>
      </c>
      <c r="I53" s="20" t="s">
        <v>2038</v>
      </c>
      <c r="J53" s="20"/>
    </row>
    <row r="54" spans="1:10" ht="29" x14ac:dyDescent="0.35">
      <c r="A54" s="2" t="s">
        <v>1748</v>
      </c>
      <c r="B54" s="133" t="s">
        <v>2023</v>
      </c>
      <c r="C54" s="44">
        <v>0</v>
      </c>
      <c r="D54" s="1" t="s">
        <v>65</v>
      </c>
      <c r="E54" s="1" t="s">
        <v>66</v>
      </c>
      <c r="F54" s="1" t="str">
        <f>UnitControlCenter!$B$11</f>
        <v>jobs</v>
      </c>
      <c r="G54" s="1" t="s">
        <v>2039</v>
      </c>
      <c r="H54" s="1" t="s">
        <v>2040</v>
      </c>
      <c r="I54" s="1" t="s">
        <v>2041</v>
      </c>
    </row>
    <row r="55" spans="1:10" ht="29" x14ac:dyDescent="0.35">
      <c r="A55" s="2" t="s">
        <v>1748</v>
      </c>
      <c r="B55" s="133" t="s">
        <v>2051</v>
      </c>
      <c r="C55" s="44">
        <v>0</v>
      </c>
      <c r="D55" s="1" t="s">
        <v>65</v>
      </c>
      <c r="E55" s="1" t="s">
        <v>64</v>
      </c>
      <c r="F55" s="1" t="str">
        <f>UnitControlCenter!$B$13</f>
        <v>% change</v>
      </c>
      <c r="G55" s="1" t="s">
        <v>2054</v>
      </c>
      <c r="H55" s="1" t="s">
        <v>2040</v>
      </c>
      <c r="I55" s="1" t="s">
        <v>2041</v>
      </c>
    </row>
    <row r="56" spans="1:10" ht="72.5" x14ac:dyDescent="0.35">
      <c r="A56" s="2" t="s">
        <v>1748</v>
      </c>
      <c r="B56" s="133" t="s">
        <v>2026</v>
      </c>
      <c r="C56" s="44">
        <v>0</v>
      </c>
      <c r="D56" s="1" t="s">
        <v>65</v>
      </c>
      <c r="E56" s="1" t="s">
        <v>66</v>
      </c>
      <c r="F56" s="1" t="str">
        <f>UnitControlCenter!$B$11</f>
        <v>jobs</v>
      </c>
      <c r="G56" s="1" t="s">
        <v>2042</v>
      </c>
      <c r="H56" s="1" t="s">
        <v>2043</v>
      </c>
      <c r="I56" s="1" t="s">
        <v>2044</v>
      </c>
    </row>
    <row r="57" spans="1:10" ht="72.5" x14ac:dyDescent="0.35">
      <c r="A57" s="2" t="s">
        <v>1748</v>
      </c>
      <c r="B57" s="133" t="s">
        <v>2052</v>
      </c>
      <c r="C57" s="44">
        <v>0</v>
      </c>
      <c r="D57" s="1" t="s">
        <v>65</v>
      </c>
      <c r="E57" s="1" t="s">
        <v>64</v>
      </c>
      <c r="F57" s="1" t="str">
        <f>UnitControlCenter!$B$13</f>
        <v>% change</v>
      </c>
      <c r="G57" s="1" t="s">
        <v>2055</v>
      </c>
      <c r="H57" s="1" t="s">
        <v>2043</v>
      </c>
      <c r="I57" s="1" t="s">
        <v>2044</v>
      </c>
    </row>
    <row r="58" spans="1:10" ht="29" x14ac:dyDescent="0.35">
      <c r="A58" s="2" t="s">
        <v>1748</v>
      </c>
      <c r="B58" s="133" t="s">
        <v>2115</v>
      </c>
      <c r="C58" s="44">
        <v>1</v>
      </c>
      <c r="D58" s="1" t="s">
        <v>65</v>
      </c>
      <c r="E58" s="1" t="s">
        <v>66</v>
      </c>
      <c r="F58" s="1" t="str">
        <f>UnitControlCenter!$B$11</f>
        <v>jobs</v>
      </c>
      <c r="G58" s="1" t="s">
        <v>2116</v>
      </c>
      <c r="H58" s="1" t="s">
        <v>2117</v>
      </c>
      <c r="I58" s="1" t="s">
        <v>2118</v>
      </c>
    </row>
    <row r="59" spans="1:10" ht="29" x14ac:dyDescent="0.35">
      <c r="A59" s="2" t="s">
        <v>1748</v>
      </c>
      <c r="B59" s="133" t="s">
        <v>2119</v>
      </c>
      <c r="C59" s="44">
        <v>1</v>
      </c>
      <c r="D59" s="1" t="s">
        <v>65</v>
      </c>
      <c r="E59" s="1" t="s">
        <v>64</v>
      </c>
      <c r="F59" s="1" t="str">
        <f>UnitControlCenter!$B$13</f>
        <v>% change</v>
      </c>
      <c r="G59" s="1" t="s">
        <v>2120</v>
      </c>
      <c r="H59" s="1" t="s">
        <v>2117</v>
      </c>
      <c r="I59" s="1" t="s">
        <v>2118</v>
      </c>
    </row>
    <row r="60" spans="1:10" ht="29" x14ac:dyDescent="0.35">
      <c r="A60" s="2" t="s">
        <v>1748</v>
      </c>
      <c r="B60" s="133" t="s">
        <v>1809</v>
      </c>
      <c r="C60" s="44">
        <v>1</v>
      </c>
      <c r="D60" s="1" t="s">
        <v>65</v>
      </c>
      <c r="E60" s="1" t="s">
        <v>64</v>
      </c>
      <c r="F60" s="1" t="str">
        <f>UnitControlCenter!$B$11</f>
        <v>jobs</v>
      </c>
      <c r="G60" s="1" t="s">
        <v>1813</v>
      </c>
      <c r="H60" s="1" t="s">
        <v>1812</v>
      </c>
      <c r="I60" s="1" t="s">
        <v>1823</v>
      </c>
    </row>
    <row r="61" spans="1:10" ht="43.5" x14ac:dyDescent="0.35">
      <c r="A61" s="2" t="s">
        <v>1748</v>
      </c>
      <c r="B61" s="133" t="s">
        <v>1864</v>
      </c>
      <c r="C61" s="44">
        <v>1</v>
      </c>
      <c r="D61" s="1" t="s">
        <v>65</v>
      </c>
      <c r="E61" s="1" t="s">
        <v>64</v>
      </c>
      <c r="F61" s="1" t="str">
        <f>UnitControlCenter!$B$11</f>
        <v>jobs</v>
      </c>
      <c r="G61" s="1" t="s">
        <v>1863</v>
      </c>
      <c r="H61" s="1" t="s">
        <v>1755</v>
      </c>
      <c r="I61" s="1" t="s">
        <v>1297</v>
      </c>
    </row>
    <row r="62" spans="1:10" ht="43.5" x14ac:dyDescent="0.35">
      <c r="A62" s="2" t="s">
        <v>1748</v>
      </c>
      <c r="B62" s="133" t="s">
        <v>1750</v>
      </c>
      <c r="C62" s="44">
        <v>1</v>
      </c>
      <c r="D62" s="1" t="s">
        <v>65</v>
      </c>
      <c r="E62" s="1" t="s">
        <v>64</v>
      </c>
      <c r="F62" s="1" t="str">
        <f>UnitControlCenter!$B$9</f>
        <v>billion 2023 Euro / year</v>
      </c>
      <c r="G62" s="1" t="s">
        <v>1757</v>
      </c>
      <c r="H62" s="1" t="s">
        <v>1759</v>
      </c>
      <c r="I62" s="1" t="s">
        <v>1297</v>
      </c>
    </row>
    <row r="63" spans="1:10" ht="43.5" x14ac:dyDescent="0.35">
      <c r="A63" s="2" t="s">
        <v>1748</v>
      </c>
      <c r="B63" s="133" t="s">
        <v>1769</v>
      </c>
      <c r="C63" s="44">
        <v>1</v>
      </c>
      <c r="D63" s="1" t="s">
        <v>65</v>
      </c>
      <c r="E63" s="1" t="s">
        <v>64</v>
      </c>
      <c r="F63" s="1" t="str">
        <f>UnitControlCenter!$B$13</f>
        <v>% change</v>
      </c>
      <c r="G63" s="1" t="s">
        <v>1771</v>
      </c>
      <c r="H63" s="1" t="s">
        <v>1759</v>
      </c>
      <c r="I63" s="1" t="s">
        <v>1297</v>
      </c>
    </row>
    <row r="64" spans="1:10" ht="29" x14ac:dyDescent="0.35">
      <c r="A64" s="2" t="s">
        <v>1748</v>
      </c>
      <c r="B64" s="133" t="s">
        <v>1810</v>
      </c>
      <c r="C64" s="44">
        <v>1</v>
      </c>
      <c r="D64" s="1" t="s">
        <v>65</v>
      </c>
      <c r="E64" s="1" t="s">
        <v>64</v>
      </c>
      <c r="F64" s="1" t="str">
        <f>UnitControlCenter!$B$9</f>
        <v>billion 2023 Euro / year</v>
      </c>
      <c r="G64" s="1" t="s">
        <v>1814</v>
      </c>
      <c r="H64" s="1" t="s">
        <v>1812</v>
      </c>
      <c r="I64" s="1" t="s">
        <v>1823</v>
      </c>
    </row>
    <row r="65" spans="1:10" ht="43.5" x14ac:dyDescent="0.35">
      <c r="A65" s="2" t="s">
        <v>1748</v>
      </c>
      <c r="B65" s="133" t="s">
        <v>1764</v>
      </c>
      <c r="C65" s="44">
        <v>1</v>
      </c>
      <c r="D65" s="1" t="s">
        <v>65</v>
      </c>
      <c r="E65" s="1" t="s">
        <v>64</v>
      </c>
      <c r="F65" s="1" t="str">
        <f>UnitControlCenter!$B$9</f>
        <v>billion 2023 Euro / year</v>
      </c>
      <c r="G65" s="1" t="s">
        <v>1760</v>
      </c>
      <c r="H65" s="1" t="s">
        <v>1758</v>
      </c>
      <c r="I65" s="1" t="s">
        <v>1297</v>
      </c>
    </row>
    <row r="66" spans="1:10" ht="29" x14ac:dyDescent="0.35">
      <c r="A66" s="2" t="s">
        <v>1748</v>
      </c>
      <c r="B66" s="133" t="s">
        <v>1762</v>
      </c>
      <c r="C66" s="44">
        <v>1</v>
      </c>
      <c r="D66" s="1" t="s">
        <v>63</v>
      </c>
      <c r="E66" s="1" t="s">
        <v>64</v>
      </c>
      <c r="F66" s="1" t="str">
        <f>UnitControlCenter!$B$14</f>
        <v>2023 Euro / employee-year</v>
      </c>
      <c r="G66" s="1" t="s">
        <v>1763</v>
      </c>
    </row>
    <row r="67" spans="1:10" ht="29.5" thickBot="1" x14ac:dyDescent="0.4">
      <c r="A67" s="134" t="s">
        <v>1748</v>
      </c>
      <c r="B67" s="136" t="s">
        <v>1811</v>
      </c>
      <c r="C67" s="141">
        <v>1</v>
      </c>
      <c r="D67" s="135" t="s">
        <v>65</v>
      </c>
      <c r="E67" s="135" t="s">
        <v>64</v>
      </c>
      <c r="F67" s="135" t="str">
        <f>UnitControlCenter!$B$9</f>
        <v>billion 2023 Euro / year</v>
      </c>
      <c r="G67" s="135" t="s">
        <v>1815</v>
      </c>
      <c r="H67" s="135" t="s">
        <v>1812</v>
      </c>
      <c r="I67" s="135" t="s">
        <v>1823</v>
      </c>
      <c r="J67" s="135"/>
    </row>
    <row r="68" spans="1:10" ht="87" x14ac:dyDescent="0.35">
      <c r="A68" s="2" t="s">
        <v>1749</v>
      </c>
      <c r="B68" s="2" t="s">
        <v>1558</v>
      </c>
      <c r="C68" s="44">
        <v>0</v>
      </c>
      <c r="D68" s="1" t="s">
        <v>65</v>
      </c>
      <c r="E68" s="1" t="s">
        <v>64</v>
      </c>
      <c r="F68" s="1" t="str">
        <f>UnitControlCenter!$B$9</f>
        <v>billion 2023 Euro / year</v>
      </c>
      <c r="G68" s="1" t="s">
        <v>1559</v>
      </c>
      <c r="H68" s="1" t="s">
        <v>1560</v>
      </c>
      <c r="I68" s="1" t="s">
        <v>1539</v>
      </c>
    </row>
    <row r="69" spans="1:10" ht="43.5" x14ac:dyDescent="0.35">
      <c r="A69" s="2" t="s">
        <v>1749</v>
      </c>
      <c r="B69" s="2" t="s">
        <v>1562</v>
      </c>
      <c r="C69" s="44">
        <v>0</v>
      </c>
      <c r="D69" s="1" t="s">
        <v>65</v>
      </c>
      <c r="E69" s="1" t="s">
        <v>64</v>
      </c>
      <c r="F69" s="1" t="str">
        <f>UnitControlCenter!$B$9</f>
        <v>billion 2023 Euro / year</v>
      </c>
      <c r="G69" s="1" t="s">
        <v>1572</v>
      </c>
      <c r="H69" s="1" t="s">
        <v>1573</v>
      </c>
      <c r="I69" s="1" t="s">
        <v>1574</v>
      </c>
    </row>
    <row r="70" spans="1:10" ht="58" x14ac:dyDescent="0.35">
      <c r="A70" s="2" t="s">
        <v>1749</v>
      </c>
      <c r="B70" s="2" t="s">
        <v>1563</v>
      </c>
      <c r="C70" s="44">
        <v>0</v>
      </c>
      <c r="D70" s="1" t="s">
        <v>65</v>
      </c>
      <c r="E70" s="1" t="s">
        <v>64</v>
      </c>
      <c r="F70" s="1" t="str">
        <f>UnitControlCenter!$B$9</f>
        <v>billion 2023 Euro / year</v>
      </c>
      <c r="G70" s="1" t="s">
        <v>1583</v>
      </c>
      <c r="H70" s="1" t="s">
        <v>1581</v>
      </c>
      <c r="I70" s="1" t="s">
        <v>1582</v>
      </c>
    </row>
    <row r="71" spans="1:10" ht="43.5" x14ac:dyDescent="0.35">
      <c r="A71" s="2" t="s">
        <v>1749</v>
      </c>
      <c r="B71" s="2" t="s">
        <v>1564</v>
      </c>
      <c r="C71" s="44">
        <v>0</v>
      </c>
      <c r="D71" s="1" t="s">
        <v>65</v>
      </c>
      <c r="E71" s="1" t="s">
        <v>64</v>
      </c>
      <c r="F71" s="1" t="str">
        <f>UnitControlCenter!$B$9</f>
        <v>billion 2023 Euro / year</v>
      </c>
      <c r="G71" s="1" t="s">
        <v>1577</v>
      </c>
      <c r="H71" s="1" t="s">
        <v>1573</v>
      </c>
      <c r="I71" s="1" t="s">
        <v>1575</v>
      </c>
    </row>
    <row r="72" spans="1:10" ht="43.5" x14ac:dyDescent="0.35">
      <c r="A72" s="2" t="s">
        <v>1749</v>
      </c>
      <c r="B72" s="2" t="s">
        <v>1565</v>
      </c>
      <c r="C72" s="44">
        <v>0</v>
      </c>
      <c r="D72" s="1" t="s">
        <v>65</v>
      </c>
      <c r="E72" s="1" t="s">
        <v>64</v>
      </c>
      <c r="F72" s="1" t="str">
        <f>UnitControlCenter!$B$9</f>
        <v>billion 2023 Euro / year</v>
      </c>
      <c r="G72" s="1" t="s">
        <v>1578</v>
      </c>
      <c r="H72" s="1" t="s">
        <v>1573</v>
      </c>
      <c r="I72" s="1" t="s">
        <v>1576</v>
      </c>
    </row>
    <row r="73" spans="1:10" ht="58" x14ac:dyDescent="0.35">
      <c r="A73" s="2" t="s">
        <v>1749</v>
      </c>
      <c r="B73" s="2" t="s">
        <v>1566</v>
      </c>
      <c r="C73" s="44">
        <v>0</v>
      </c>
      <c r="D73" s="1" t="s">
        <v>65</v>
      </c>
      <c r="E73" s="1" t="s">
        <v>64</v>
      </c>
      <c r="F73" s="1" t="str">
        <f>UnitControlCenter!$B$9</f>
        <v>billion 2023 Euro / year</v>
      </c>
      <c r="G73" s="1" t="s">
        <v>1584</v>
      </c>
      <c r="H73" s="1" t="s">
        <v>1581</v>
      </c>
      <c r="I73" s="1" t="s">
        <v>1582</v>
      </c>
    </row>
    <row r="74" spans="1:10" ht="58" x14ac:dyDescent="0.35">
      <c r="A74" s="2" t="s">
        <v>1749</v>
      </c>
      <c r="B74" s="2" t="s">
        <v>1567</v>
      </c>
      <c r="C74" s="44">
        <v>0</v>
      </c>
      <c r="D74" s="1" t="s">
        <v>65</v>
      </c>
      <c r="E74" s="1" t="s">
        <v>64</v>
      </c>
      <c r="F74" s="1" t="str">
        <f>UnitControlCenter!$B$9</f>
        <v>billion 2023 Euro / year</v>
      </c>
      <c r="G74" s="1" t="s">
        <v>1585</v>
      </c>
      <c r="H74" s="1" t="s">
        <v>1581</v>
      </c>
      <c r="I74" s="1" t="s">
        <v>1582</v>
      </c>
    </row>
    <row r="75" spans="1:10" ht="72.5" x14ac:dyDescent="0.35">
      <c r="A75" s="2" t="s">
        <v>1749</v>
      </c>
      <c r="B75" s="2" t="s">
        <v>1568</v>
      </c>
      <c r="C75" s="44">
        <v>0</v>
      </c>
      <c r="D75" s="1" t="s">
        <v>65</v>
      </c>
      <c r="E75" s="1" t="s">
        <v>64</v>
      </c>
      <c r="F75" s="1" t="str">
        <f>UnitControlCenter!$B$9</f>
        <v>billion 2023 Euro / year</v>
      </c>
      <c r="G75" s="1" t="s">
        <v>1586</v>
      </c>
      <c r="H75" s="1" t="s">
        <v>1581</v>
      </c>
      <c r="I75" s="1" t="s">
        <v>1582</v>
      </c>
    </row>
    <row r="76" spans="1:10" ht="58" x14ac:dyDescent="0.35">
      <c r="A76" s="2" t="s">
        <v>1749</v>
      </c>
      <c r="B76" s="2" t="s">
        <v>1591</v>
      </c>
      <c r="C76" s="44">
        <v>0</v>
      </c>
      <c r="D76" s="1" t="s">
        <v>65</v>
      </c>
      <c r="E76" s="1" t="s">
        <v>64</v>
      </c>
      <c r="F76" s="1" t="str">
        <f>UnitControlCenter!$B$9</f>
        <v>billion 2023 Euro / year</v>
      </c>
      <c r="G76" s="1" t="s">
        <v>1589</v>
      </c>
      <c r="H76" s="1" t="s">
        <v>1581</v>
      </c>
      <c r="I76" s="1" t="s">
        <v>1587</v>
      </c>
    </row>
    <row r="77" spans="1:10" ht="58.5" thickBot="1" x14ac:dyDescent="0.4">
      <c r="A77" s="134" t="s">
        <v>1749</v>
      </c>
      <c r="B77" s="134" t="s">
        <v>1592</v>
      </c>
      <c r="C77" s="141">
        <v>0</v>
      </c>
      <c r="D77" s="135" t="s">
        <v>65</v>
      </c>
      <c r="E77" s="135" t="s">
        <v>64</v>
      </c>
      <c r="F77" s="135" t="str">
        <f>UnitControlCenter!$B$9</f>
        <v>billion 2023 Euro / year</v>
      </c>
      <c r="G77" s="135" t="s">
        <v>1590</v>
      </c>
      <c r="H77" s="135" t="s">
        <v>1581</v>
      </c>
      <c r="I77" s="135" t="s">
        <v>1588</v>
      </c>
      <c r="J77" s="135"/>
    </row>
    <row r="78" spans="1:10" ht="29" x14ac:dyDescent="0.35">
      <c r="A78" s="2" t="s">
        <v>1235</v>
      </c>
      <c r="B78" s="2" t="s">
        <v>1865</v>
      </c>
      <c r="C78" s="44">
        <v>1</v>
      </c>
      <c r="D78" s="1" t="s">
        <v>63</v>
      </c>
      <c r="E78" s="1" t="s">
        <v>1867</v>
      </c>
      <c r="F78" s="1" t="str">
        <f>UnitControlCenter!$B$12</f>
        <v>incidents / year</v>
      </c>
      <c r="G78" s="1" t="s">
        <v>1794</v>
      </c>
    </row>
    <row r="79" spans="1:10" x14ac:dyDescent="0.35">
      <c r="A79" s="2" t="s">
        <v>1235</v>
      </c>
      <c r="B79" s="2" t="s">
        <v>2063</v>
      </c>
      <c r="C79" s="44">
        <v>1</v>
      </c>
      <c r="D79" s="1" t="s">
        <v>63</v>
      </c>
      <c r="E79" s="1" t="s">
        <v>64</v>
      </c>
      <c r="F79" s="1" t="str">
        <f>UnitControlCenter!$B$13</f>
        <v>% change</v>
      </c>
      <c r="G79" s="1" t="s">
        <v>2064</v>
      </c>
    </row>
    <row r="80" spans="1:10" ht="29" x14ac:dyDescent="0.35">
      <c r="A80" s="2" t="s">
        <v>1235</v>
      </c>
      <c r="B80" s="2" t="s">
        <v>2129</v>
      </c>
      <c r="C80" s="44">
        <v>1</v>
      </c>
      <c r="D80" s="1" t="s">
        <v>65</v>
      </c>
      <c r="E80" s="1" t="s">
        <v>66</v>
      </c>
      <c r="F80" s="1" t="str">
        <f>UnitControlCenter!$B$12</f>
        <v>incidents / year</v>
      </c>
      <c r="G80" s="1" t="s">
        <v>2047</v>
      </c>
      <c r="H80" s="1" t="s">
        <v>2035</v>
      </c>
      <c r="I80" s="1" t="s">
        <v>2036</v>
      </c>
    </row>
    <row r="81" spans="1:10" ht="29" x14ac:dyDescent="0.35">
      <c r="A81" s="2" t="s">
        <v>1235</v>
      </c>
      <c r="B81" s="2" t="s">
        <v>2130</v>
      </c>
      <c r="C81" s="44">
        <v>1</v>
      </c>
      <c r="D81" s="1" t="s">
        <v>65</v>
      </c>
      <c r="E81" s="1" t="s">
        <v>64</v>
      </c>
      <c r="F81" s="1" t="str">
        <f>UnitControlCenter!$B$13</f>
        <v>% change</v>
      </c>
      <c r="G81" s="1" t="s">
        <v>2058</v>
      </c>
      <c r="H81" s="1" t="s">
        <v>2035</v>
      </c>
      <c r="I81" s="1" t="s">
        <v>2036</v>
      </c>
    </row>
    <row r="82" spans="1:10" ht="43.5" x14ac:dyDescent="0.35">
      <c r="A82" s="2" t="s">
        <v>1235</v>
      </c>
      <c r="B82" s="2" t="s">
        <v>2045</v>
      </c>
      <c r="C82" s="44">
        <v>1</v>
      </c>
      <c r="D82" s="1" t="s">
        <v>65</v>
      </c>
      <c r="E82" s="1" t="s">
        <v>66</v>
      </c>
      <c r="F82" s="1" t="str">
        <f>UnitControlCenter!$B$12</f>
        <v>incidents / year</v>
      </c>
      <c r="G82" s="1" t="s">
        <v>2048</v>
      </c>
      <c r="H82" s="1" t="s">
        <v>2037</v>
      </c>
      <c r="I82" s="20" t="s">
        <v>2038</v>
      </c>
      <c r="J82" s="20"/>
    </row>
    <row r="83" spans="1:10" ht="43.5" x14ac:dyDescent="0.35">
      <c r="A83" s="2" t="s">
        <v>1235</v>
      </c>
      <c r="B83" s="2" t="s">
        <v>2061</v>
      </c>
      <c r="C83" s="44">
        <v>1</v>
      </c>
      <c r="D83" s="1" t="s">
        <v>65</v>
      </c>
      <c r="E83" s="1" t="s">
        <v>64</v>
      </c>
      <c r="F83" s="1" t="str">
        <f>UnitControlCenter!$B$13</f>
        <v>% change</v>
      </c>
      <c r="G83" s="1" t="s">
        <v>2059</v>
      </c>
      <c r="H83" s="1" t="s">
        <v>2037</v>
      </c>
      <c r="I83" s="20" t="s">
        <v>2038</v>
      </c>
      <c r="J83" s="20"/>
    </row>
    <row r="84" spans="1:10" ht="29" x14ac:dyDescent="0.35">
      <c r="A84" s="2" t="s">
        <v>1235</v>
      </c>
      <c r="B84" s="2" t="s">
        <v>2046</v>
      </c>
      <c r="C84" s="44">
        <v>1</v>
      </c>
      <c r="D84" s="1" t="s">
        <v>65</v>
      </c>
      <c r="E84" s="1" t="s">
        <v>66</v>
      </c>
      <c r="F84" s="1" t="str">
        <f>UnitControlCenter!$B$12</f>
        <v>incidents / year</v>
      </c>
      <c r="G84" s="1" t="s">
        <v>2049</v>
      </c>
      <c r="H84" s="1" t="s">
        <v>2040</v>
      </c>
      <c r="I84" s="1" t="s">
        <v>2041</v>
      </c>
    </row>
    <row r="85" spans="1:10" ht="29" x14ac:dyDescent="0.35">
      <c r="A85" s="2" t="s">
        <v>1235</v>
      </c>
      <c r="B85" s="2" t="s">
        <v>2062</v>
      </c>
      <c r="C85" s="44">
        <v>1</v>
      </c>
      <c r="D85" s="1" t="s">
        <v>65</v>
      </c>
      <c r="E85" s="1" t="s">
        <v>64</v>
      </c>
      <c r="F85" s="1" t="str">
        <f>UnitControlCenter!$B$13</f>
        <v>% change</v>
      </c>
      <c r="G85" s="1" t="s">
        <v>2060</v>
      </c>
      <c r="H85" s="1" t="s">
        <v>2040</v>
      </c>
      <c r="I85" s="1" t="s">
        <v>2041</v>
      </c>
    </row>
    <row r="86" spans="1:10" x14ac:dyDescent="0.35">
      <c r="A86" s="2" t="s">
        <v>1235</v>
      </c>
      <c r="B86" s="2" t="s">
        <v>1786</v>
      </c>
      <c r="C86" s="44">
        <v>0</v>
      </c>
      <c r="D86" s="1" t="s">
        <v>63</v>
      </c>
      <c r="E86" s="1" t="s">
        <v>64</v>
      </c>
      <c r="F86" s="1" t="str">
        <f>UnitControlCenter!$B$12</f>
        <v>incidents / year</v>
      </c>
      <c r="G86" s="1" t="s">
        <v>1794</v>
      </c>
    </row>
    <row r="87" spans="1:10" ht="29" x14ac:dyDescent="0.35">
      <c r="A87" s="2" t="s">
        <v>1235</v>
      </c>
      <c r="B87" s="2" t="s">
        <v>1236</v>
      </c>
      <c r="C87" s="44">
        <v>1</v>
      </c>
      <c r="D87" s="1" t="s">
        <v>63</v>
      </c>
      <c r="E87" s="1" t="s">
        <v>64</v>
      </c>
      <c r="F87" s="1" t="str">
        <f>UnitControlCenter!$B$9</f>
        <v>billion 2023 Euro / year</v>
      </c>
      <c r="G87" s="1" t="s">
        <v>67</v>
      </c>
    </row>
    <row r="88" spans="1:10" x14ac:dyDescent="0.35">
      <c r="A88" s="2" t="s">
        <v>1235</v>
      </c>
      <c r="B88" s="2" t="s">
        <v>1787</v>
      </c>
      <c r="C88" s="44">
        <v>1</v>
      </c>
      <c r="D88" s="1" t="s">
        <v>63</v>
      </c>
      <c r="E88" s="1" t="s">
        <v>64</v>
      </c>
      <c r="F88" s="1" t="str">
        <f>UnitControlCenter!$B$12</f>
        <v>incidents / year</v>
      </c>
      <c r="G88" s="1" t="s">
        <v>1795</v>
      </c>
    </row>
    <row r="89" spans="1:10" ht="29" x14ac:dyDescent="0.35">
      <c r="A89" s="2" t="s">
        <v>1235</v>
      </c>
      <c r="B89" s="2" t="s">
        <v>1788</v>
      </c>
      <c r="C89" s="44">
        <v>1</v>
      </c>
      <c r="D89" s="1" t="s">
        <v>63</v>
      </c>
      <c r="E89" s="1" t="s">
        <v>64</v>
      </c>
      <c r="F89" s="1" t="str">
        <f>UnitControlCenter!$B$12</f>
        <v>incidents / year</v>
      </c>
      <c r="G89" s="1" t="s">
        <v>1796</v>
      </c>
    </row>
    <row r="90" spans="1:10" x14ac:dyDescent="0.35">
      <c r="A90" s="2" t="s">
        <v>1235</v>
      </c>
      <c r="B90" s="2" t="s">
        <v>1801</v>
      </c>
      <c r="C90" s="44">
        <v>1</v>
      </c>
      <c r="D90" s="1" t="s">
        <v>63</v>
      </c>
      <c r="E90" s="1" t="s">
        <v>64</v>
      </c>
      <c r="F90" s="1" t="str">
        <f>UnitControlCenter!$B$12</f>
        <v>incidents / year</v>
      </c>
      <c r="G90" s="1" t="s">
        <v>1802</v>
      </c>
    </row>
    <row r="91" spans="1:10" x14ac:dyDescent="0.35">
      <c r="A91" s="2" t="s">
        <v>1235</v>
      </c>
      <c r="B91" s="2" t="s">
        <v>1789</v>
      </c>
      <c r="C91" s="44">
        <v>1</v>
      </c>
      <c r="D91" s="1" t="s">
        <v>63</v>
      </c>
      <c r="E91" s="1" t="s">
        <v>64</v>
      </c>
      <c r="F91" s="1" t="str">
        <f>UnitControlCenter!$B$12</f>
        <v>incidents / year</v>
      </c>
      <c r="G91" s="1" t="s">
        <v>1797</v>
      </c>
    </row>
    <row r="92" spans="1:10" x14ac:dyDescent="0.35">
      <c r="A92" s="2" t="s">
        <v>1235</v>
      </c>
      <c r="B92" s="2" t="s">
        <v>1790</v>
      </c>
      <c r="C92" s="44">
        <v>1</v>
      </c>
      <c r="D92" s="1" t="s">
        <v>63</v>
      </c>
      <c r="E92" s="1" t="s">
        <v>64</v>
      </c>
      <c r="F92" s="1" t="str">
        <f>UnitControlCenter!$B$12</f>
        <v>incidents / year</v>
      </c>
      <c r="G92" s="1" t="s">
        <v>1798</v>
      </c>
    </row>
    <row r="93" spans="1:10" x14ac:dyDescent="0.35">
      <c r="A93" s="2" t="s">
        <v>1235</v>
      </c>
      <c r="B93" s="2" t="s">
        <v>1791</v>
      </c>
      <c r="C93" s="44">
        <v>1</v>
      </c>
      <c r="D93" s="1" t="s">
        <v>63</v>
      </c>
      <c r="E93" s="1" t="s">
        <v>64</v>
      </c>
      <c r="F93" s="1" t="str">
        <f>UnitControlCenter!$B$12</f>
        <v>incidents / year</v>
      </c>
      <c r="G93" s="1" t="s">
        <v>1799</v>
      </c>
    </row>
    <row r="94" spans="1:10" ht="29.5" thickBot="1" x14ac:dyDescent="0.4">
      <c r="A94" s="134" t="s">
        <v>1235</v>
      </c>
      <c r="B94" s="134" t="s">
        <v>1792</v>
      </c>
      <c r="C94" s="141">
        <v>1</v>
      </c>
      <c r="D94" s="135" t="s">
        <v>63</v>
      </c>
      <c r="E94" s="135" t="s">
        <v>64</v>
      </c>
      <c r="F94" s="135" t="str">
        <f>UnitControlCenter!$B$12</f>
        <v>incidents / year</v>
      </c>
      <c r="G94" s="135" t="s">
        <v>1800</v>
      </c>
      <c r="H94" s="135"/>
      <c r="I94" s="135"/>
      <c r="J94" s="135"/>
    </row>
    <row r="95" spans="1:10" ht="203" x14ac:dyDescent="0.35">
      <c r="A95" s="2" t="s">
        <v>1362</v>
      </c>
      <c r="B95" s="2" t="s">
        <v>1237</v>
      </c>
      <c r="C95" s="44">
        <v>1</v>
      </c>
      <c r="D95" s="1" t="s">
        <v>65</v>
      </c>
      <c r="E95" s="1" t="s">
        <v>66</v>
      </c>
      <c r="F95" s="1" t="str">
        <f>UnitControlCenter!$B$16</f>
        <v>terawatt-hours (TWh) / year</v>
      </c>
      <c r="G95" s="1" t="s">
        <v>2663</v>
      </c>
      <c r="H95" s="1" t="s">
        <v>2664</v>
      </c>
      <c r="I95" s="1" t="s">
        <v>2665</v>
      </c>
    </row>
    <row r="96" spans="1:10" ht="232" x14ac:dyDescent="0.35">
      <c r="A96" s="2" t="s">
        <v>1362</v>
      </c>
      <c r="B96" s="2" t="s">
        <v>1238</v>
      </c>
      <c r="C96" s="44">
        <v>1</v>
      </c>
      <c r="D96" s="1" t="s">
        <v>65</v>
      </c>
      <c r="E96" s="1" t="s">
        <v>64</v>
      </c>
      <c r="F96" s="1" t="str">
        <f>UnitControlCenter!$B$16</f>
        <v>terawatt-hours (TWh) / year</v>
      </c>
      <c r="G96" s="1" t="s">
        <v>2666</v>
      </c>
      <c r="H96" s="1" t="s">
        <v>2664</v>
      </c>
      <c r="I96" s="1" t="s">
        <v>2665</v>
      </c>
    </row>
    <row r="97" spans="1:10" ht="203" x14ac:dyDescent="0.35">
      <c r="A97" s="2" t="s">
        <v>1362</v>
      </c>
      <c r="B97" s="2" t="s">
        <v>1239</v>
      </c>
      <c r="C97" s="44">
        <v>1</v>
      </c>
      <c r="D97" s="1" t="s">
        <v>65</v>
      </c>
      <c r="E97" s="1" t="s">
        <v>66</v>
      </c>
      <c r="F97" s="1" t="str">
        <f>UnitControlCenter!$B$21</f>
        <v>gigawatts (GW) / year</v>
      </c>
      <c r="G97" s="1" t="s">
        <v>2509</v>
      </c>
      <c r="H97" s="1" t="s">
        <v>2507</v>
      </c>
      <c r="I97" s="1" t="s">
        <v>2505</v>
      </c>
    </row>
    <row r="98" spans="1:10" ht="232" x14ac:dyDescent="0.35">
      <c r="A98" s="2" t="s">
        <v>1362</v>
      </c>
      <c r="B98" s="2" t="s">
        <v>1240</v>
      </c>
      <c r="C98" s="44">
        <v>1</v>
      </c>
      <c r="D98" s="1" t="s">
        <v>65</v>
      </c>
      <c r="E98" s="1" t="s">
        <v>64</v>
      </c>
      <c r="F98" s="1" t="str">
        <f>UnitControlCenter!$B$21</f>
        <v>gigawatts (GW) / year</v>
      </c>
      <c r="G98" s="1" t="s">
        <v>2510</v>
      </c>
      <c r="H98" s="1" t="s">
        <v>2508</v>
      </c>
      <c r="I98" s="1" t="s">
        <v>2506</v>
      </c>
    </row>
    <row r="99" spans="1:10" ht="43.5" x14ac:dyDescent="0.35">
      <c r="A99" s="2" t="s">
        <v>1362</v>
      </c>
      <c r="B99" s="2" t="s">
        <v>1363</v>
      </c>
      <c r="C99" s="44">
        <v>1</v>
      </c>
      <c r="D99" s="1" t="s">
        <v>65</v>
      </c>
      <c r="E99" s="1" t="s">
        <v>66</v>
      </c>
      <c r="F99" s="1" t="str">
        <f>UnitControlCenter!$B$16</f>
        <v>terawatt-hours (TWh) / year</v>
      </c>
      <c r="G99" s="1" t="s">
        <v>1720</v>
      </c>
      <c r="H99" s="1" t="s">
        <v>1721</v>
      </c>
      <c r="I99" s="1" t="s">
        <v>1396</v>
      </c>
    </row>
    <row r="100" spans="1:10" ht="29" x14ac:dyDescent="0.35">
      <c r="A100" s="2" t="s">
        <v>1362</v>
      </c>
      <c r="B100" s="2" t="s">
        <v>2193</v>
      </c>
      <c r="C100" s="44">
        <v>1</v>
      </c>
      <c r="D100" s="1" t="s">
        <v>63</v>
      </c>
      <c r="E100" s="1" t="s">
        <v>64</v>
      </c>
      <c r="F100" s="1" t="str">
        <f>UnitControlCenter!B18</f>
        <v>%</v>
      </c>
      <c r="G100" s="1" t="s">
        <v>2196</v>
      </c>
    </row>
    <row r="101" spans="1:10" ht="29" x14ac:dyDescent="0.35">
      <c r="A101" s="2" t="s">
        <v>1362</v>
      </c>
      <c r="B101" s="2" t="s">
        <v>2198</v>
      </c>
      <c r="C101" s="44">
        <v>1</v>
      </c>
      <c r="D101" s="1" t="s">
        <v>63</v>
      </c>
      <c r="E101" s="1" t="s">
        <v>64</v>
      </c>
      <c r="F101" s="1" t="str">
        <f>UnitControlCenter!B19</f>
        <v>metric tons CO2e / megawatt-hour (MWh)</v>
      </c>
      <c r="G101" s="1" t="s">
        <v>2197</v>
      </c>
    </row>
    <row r="102" spans="1:10" ht="29.5" thickBot="1" x14ac:dyDescent="0.4">
      <c r="A102" s="134" t="s">
        <v>1362</v>
      </c>
      <c r="B102" s="134" t="s">
        <v>2205</v>
      </c>
      <c r="C102" s="141">
        <v>1</v>
      </c>
      <c r="D102" s="135" t="s">
        <v>63</v>
      </c>
      <c r="E102" s="135" t="s">
        <v>64</v>
      </c>
      <c r="F102" s="135" t="str">
        <f>UnitControlCenter!B20</f>
        <v>kilowatt-hour / 2023 Euro</v>
      </c>
      <c r="G102" s="135" t="s">
        <v>2206</v>
      </c>
      <c r="H102" s="135"/>
      <c r="I102" s="135"/>
      <c r="J102" s="135"/>
    </row>
    <row r="103" spans="1:10" ht="174" x14ac:dyDescent="0.35">
      <c r="A103" s="2" t="s">
        <v>2008</v>
      </c>
      <c r="B103" s="2" t="s">
        <v>1241</v>
      </c>
      <c r="C103" s="44">
        <v>1</v>
      </c>
      <c r="D103" s="1" t="s">
        <v>65</v>
      </c>
      <c r="E103" s="1" t="s">
        <v>1253</v>
      </c>
      <c r="F103" s="1" t="str">
        <f>UnitControlCenter!$B$22</f>
        <v>2023 Euro / megawatt-hour (MWh)</v>
      </c>
      <c r="G103" s="1" t="s">
        <v>2705</v>
      </c>
      <c r="H103" s="1" t="s">
        <v>2703</v>
      </c>
      <c r="I103" s="44" t="s">
        <v>2704</v>
      </c>
    </row>
    <row r="104" spans="1:10" ht="29" x14ac:dyDescent="0.35">
      <c r="A104" s="2" t="s">
        <v>2008</v>
      </c>
      <c r="B104" s="2" t="s">
        <v>1242</v>
      </c>
      <c r="C104" s="44">
        <v>1</v>
      </c>
      <c r="D104" s="1" t="s">
        <v>65</v>
      </c>
      <c r="E104" s="1" t="s">
        <v>66</v>
      </c>
      <c r="F104" s="1" t="str">
        <f>UnitControlCenter!$B$16</f>
        <v>terawatt-hours (TWh) / year</v>
      </c>
      <c r="G104" s="1" t="s">
        <v>1661</v>
      </c>
      <c r="H104" s="1" t="s">
        <v>1662</v>
      </c>
      <c r="I104" s="1" t="s">
        <v>1663</v>
      </c>
    </row>
    <row r="105" spans="1:10" ht="101.5" x14ac:dyDescent="0.35">
      <c r="A105" s="2" t="s">
        <v>2008</v>
      </c>
      <c r="B105" s="2" t="s">
        <v>2009</v>
      </c>
      <c r="C105" s="44">
        <v>1</v>
      </c>
      <c r="D105" s="1" t="s">
        <v>65</v>
      </c>
      <c r="E105" s="1" t="s">
        <v>66</v>
      </c>
      <c r="F105" s="1" t="str">
        <f>UnitControlCenter!$B$3</f>
        <v>million metric tons / year</v>
      </c>
      <c r="G105" s="1" t="s">
        <v>2430</v>
      </c>
      <c r="H105" s="1" t="s">
        <v>2502</v>
      </c>
      <c r="I105" s="44" t="s">
        <v>2504</v>
      </c>
    </row>
    <row r="106" spans="1:10" ht="188.5" x14ac:dyDescent="0.35">
      <c r="A106" s="2" t="s">
        <v>2008</v>
      </c>
      <c r="B106" s="2" t="s">
        <v>1356</v>
      </c>
      <c r="C106" s="44">
        <v>1</v>
      </c>
      <c r="D106" s="1" t="s">
        <v>65</v>
      </c>
      <c r="E106" s="1" t="s">
        <v>66</v>
      </c>
      <c r="F106" s="1" t="str">
        <f>UnitControlCenter!$B$23</f>
        <v>cubic km / yr</v>
      </c>
      <c r="G106" s="1" t="s">
        <v>2429</v>
      </c>
      <c r="H106" s="1" t="s">
        <v>2501</v>
      </c>
      <c r="I106" s="44" t="s">
        <v>2503</v>
      </c>
    </row>
    <row r="107" spans="1:10" s="135" customFormat="1" ht="189" thickBot="1" x14ac:dyDescent="0.4">
      <c r="A107" s="134" t="s">
        <v>2008</v>
      </c>
      <c r="B107" s="134" t="s">
        <v>1357</v>
      </c>
      <c r="C107" s="141">
        <v>1</v>
      </c>
      <c r="D107" s="135" t="s">
        <v>65</v>
      </c>
      <c r="E107" s="135" t="s">
        <v>66</v>
      </c>
      <c r="F107" s="135" t="str">
        <f>UnitControlCenter!$B$23</f>
        <v>cubic km / yr</v>
      </c>
      <c r="G107" s="135" t="s">
        <v>2431</v>
      </c>
      <c r="H107" s="1" t="s">
        <v>2501</v>
      </c>
      <c r="I107" s="44" t="s">
        <v>2503</v>
      </c>
    </row>
    <row r="108" spans="1:10" ht="409.5" x14ac:dyDescent="0.35">
      <c r="A108" s="2" t="s">
        <v>2398</v>
      </c>
      <c r="B108" s="2" t="s">
        <v>2399</v>
      </c>
      <c r="C108" s="44">
        <v>1</v>
      </c>
      <c r="D108" s="1" t="s">
        <v>65</v>
      </c>
      <c r="E108" s="1" t="s">
        <v>2405</v>
      </c>
      <c r="F108" s="1" t="str">
        <f>UnitControlCenter!$B$17</f>
        <v>terawatt-hours (TWh)</v>
      </c>
      <c r="G108" s="1" t="s">
        <v>2457</v>
      </c>
      <c r="H108" s="1" t="s">
        <v>2453</v>
      </c>
      <c r="I108" s="1" t="s">
        <v>2454</v>
      </c>
    </row>
    <row r="109" spans="1:10" ht="406" x14ac:dyDescent="0.35">
      <c r="A109" s="2" t="s">
        <v>2398</v>
      </c>
      <c r="B109" s="2" t="s">
        <v>2400</v>
      </c>
      <c r="C109" s="44">
        <v>1</v>
      </c>
      <c r="D109" s="1" t="s">
        <v>65</v>
      </c>
      <c r="E109" s="1" t="s">
        <v>2405</v>
      </c>
      <c r="F109" s="1" t="str">
        <f>UnitControlCenter!$B$17</f>
        <v>terawatt-hours (TWh)</v>
      </c>
      <c r="G109" s="1" t="s">
        <v>2458</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2398</v>
      </c>
      <c r="B110" s="2" t="s">
        <v>2401</v>
      </c>
      <c r="C110" s="44">
        <v>1</v>
      </c>
      <c r="D110" s="1" t="s">
        <v>65</v>
      </c>
      <c r="E110" s="1" t="s">
        <v>2405</v>
      </c>
      <c r="F110" s="1" t="str">
        <f>UnitControlCenter!$B$17</f>
        <v>terawatt-hours (TWh)</v>
      </c>
      <c r="G110" s="1" t="s">
        <v>2459</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2398</v>
      </c>
      <c r="B111" s="2" t="s">
        <v>2402</v>
      </c>
      <c r="C111" s="44">
        <v>1</v>
      </c>
      <c r="D111" s="1" t="s">
        <v>65</v>
      </c>
      <c r="E111" s="1" t="s">
        <v>2405</v>
      </c>
      <c r="F111" s="1" t="str">
        <f>UnitControlCenter!$B$17</f>
        <v>terawatt-hours (TWh)</v>
      </c>
      <c r="G111" s="1" t="s">
        <v>2460</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2398</v>
      </c>
      <c r="B112" s="2" t="s">
        <v>2403</v>
      </c>
      <c r="C112" s="44">
        <v>1</v>
      </c>
      <c r="D112" s="1" t="s">
        <v>65</v>
      </c>
      <c r="E112" s="1" t="s">
        <v>2405</v>
      </c>
      <c r="F112" s="1" t="str">
        <f>UnitControlCenter!$B$17</f>
        <v>terawatt-hours (TWh)</v>
      </c>
      <c r="G112" s="1" t="s">
        <v>2455</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2398</v>
      </c>
      <c r="B113" s="2" t="s">
        <v>2404</v>
      </c>
      <c r="C113" s="44">
        <v>1</v>
      </c>
      <c r="D113" s="1" t="s">
        <v>65</v>
      </c>
      <c r="E113" s="1" t="s">
        <v>2405</v>
      </c>
      <c r="F113" s="1" t="str">
        <f>UnitControlCenter!$B$17</f>
        <v>terawatt-hours (TWh)</v>
      </c>
      <c r="G113" s="1" t="s">
        <v>2456</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2398</v>
      </c>
      <c r="B114" s="2" t="s">
        <v>2654</v>
      </c>
      <c r="C114" s="44">
        <v>1</v>
      </c>
      <c r="D114" s="1" t="s">
        <v>65</v>
      </c>
      <c r="E114" s="1" t="s">
        <v>2655</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6" x14ac:dyDescent="0.35">
      <c r="A115" s="2" t="s">
        <v>2398</v>
      </c>
      <c r="B115" s="2" t="s">
        <v>2656</v>
      </c>
      <c r="C115" s="44">
        <v>1</v>
      </c>
      <c r="D115" s="1" t="s">
        <v>65</v>
      </c>
      <c r="E115" s="1" t="s">
        <v>2655</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35">
      <c r="A116" s="2" t="s">
        <v>2398</v>
      </c>
      <c r="B116" s="2" t="s">
        <v>2657</v>
      </c>
      <c r="C116" s="44">
        <v>1</v>
      </c>
      <c r="D116" s="1" t="s">
        <v>65</v>
      </c>
      <c r="E116" s="1" t="s">
        <v>2655</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35">
      <c r="A117" s="2" t="s">
        <v>2398</v>
      </c>
      <c r="B117" s="2" t="s">
        <v>2658</v>
      </c>
      <c r="C117" s="44">
        <v>1</v>
      </c>
      <c r="D117" s="1" t="s">
        <v>65</v>
      </c>
      <c r="E117" s="1" t="s">
        <v>2655</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35">
      <c r="A118" s="2" t="s">
        <v>2398</v>
      </c>
      <c r="B118" s="2" t="s">
        <v>2662</v>
      </c>
      <c r="C118" s="44">
        <v>1</v>
      </c>
      <c r="D118" s="1" t="s">
        <v>65</v>
      </c>
      <c r="E118" s="1" t="s">
        <v>2655</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4">
      <c r="A119" s="134" t="s">
        <v>2398</v>
      </c>
      <c r="B119" s="134" t="s">
        <v>2659</v>
      </c>
      <c r="C119" s="141">
        <v>1</v>
      </c>
      <c r="D119" s="135" t="s">
        <v>65</v>
      </c>
      <c r="E119" s="135" t="s">
        <v>2655</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72.5" x14ac:dyDescent="0.35">
      <c r="A120" s="2" t="s">
        <v>1640</v>
      </c>
      <c r="B120" s="2" t="s">
        <v>2692</v>
      </c>
      <c r="C120" s="44">
        <v>1</v>
      </c>
      <c r="D120" s="1" t="s">
        <v>65</v>
      </c>
      <c r="E120" s="1" t="s">
        <v>66</v>
      </c>
      <c r="F120" s="1" t="str">
        <f>UnitControlCenter!$B$26</f>
        <v>million vehicles / year</v>
      </c>
      <c r="G120" s="1" t="s">
        <v>1505</v>
      </c>
      <c r="H120" s="1" t="s">
        <v>1506</v>
      </c>
      <c r="I120" s="1" t="s">
        <v>1507</v>
      </c>
    </row>
    <row r="121" spans="1:10" ht="72.5" x14ac:dyDescent="0.35">
      <c r="A121" s="2" t="s">
        <v>1640</v>
      </c>
      <c r="B121" s="2" t="s">
        <v>1641</v>
      </c>
      <c r="C121" s="44">
        <v>1</v>
      </c>
      <c r="D121" s="1" t="s">
        <v>65</v>
      </c>
      <c r="E121" s="1" t="s">
        <v>66</v>
      </c>
      <c r="F121" s="1" t="str">
        <f>UnitControlCenter!$B$27</f>
        <v>thousand vehicles / year</v>
      </c>
      <c r="G121" s="1" t="s">
        <v>1508</v>
      </c>
      <c r="H121" s="1" t="s">
        <v>1509</v>
      </c>
      <c r="I121" s="1" t="s">
        <v>1510</v>
      </c>
    </row>
    <row r="122" spans="1:10" ht="72.5" x14ac:dyDescent="0.35">
      <c r="A122" s="2" t="s">
        <v>1640</v>
      </c>
      <c r="B122" s="2" t="s">
        <v>2690</v>
      </c>
      <c r="C122" s="44">
        <v>1</v>
      </c>
      <c r="D122" s="1" t="s">
        <v>65</v>
      </c>
      <c r="E122" s="1" t="s">
        <v>66</v>
      </c>
      <c r="F122" s="1" t="str">
        <f>UnitControlCenter!$B$27</f>
        <v>thousand vehicles / year</v>
      </c>
      <c r="G122" s="1" t="s">
        <v>1511</v>
      </c>
      <c r="H122" s="1" t="s">
        <v>1506</v>
      </c>
      <c r="I122" s="1" t="s">
        <v>1507</v>
      </c>
    </row>
    <row r="123" spans="1:10" ht="72.5" x14ac:dyDescent="0.35">
      <c r="A123" s="2" t="s">
        <v>1640</v>
      </c>
      <c r="B123" s="2" t="s">
        <v>2691</v>
      </c>
      <c r="C123" s="44">
        <v>1</v>
      </c>
      <c r="D123" s="1" t="s">
        <v>65</v>
      </c>
      <c r="E123" s="1" t="s">
        <v>66</v>
      </c>
      <c r="F123" s="1" t="str">
        <f>UnitControlCenter!$B$27</f>
        <v>thousand vehicles / year</v>
      </c>
      <c r="G123" s="1" t="s">
        <v>1512</v>
      </c>
      <c r="H123" s="1" t="s">
        <v>1509</v>
      </c>
      <c r="I123" s="1" t="s">
        <v>1510</v>
      </c>
    </row>
    <row r="124" spans="1:10" ht="29" x14ac:dyDescent="0.35">
      <c r="A124" s="2" t="s">
        <v>1640</v>
      </c>
      <c r="B124" s="2" t="s">
        <v>2230</v>
      </c>
      <c r="C124" s="44">
        <v>1</v>
      </c>
      <c r="D124" s="1" t="s">
        <v>65</v>
      </c>
      <c r="E124" s="1" t="s">
        <v>66</v>
      </c>
      <c r="F124" s="1" t="str">
        <f>UnitControlCenter!$B$27</f>
        <v>thousand vehicles / year</v>
      </c>
      <c r="G124" s="1" t="s">
        <v>1397</v>
      </c>
      <c r="H124" s="1" t="s">
        <v>1398</v>
      </c>
      <c r="I124" s="1" t="s">
        <v>1496</v>
      </c>
    </row>
    <row r="125" spans="1:10" ht="29" x14ac:dyDescent="0.35">
      <c r="A125" s="2" t="s">
        <v>1640</v>
      </c>
      <c r="B125" s="2" t="s">
        <v>2231</v>
      </c>
      <c r="C125" s="44">
        <v>0</v>
      </c>
      <c r="D125" s="1" t="s">
        <v>65</v>
      </c>
      <c r="E125" s="1" t="s">
        <v>66</v>
      </c>
      <c r="F125" s="1" t="str">
        <f>UnitControlCenter!$B$27</f>
        <v>thousand vehicles / year</v>
      </c>
      <c r="G125" s="1" t="s">
        <v>2232</v>
      </c>
      <c r="H125" s="1" t="s">
        <v>1398</v>
      </c>
      <c r="I125" s="1" t="s">
        <v>1496</v>
      </c>
    </row>
    <row r="126" spans="1:10" ht="72.5" x14ac:dyDescent="0.35">
      <c r="A126" s="2" t="s">
        <v>1640</v>
      </c>
      <c r="B126" s="2" t="s">
        <v>2694</v>
      </c>
      <c r="C126" s="44">
        <v>1</v>
      </c>
      <c r="D126" s="1" t="s">
        <v>65</v>
      </c>
      <c r="E126" s="1" t="s">
        <v>66</v>
      </c>
      <c r="F126" s="1" t="str">
        <f>UnitControlCenter!$B$28</f>
        <v>million vehicles</v>
      </c>
      <c r="G126" s="1" t="s">
        <v>1513</v>
      </c>
      <c r="H126" s="1" t="s">
        <v>1506</v>
      </c>
      <c r="I126" s="1" t="s">
        <v>1507</v>
      </c>
    </row>
    <row r="127" spans="1:10" ht="72.5" x14ac:dyDescent="0.35">
      <c r="A127" s="2" t="s">
        <v>1640</v>
      </c>
      <c r="B127" s="2" t="s">
        <v>1642</v>
      </c>
      <c r="C127" s="44">
        <v>1</v>
      </c>
      <c r="D127" s="1" t="s">
        <v>65</v>
      </c>
      <c r="E127" s="1" t="s">
        <v>66</v>
      </c>
      <c r="F127" s="1" t="str">
        <f>UnitControlCenter!$B$29</f>
        <v>thousand vehicles</v>
      </c>
      <c r="G127" s="1" t="s">
        <v>1719</v>
      </c>
      <c r="H127" s="1" t="s">
        <v>1509</v>
      </c>
      <c r="I127" s="1" t="s">
        <v>1510</v>
      </c>
    </row>
    <row r="128" spans="1:10" ht="58" x14ac:dyDescent="0.35">
      <c r="A128" s="2" t="s">
        <v>1640</v>
      </c>
      <c r="B128" s="2" t="s">
        <v>2693</v>
      </c>
      <c r="C128" s="44">
        <v>1</v>
      </c>
      <c r="D128" s="1" t="s">
        <v>65</v>
      </c>
      <c r="E128" s="1" t="s">
        <v>66</v>
      </c>
      <c r="F128" s="1" t="str">
        <f>UnitControlCenter!$B$28</f>
        <v>million vehicles</v>
      </c>
      <c r="G128" s="1" t="s">
        <v>1514</v>
      </c>
      <c r="H128" s="1" t="s">
        <v>1506</v>
      </c>
      <c r="I128" s="1" t="s">
        <v>1507</v>
      </c>
    </row>
    <row r="129" spans="1:10" ht="58" x14ac:dyDescent="0.35">
      <c r="A129" s="2" t="s">
        <v>1640</v>
      </c>
      <c r="B129" s="2" t="s">
        <v>2695</v>
      </c>
      <c r="C129" s="44">
        <v>1</v>
      </c>
      <c r="D129" s="1" t="s">
        <v>65</v>
      </c>
      <c r="E129" s="1" t="s">
        <v>66</v>
      </c>
      <c r="F129" s="1" t="str">
        <f>UnitControlCenter!$B$28</f>
        <v>million vehicles</v>
      </c>
      <c r="G129" s="1" t="s">
        <v>1515</v>
      </c>
      <c r="H129" s="1" t="s">
        <v>1509</v>
      </c>
      <c r="I129" s="1" t="s">
        <v>1510</v>
      </c>
    </row>
    <row r="130" spans="1:10" ht="29" x14ac:dyDescent="0.35">
      <c r="A130" s="2" t="s">
        <v>1640</v>
      </c>
      <c r="B130" s="2" t="s">
        <v>2233</v>
      </c>
      <c r="C130" s="44">
        <v>1</v>
      </c>
      <c r="D130" s="1" t="s">
        <v>65</v>
      </c>
      <c r="E130" s="1" t="s">
        <v>66</v>
      </c>
      <c r="F130" s="1" t="str">
        <f>UnitControlCenter!$B$28</f>
        <v>million vehicles</v>
      </c>
      <c r="G130" s="1" t="s">
        <v>1497</v>
      </c>
      <c r="H130" s="1" t="s">
        <v>1398</v>
      </c>
      <c r="I130" s="1" t="s">
        <v>1496</v>
      </c>
    </row>
    <row r="131" spans="1:10" s="135" customFormat="1" ht="29.5" thickBot="1" x14ac:dyDescent="0.4">
      <c r="A131" s="134" t="s">
        <v>1640</v>
      </c>
      <c r="B131" s="134" t="s">
        <v>2234</v>
      </c>
      <c r="C131" s="141">
        <v>0</v>
      </c>
      <c r="D131" s="135" t="s">
        <v>65</v>
      </c>
      <c r="E131" s="135" t="s">
        <v>66</v>
      </c>
      <c r="F131" s="135" t="str">
        <f>UnitControlCenter!$B$28</f>
        <v>million vehicles</v>
      </c>
      <c r="G131" s="135" t="s">
        <v>2235</v>
      </c>
      <c r="H131" s="135" t="s">
        <v>1398</v>
      </c>
      <c r="I131" s="135" t="s">
        <v>1496</v>
      </c>
    </row>
    <row r="132" spans="1:10" ht="130.5" x14ac:dyDescent="0.35">
      <c r="A132" s="2" t="s">
        <v>1745</v>
      </c>
      <c r="B132" s="2" t="s">
        <v>1244</v>
      </c>
      <c r="C132" s="44">
        <v>1</v>
      </c>
      <c r="D132" s="1" t="s">
        <v>65</v>
      </c>
      <c r="E132" s="1" t="s">
        <v>66</v>
      </c>
      <c r="F132" s="1" t="str">
        <f>UnitControlCenter!$B$3</f>
        <v>million metric tons / year</v>
      </c>
      <c r="G132" s="1" t="s">
        <v>2133</v>
      </c>
      <c r="H132" s="1" t="s">
        <v>2696</v>
      </c>
      <c r="I132" s="1" t="s">
        <v>1498</v>
      </c>
    </row>
    <row r="133" spans="1:10" ht="87" x14ac:dyDescent="0.35">
      <c r="A133" s="2" t="s">
        <v>1745</v>
      </c>
      <c r="B133" s="2" t="s">
        <v>1245</v>
      </c>
      <c r="C133" s="44">
        <v>1</v>
      </c>
      <c r="D133" s="1" t="s">
        <v>65</v>
      </c>
      <c r="E133" s="1" t="s">
        <v>66</v>
      </c>
      <c r="F133" s="1" t="str">
        <f>UnitControlCenter!$B$30</f>
        <v>TWh / year</v>
      </c>
      <c r="G133" s="1" t="s">
        <v>1660</v>
      </c>
      <c r="H133" s="1" t="s">
        <v>1516</v>
      </c>
      <c r="I133" s="1" t="s">
        <v>1517</v>
      </c>
    </row>
    <row r="134" spans="1:10" ht="116" x14ac:dyDescent="0.35">
      <c r="A134" s="2" t="s">
        <v>1745</v>
      </c>
      <c r="B134" s="2" t="s">
        <v>1295</v>
      </c>
      <c r="C134" s="44">
        <v>1</v>
      </c>
      <c r="D134" s="1" t="s">
        <v>65</v>
      </c>
      <c r="E134" s="1" t="s">
        <v>66</v>
      </c>
      <c r="F134" s="1" t="str">
        <f>UnitControlCenter!$B$30</f>
        <v>TWh / year</v>
      </c>
      <c r="G134" s="1" t="s">
        <v>2134</v>
      </c>
      <c r="H134" s="1" t="s">
        <v>2696</v>
      </c>
      <c r="I134" s="1" t="s">
        <v>1498</v>
      </c>
    </row>
    <row r="135" spans="1:10" ht="29" x14ac:dyDescent="0.35">
      <c r="A135" s="2" t="s">
        <v>1745</v>
      </c>
      <c r="B135" s="2" t="s">
        <v>2140</v>
      </c>
      <c r="C135" s="44">
        <v>1</v>
      </c>
      <c r="D135" s="1" t="s">
        <v>63</v>
      </c>
      <c r="E135" s="1" t="s">
        <v>64</v>
      </c>
      <c r="F135" s="1" t="str">
        <f>UnitControlCenter!$B$30</f>
        <v>TWh / year</v>
      </c>
      <c r="G135" s="1" t="s">
        <v>2141</v>
      </c>
    </row>
    <row r="136" spans="1:10" ht="43.5" x14ac:dyDescent="0.35">
      <c r="A136" s="2" t="s">
        <v>1745</v>
      </c>
      <c r="B136" s="2" t="s">
        <v>1746</v>
      </c>
      <c r="C136" s="44">
        <v>1</v>
      </c>
      <c r="D136" s="1" t="s">
        <v>65</v>
      </c>
      <c r="E136" s="1" t="s">
        <v>66</v>
      </c>
      <c r="F136" s="1" t="str">
        <f>UnitControlCenter!$B$24</f>
        <v>trillion passenger-miles / year</v>
      </c>
      <c r="G136" s="1" t="s">
        <v>1254</v>
      </c>
      <c r="H136" s="1" t="s">
        <v>2697</v>
      </c>
      <c r="I136" s="1" t="s">
        <v>1458</v>
      </c>
    </row>
    <row r="137" spans="1:10" ht="44" thickBot="1" x14ac:dyDescent="0.4">
      <c r="A137" s="134" t="s">
        <v>1745</v>
      </c>
      <c r="B137" s="134" t="s">
        <v>1747</v>
      </c>
      <c r="C137" s="141">
        <v>1</v>
      </c>
      <c r="D137" s="135" t="s">
        <v>65</v>
      </c>
      <c r="E137" s="135" t="s">
        <v>66</v>
      </c>
      <c r="F137" s="135" t="str">
        <f>UnitControlCenter!$B$25</f>
        <v>trillion freight ton-miles / year</v>
      </c>
      <c r="G137" s="135" t="s">
        <v>1494</v>
      </c>
      <c r="H137" s="135" t="s">
        <v>2698</v>
      </c>
      <c r="I137" s="135" t="s">
        <v>1495</v>
      </c>
      <c r="J137" s="135"/>
    </row>
    <row r="138" spans="1:10" ht="275.5" x14ac:dyDescent="0.35">
      <c r="A138" s="2" t="s">
        <v>1246</v>
      </c>
      <c r="B138" s="2" t="s">
        <v>1632</v>
      </c>
      <c r="C138" s="44">
        <v>1</v>
      </c>
      <c r="D138" s="1" t="s">
        <v>65</v>
      </c>
      <c r="E138" s="1" t="s">
        <v>66</v>
      </c>
      <c r="F138" s="1" t="str">
        <f>UnitControlCenter!$B$30</f>
        <v>TWh / year</v>
      </c>
      <c r="G138" s="1" t="s">
        <v>1954</v>
      </c>
      <c r="H138" s="1" t="s">
        <v>1952</v>
      </c>
      <c r="I138" s="156" t="s">
        <v>1953</v>
      </c>
      <c r="J138" s="156"/>
    </row>
    <row r="139" spans="1:10" ht="101.5" x14ac:dyDescent="0.35">
      <c r="A139" s="2" t="s">
        <v>1246</v>
      </c>
      <c r="B139" s="2" t="s">
        <v>1633</v>
      </c>
      <c r="C139" s="44">
        <v>1</v>
      </c>
      <c r="D139" s="1" t="s">
        <v>65</v>
      </c>
      <c r="E139" s="1" t="s">
        <v>66</v>
      </c>
      <c r="F139" s="1" t="str">
        <f>UnitControlCenter!$B$30</f>
        <v>TWh / year</v>
      </c>
      <c r="G139" s="1" t="s">
        <v>1634</v>
      </c>
      <c r="H139" s="1" t="s">
        <v>1628</v>
      </c>
      <c r="I139" s="1" t="s">
        <v>1629</v>
      </c>
    </row>
    <row r="140" spans="1:10" x14ac:dyDescent="0.35">
      <c r="A140" s="2" t="s">
        <v>1246</v>
      </c>
      <c r="B140" s="2" t="s">
        <v>2142</v>
      </c>
      <c r="C140" s="44">
        <v>1</v>
      </c>
      <c r="D140" s="1" t="s">
        <v>63</v>
      </c>
      <c r="E140" s="1" t="s">
        <v>64</v>
      </c>
      <c r="F140" s="1" t="str">
        <f>UnitControlCenter!$B$30</f>
        <v>TWh / year</v>
      </c>
      <c r="G140" s="1" t="s">
        <v>2143</v>
      </c>
    </row>
    <row r="141" spans="1:10" ht="217.5" x14ac:dyDescent="0.35">
      <c r="A141" s="2" t="s">
        <v>1246</v>
      </c>
      <c r="B141" s="2" t="s">
        <v>1630</v>
      </c>
      <c r="C141" s="44">
        <v>1</v>
      </c>
      <c r="D141" s="1" t="s">
        <v>65</v>
      </c>
      <c r="E141" s="1" t="s">
        <v>66</v>
      </c>
      <c r="F141" s="1" t="str">
        <f>UnitControlCenter!$B$30</f>
        <v>TWh / year</v>
      </c>
      <c r="G141" s="1" t="s">
        <v>1951</v>
      </c>
      <c r="H141" s="1" t="s">
        <v>1952</v>
      </c>
      <c r="I141" s="156" t="s">
        <v>1953</v>
      </c>
      <c r="J141" s="156"/>
    </row>
    <row r="142" spans="1:10" ht="72.5" x14ac:dyDescent="0.35">
      <c r="A142" s="2" t="s">
        <v>1246</v>
      </c>
      <c r="B142" s="2" t="s">
        <v>1631</v>
      </c>
      <c r="C142" s="44">
        <v>1</v>
      </c>
      <c r="D142" s="1" t="s">
        <v>65</v>
      </c>
      <c r="E142" s="1" t="s">
        <v>66</v>
      </c>
      <c r="F142" s="1" t="str">
        <f>UnitControlCenter!$B$30</f>
        <v>TWh / year</v>
      </c>
      <c r="G142" s="1" t="s">
        <v>1627</v>
      </c>
      <c r="H142" s="1" t="s">
        <v>1628</v>
      </c>
      <c r="I142" s="1" t="s">
        <v>1629</v>
      </c>
    </row>
    <row r="143" spans="1:10" x14ac:dyDescent="0.35">
      <c r="A143" s="2" t="s">
        <v>1246</v>
      </c>
      <c r="B143" s="2" t="s">
        <v>2144</v>
      </c>
      <c r="C143" s="44">
        <v>1</v>
      </c>
      <c r="D143" s="1" t="s">
        <v>63</v>
      </c>
      <c r="E143" s="1" t="s">
        <v>64</v>
      </c>
      <c r="F143" s="1" t="str">
        <f>UnitControlCenter!$B$30</f>
        <v>TWh / year</v>
      </c>
      <c r="G143" s="1" t="s">
        <v>2145</v>
      </c>
    </row>
    <row r="144" spans="1:10" ht="130.5" x14ac:dyDescent="0.35">
      <c r="A144" s="2" t="s">
        <v>1246</v>
      </c>
      <c r="B144" s="2" t="s">
        <v>2381</v>
      </c>
      <c r="C144" s="44">
        <v>1</v>
      </c>
      <c r="D144" s="1" t="s">
        <v>65</v>
      </c>
      <c r="E144" s="1" t="s">
        <v>66</v>
      </c>
      <c r="F144" s="1" t="str">
        <f>UnitControlCenter!$B$30</f>
        <v>TWh / year</v>
      </c>
      <c r="G144" s="1" t="s">
        <v>2534</v>
      </c>
      <c r="H144" s="1" t="s">
        <v>2385</v>
      </c>
      <c r="I144" s="1" t="s">
        <v>2386</v>
      </c>
    </row>
    <row r="145" spans="1:10" s="135" customFormat="1" ht="87.5" thickBot="1" x14ac:dyDescent="0.4">
      <c r="A145" s="134" t="s">
        <v>1246</v>
      </c>
      <c r="B145" s="134" t="s">
        <v>2382</v>
      </c>
      <c r="C145" s="141">
        <v>1</v>
      </c>
      <c r="D145" s="135" t="s">
        <v>65</v>
      </c>
      <c r="E145" s="135" t="s">
        <v>66</v>
      </c>
      <c r="F145" s="135" t="str">
        <f>UnitControlCenter!$B$16</f>
        <v>terawatt-hours (TWh) / year</v>
      </c>
      <c r="G145" s="135" t="s">
        <v>2535</v>
      </c>
      <c r="H145" s="135" t="s">
        <v>2383</v>
      </c>
      <c r="I145" s="135" t="s">
        <v>2384</v>
      </c>
    </row>
    <row r="146" spans="1:10" ht="261" x14ac:dyDescent="0.35">
      <c r="A146" s="2" t="s">
        <v>2701</v>
      </c>
      <c r="B146" s="2" t="s">
        <v>1291</v>
      </c>
      <c r="C146" s="44">
        <v>1</v>
      </c>
      <c r="D146" s="1" t="s">
        <v>65</v>
      </c>
      <c r="E146" s="1" t="s">
        <v>66</v>
      </c>
      <c r="F146" s="1" t="str">
        <f>UnitControlCenter!$B$3</f>
        <v>million metric tons / year</v>
      </c>
      <c r="G146" s="1" t="s">
        <v>1955</v>
      </c>
      <c r="H146" s="1" t="s">
        <v>1952</v>
      </c>
      <c r="I146" s="156" t="s">
        <v>1953</v>
      </c>
      <c r="J146" s="156"/>
    </row>
    <row r="147" spans="1:10" ht="43.5" x14ac:dyDescent="0.35">
      <c r="A147" s="2" t="s">
        <v>2701</v>
      </c>
      <c r="B147" s="2" t="s">
        <v>1292</v>
      </c>
      <c r="C147" s="44">
        <v>1</v>
      </c>
      <c r="D147" s="1" t="s">
        <v>65</v>
      </c>
      <c r="E147" s="1" t="s">
        <v>66</v>
      </c>
      <c r="F147" s="1" t="str">
        <f>UnitControlCenter!$B$3</f>
        <v>million metric tons / year</v>
      </c>
      <c r="G147" s="1" t="s">
        <v>1503</v>
      </c>
      <c r="H147" s="1" t="s">
        <v>1501</v>
      </c>
      <c r="I147" s="1" t="s">
        <v>1502</v>
      </c>
    </row>
    <row r="148" spans="1:10" ht="246.5" x14ac:dyDescent="0.35">
      <c r="A148" s="2" t="s">
        <v>2701</v>
      </c>
      <c r="B148" s="2" t="s">
        <v>1293</v>
      </c>
      <c r="C148" s="44">
        <v>1</v>
      </c>
      <c r="D148" s="1" t="s">
        <v>65</v>
      </c>
      <c r="E148" s="1" t="s">
        <v>66</v>
      </c>
      <c r="F148" s="1" t="str">
        <f>UnitControlCenter!$B$3</f>
        <v>million metric tons / year</v>
      </c>
      <c r="G148" s="1" t="s">
        <v>2007</v>
      </c>
      <c r="H148" s="1" t="s">
        <v>1952</v>
      </c>
      <c r="I148" s="156" t="s">
        <v>1953</v>
      </c>
      <c r="J148" s="156"/>
    </row>
    <row r="149" spans="1:10" ht="29" x14ac:dyDescent="0.35">
      <c r="A149" s="2" t="s">
        <v>2701</v>
      </c>
      <c r="B149" s="2" t="s">
        <v>1294</v>
      </c>
      <c r="C149" s="44">
        <v>1</v>
      </c>
      <c r="D149" s="1" t="s">
        <v>65</v>
      </c>
      <c r="E149" s="1" t="s">
        <v>66</v>
      </c>
      <c r="F149" s="1" t="str">
        <f>UnitControlCenter!$B$3</f>
        <v>million metric tons / year</v>
      </c>
      <c r="G149" s="1" t="s">
        <v>1504</v>
      </c>
      <c r="H149" s="1" t="s">
        <v>1501</v>
      </c>
      <c r="I149" s="1" t="s">
        <v>1502</v>
      </c>
    </row>
    <row r="150" spans="1:10" ht="304.5" x14ac:dyDescent="0.35">
      <c r="A150" s="2" t="s">
        <v>2701</v>
      </c>
      <c r="B150" s="2" t="s">
        <v>1705</v>
      </c>
      <c r="C150" s="44">
        <v>1</v>
      </c>
      <c r="D150" s="1" t="s">
        <v>65</v>
      </c>
      <c r="E150" s="1" t="s">
        <v>66</v>
      </c>
      <c r="F150" s="1" t="str">
        <f>UnitControlCenter!$B$3</f>
        <v>million metric tons / year</v>
      </c>
      <c r="G150" s="1" t="s">
        <v>1956</v>
      </c>
      <c r="H150" s="1" t="s">
        <v>1952</v>
      </c>
      <c r="I150" s="156" t="s">
        <v>1953</v>
      </c>
      <c r="J150" s="156"/>
    </row>
    <row r="151" spans="1:10" ht="29" x14ac:dyDescent="0.35">
      <c r="A151" s="2" t="s">
        <v>2701</v>
      </c>
      <c r="B151" s="2" t="s">
        <v>1706</v>
      </c>
      <c r="C151" s="44">
        <v>1</v>
      </c>
      <c r="D151" s="1" t="s">
        <v>65</v>
      </c>
      <c r="E151" s="1" t="s">
        <v>66</v>
      </c>
      <c r="F151" s="1" t="str">
        <f>UnitControlCenter!$B$3</f>
        <v>million metric tons / year</v>
      </c>
      <c r="G151" s="1" t="s">
        <v>2702</v>
      </c>
      <c r="H151" s="1" t="s">
        <v>1132</v>
      </c>
      <c r="I151" s="1">
        <v>969696</v>
      </c>
    </row>
    <row r="152" spans="1:10" ht="29" x14ac:dyDescent="0.35">
      <c r="A152" s="2" t="s">
        <v>2701</v>
      </c>
      <c r="B152" s="2" t="s">
        <v>2207</v>
      </c>
      <c r="C152" s="44">
        <v>1</v>
      </c>
      <c r="D152" s="1" t="s">
        <v>65</v>
      </c>
      <c r="E152" s="1" t="s">
        <v>66</v>
      </c>
      <c r="F152" s="1" t="str">
        <f>UnitControlCenter!$B$3</f>
        <v>million metric tons / year</v>
      </c>
      <c r="G152" s="1" t="s">
        <v>2286</v>
      </c>
      <c r="H152" s="1" t="s">
        <v>2201</v>
      </c>
      <c r="I152" s="1" t="s">
        <v>2204</v>
      </c>
    </row>
    <row r="153" spans="1:10" ht="232" x14ac:dyDescent="0.35">
      <c r="A153" s="2" t="s">
        <v>2701</v>
      </c>
      <c r="B153" s="2" t="s">
        <v>2199</v>
      </c>
      <c r="C153" s="44">
        <v>1</v>
      </c>
      <c r="D153" s="1" t="s">
        <v>65</v>
      </c>
      <c r="E153" s="1" t="s">
        <v>66</v>
      </c>
      <c r="F153" s="1" t="str">
        <f>UnitControlCenter!$B$3</f>
        <v>million metric tons / year</v>
      </c>
      <c r="G153" s="1" t="s">
        <v>2202</v>
      </c>
      <c r="H153" s="1" t="s">
        <v>1952</v>
      </c>
      <c r="I153" s="156" t="s">
        <v>1953</v>
      </c>
      <c r="J153" s="156"/>
    </row>
    <row r="154" spans="1:10" ht="305" thickBot="1" x14ac:dyDescent="0.4">
      <c r="A154" s="262" t="s">
        <v>2701</v>
      </c>
      <c r="B154" s="262" t="s">
        <v>2200</v>
      </c>
      <c r="C154" s="141">
        <v>1</v>
      </c>
      <c r="D154" s="134" t="s">
        <v>65</v>
      </c>
      <c r="E154" s="134" t="s">
        <v>66</v>
      </c>
      <c r="F154" s="134" t="str">
        <f>UnitControlCenter!$B$3</f>
        <v>million metric tons / year</v>
      </c>
      <c r="G154" s="134" t="s">
        <v>2203</v>
      </c>
      <c r="H154" s="134" t="s">
        <v>1952</v>
      </c>
      <c r="I154" s="134" t="s">
        <v>1953</v>
      </c>
      <c r="J154" s="134"/>
    </row>
    <row r="155" spans="1:10" ht="43.5" x14ac:dyDescent="0.35">
      <c r="A155" s="2" t="s">
        <v>2318</v>
      </c>
      <c r="B155" s="2" t="s">
        <v>2319</v>
      </c>
      <c r="C155" s="44">
        <v>1</v>
      </c>
      <c r="D155" s="1" t="s">
        <v>65</v>
      </c>
      <c r="E155" s="1" t="s">
        <v>66</v>
      </c>
      <c r="F155" s="1" t="str">
        <f>UnitControlCenter!$B$30</f>
        <v>TWh / year</v>
      </c>
      <c r="G155" s="1" t="s">
        <v>1257</v>
      </c>
      <c r="H155" s="1" t="s">
        <v>1258</v>
      </c>
      <c r="I155" s="1" t="s">
        <v>1487</v>
      </c>
    </row>
    <row r="156" spans="1:10" s="2" customFormat="1" ht="29" x14ac:dyDescent="0.35">
      <c r="A156" s="2" t="s">
        <v>2318</v>
      </c>
      <c r="B156" s="2" t="s">
        <v>2320</v>
      </c>
      <c r="C156" s="44">
        <v>1</v>
      </c>
      <c r="D156" s="2" t="s">
        <v>65</v>
      </c>
      <c r="E156" s="2" t="s">
        <v>66</v>
      </c>
      <c r="F156" s="2" t="str">
        <f>UnitControlCenter!$B$30</f>
        <v>TWh / year</v>
      </c>
      <c r="G156" s="2" t="s">
        <v>1275</v>
      </c>
      <c r="H156" s="2" t="s">
        <v>1259</v>
      </c>
      <c r="I156" s="2" t="s">
        <v>1260</v>
      </c>
    </row>
    <row r="157" spans="1:10" ht="72.5" x14ac:dyDescent="0.35">
      <c r="A157" s="2" t="s">
        <v>2318</v>
      </c>
      <c r="B157" s="2" t="s">
        <v>2321</v>
      </c>
      <c r="C157" s="44">
        <v>1</v>
      </c>
      <c r="D157" s="1" t="s">
        <v>65</v>
      </c>
      <c r="E157" s="1" t="s">
        <v>66</v>
      </c>
      <c r="F157" s="1" t="str">
        <f>UnitControlCenter!$B$30</f>
        <v>TWh / year</v>
      </c>
      <c r="G157" s="1" t="s">
        <v>1526</v>
      </c>
      <c r="H157" s="1" t="s">
        <v>1528</v>
      </c>
      <c r="I157" s="1" t="s">
        <v>1527</v>
      </c>
    </row>
    <row r="158" spans="1:10" s="2" customFormat="1" x14ac:dyDescent="0.35">
      <c r="A158" s="2" t="s">
        <v>2318</v>
      </c>
      <c r="B158" s="2" t="s">
        <v>2322</v>
      </c>
      <c r="C158" s="44">
        <v>1</v>
      </c>
      <c r="D158" s="2" t="s">
        <v>63</v>
      </c>
      <c r="E158" s="2" t="s">
        <v>64</v>
      </c>
      <c r="F158" s="2" t="str">
        <f>UnitControlCenter!$B$30</f>
        <v>TWh / year</v>
      </c>
      <c r="G158" s="2" t="s">
        <v>2146</v>
      </c>
    </row>
    <row r="159" spans="1:10" ht="174" x14ac:dyDescent="0.35">
      <c r="A159" s="2" t="s">
        <v>2318</v>
      </c>
      <c r="B159" s="2" t="s">
        <v>2323</v>
      </c>
      <c r="C159" s="44">
        <v>1</v>
      </c>
      <c r="D159" s="1" t="s">
        <v>65</v>
      </c>
      <c r="E159" s="1" t="s">
        <v>66</v>
      </c>
      <c r="F159" s="2" t="str">
        <f>UnitControlCenter!B3</f>
        <v>million metric tons / year</v>
      </c>
      <c r="G159" s="1" t="s">
        <v>2461</v>
      </c>
      <c r="H159" s="1" t="s">
        <v>2325</v>
      </c>
      <c r="I159" s="2" t="s">
        <v>2326</v>
      </c>
      <c r="J159" s="2"/>
    </row>
    <row r="160" spans="1:10" s="135" customFormat="1" ht="232.5" thickBot="1" x14ac:dyDescent="0.4">
      <c r="A160" s="2" t="s">
        <v>2318</v>
      </c>
      <c r="B160" s="134" t="s">
        <v>2324</v>
      </c>
      <c r="C160" s="141">
        <v>1</v>
      </c>
      <c r="D160" s="135" t="s">
        <v>65</v>
      </c>
      <c r="E160" s="135" t="s">
        <v>66</v>
      </c>
      <c r="F160" s="134" t="str">
        <f>UnitControlCenter!B3</f>
        <v>million metric tons / year</v>
      </c>
      <c r="G160" s="135" t="s">
        <v>2462</v>
      </c>
      <c r="H160" s="135" t="s">
        <v>2325</v>
      </c>
      <c r="I160" s="134" t="s">
        <v>2326</v>
      </c>
      <c r="J160" s="134"/>
    </row>
    <row r="161" spans="1:10" ht="87" x14ac:dyDescent="0.35">
      <c r="A161" s="2" t="s">
        <v>1313</v>
      </c>
      <c r="B161" s="2" t="s">
        <v>1314</v>
      </c>
      <c r="C161" s="44">
        <v>1</v>
      </c>
      <c r="D161" s="1" t="s">
        <v>65</v>
      </c>
      <c r="E161" s="1" t="s">
        <v>66</v>
      </c>
      <c r="F161" s="1" t="str">
        <f>UnitControlCenter!$B$30</f>
        <v>TWh / year</v>
      </c>
      <c r="G161" s="1" t="s">
        <v>2495</v>
      </c>
      <c r="H161" s="1" t="s">
        <v>2494</v>
      </c>
      <c r="I161" s="1" t="s">
        <v>2493</v>
      </c>
      <c r="J161" s="1" t="s">
        <v>2679</v>
      </c>
    </row>
    <row r="162" spans="1:10" ht="72.5" x14ac:dyDescent="0.35">
      <c r="A162" s="2" t="s">
        <v>1313</v>
      </c>
      <c r="B162" s="2" t="s">
        <v>1315</v>
      </c>
      <c r="C162" s="44">
        <v>1</v>
      </c>
      <c r="D162" s="1" t="s">
        <v>65</v>
      </c>
      <c r="E162" s="1" t="s">
        <v>66</v>
      </c>
      <c r="F162" s="1" t="str">
        <f>UnitControlCenter!$B$30</f>
        <v>TWh / year</v>
      </c>
      <c r="G162" s="1" t="s">
        <v>2496</v>
      </c>
      <c r="H162" s="1" t="s">
        <v>2138</v>
      </c>
      <c r="I162" s="1" t="s">
        <v>2139</v>
      </c>
      <c r="J162" s="1" t="s">
        <v>2679</v>
      </c>
    </row>
    <row r="163" spans="1:10" ht="72.5" x14ac:dyDescent="0.35">
      <c r="A163" s="2" t="s">
        <v>1313</v>
      </c>
      <c r="B163" s="2" t="s">
        <v>2491</v>
      </c>
      <c r="C163" s="44">
        <v>1</v>
      </c>
      <c r="D163" s="1" t="s">
        <v>65</v>
      </c>
      <c r="E163" s="1" t="s">
        <v>66</v>
      </c>
      <c r="F163" s="1" t="str">
        <f>UnitControlCenter!$B$30</f>
        <v>TWh / year</v>
      </c>
      <c r="G163" s="1" t="s">
        <v>2511</v>
      </c>
      <c r="H163" s="1" t="s">
        <v>2497</v>
      </c>
      <c r="I163" s="44" t="s">
        <v>2498</v>
      </c>
      <c r="J163" s="1" t="s">
        <v>2680</v>
      </c>
    </row>
    <row r="164" spans="1:10" ht="72.5" x14ac:dyDescent="0.35">
      <c r="A164" s="2" t="s">
        <v>1313</v>
      </c>
      <c r="B164" s="2" t="s">
        <v>2492</v>
      </c>
      <c r="C164" s="44">
        <v>1</v>
      </c>
      <c r="D164" s="1" t="s">
        <v>65</v>
      </c>
      <c r="E164" s="1" t="s">
        <v>66</v>
      </c>
      <c r="F164" s="1" t="str">
        <f>UnitControlCenter!$B$30</f>
        <v>TWh / year</v>
      </c>
      <c r="G164" s="1" t="s">
        <v>2512</v>
      </c>
      <c r="H164" s="1" t="s">
        <v>2138</v>
      </c>
      <c r="I164" s="1" t="s">
        <v>2139</v>
      </c>
      <c r="J164" s="1" t="s">
        <v>2680</v>
      </c>
    </row>
    <row r="165" spans="1:10" x14ac:dyDescent="0.35">
      <c r="A165" s="2" t="s">
        <v>1313</v>
      </c>
      <c r="B165" s="2" t="s">
        <v>1761</v>
      </c>
      <c r="C165" s="44">
        <v>0</v>
      </c>
      <c r="D165" s="1" t="s">
        <v>63</v>
      </c>
      <c r="E165" s="1" t="s">
        <v>64</v>
      </c>
      <c r="F165" s="1" t="str">
        <f>UnitControlCenter!$B$31</f>
        <v>thousand BTU / 2023 Euro</v>
      </c>
      <c r="G165" s="1" t="s">
        <v>1715</v>
      </c>
    </row>
    <row r="166" spans="1:10" x14ac:dyDescent="0.35">
      <c r="A166" s="2" t="s">
        <v>1313</v>
      </c>
      <c r="B166" s="2" t="s">
        <v>1316</v>
      </c>
      <c r="C166" s="44">
        <v>1</v>
      </c>
      <c r="D166" s="1" t="s">
        <v>63</v>
      </c>
      <c r="E166" s="1" t="s">
        <v>64</v>
      </c>
      <c r="F166" s="1" t="str">
        <f>UnitControlCenter!$B$16</f>
        <v>terawatt-hours (TWh) / year</v>
      </c>
      <c r="G166" s="1" t="s">
        <v>1216</v>
      </c>
    </row>
    <row r="167" spans="1:10" x14ac:dyDescent="0.35">
      <c r="A167" s="2" t="s">
        <v>1313</v>
      </c>
      <c r="B167" s="2" t="s">
        <v>1317</v>
      </c>
      <c r="C167" s="44">
        <v>1</v>
      </c>
      <c r="D167" s="1" t="s">
        <v>63</v>
      </c>
      <c r="E167" s="1" t="s">
        <v>64</v>
      </c>
      <c r="F167" s="1" t="str">
        <f>UnitControlCenter!$B$32</f>
        <v>millions of short tons / year</v>
      </c>
      <c r="G167" s="1" t="s">
        <v>1215</v>
      </c>
    </row>
    <row r="168" spans="1:10" x14ac:dyDescent="0.35">
      <c r="A168" s="2" t="s">
        <v>1313</v>
      </c>
      <c r="B168" s="2" t="s">
        <v>1318</v>
      </c>
      <c r="C168" s="44">
        <v>1</v>
      </c>
      <c r="D168" s="1" t="s">
        <v>63</v>
      </c>
      <c r="E168" s="1" t="s">
        <v>64</v>
      </c>
      <c r="F168" s="1" t="str">
        <f>UnitControlCenter!$B$32</f>
        <v>millions of short tons / year</v>
      </c>
      <c r="G168" s="1" t="s">
        <v>1214</v>
      </c>
    </row>
    <row r="169" spans="1:10" x14ac:dyDescent="0.35">
      <c r="A169" s="2" t="s">
        <v>1313</v>
      </c>
      <c r="B169" s="2" t="s">
        <v>1319</v>
      </c>
      <c r="C169" s="44">
        <v>1</v>
      </c>
      <c r="D169" s="1" t="s">
        <v>63</v>
      </c>
      <c r="E169" s="1" t="s">
        <v>64</v>
      </c>
      <c r="F169" s="1" t="str">
        <f>UnitControlCenter!$B$33</f>
        <v>trillion cubic feet / year</v>
      </c>
      <c r="G169" s="1" t="s">
        <v>1213</v>
      </c>
    </row>
    <row r="170" spans="1:10" x14ac:dyDescent="0.35">
      <c r="A170" s="2" t="s">
        <v>1313</v>
      </c>
      <c r="B170" s="2" t="s">
        <v>1320</v>
      </c>
      <c r="C170" s="44">
        <v>1</v>
      </c>
      <c r="D170" s="1" t="s">
        <v>63</v>
      </c>
      <c r="E170" s="1" t="s">
        <v>64</v>
      </c>
      <c r="F170" s="1" t="str">
        <f>UnitControlCenter!$B$34</f>
        <v>million barrels of oil / year</v>
      </c>
      <c r="G170" s="1" t="s">
        <v>1212</v>
      </c>
    </row>
    <row r="171" spans="1:10" x14ac:dyDescent="0.35">
      <c r="A171" s="2" t="s">
        <v>1313</v>
      </c>
      <c r="B171" s="2" t="s">
        <v>1321</v>
      </c>
      <c r="C171" s="44">
        <v>1</v>
      </c>
      <c r="D171" s="1" t="s">
        <v>63</v>
      </c>
      <c r="E171" s="1" t="s">
        <v>64</v>
      </c>
      <c r="F171" s="1" t="str">
        <f>UnitControlCenter!$B$34</f>
        <v>million barrels of oil / year</v>
      </c>
      <c r="G171" s="1" t="s">
        <v>1263</v>
      </c>
    </row>
    <row r="172" spans="1:10" x14ac:dyDescent="0.35">
      <c r="A172" s="2" t="s">
        <v>1313</v>
      </c>
      <c r="B172" s="2" t="s">
        <v>1322</v>
      </c>
      <c r="C172" s="44">
        <v>1</v>
      </c>
      <c r="D172" s="1" t="s">
        <v>63</v>
      </c>
      <c r="E172" s="1" t="s">
        <v>64</v>
      </c>
      <c r="F172" s="1" t="str">
        <f>UnitControlCenter!$B$32</f>
        <v>millions of short tons / year</v>
      </c>
      <c r="G172" s="1" t="s">
        <v>1264</v>
      </c>
    </row>
    <row r="173" spans="1:10" ht="29" x14ac:dyDescent="0.35">
      <c r="A173" s="2" t="s">
        <v>1313</v>
      </c>
      <c r="B173" s="2" t="s">
        <v>1529</v>
      </c>
      <c r="C173" s="44">
        <v>1</v>
      </c>
      <c r="D173" s="1" t="s">
        <v>63</v>
      </c>
      <c r="E173" s="1" t="s">
        <v>64</v>
      </c>
      <c r="F173" s="1" t="str">
        <f>UnitControlCenter!$B$35</f>
        <v>million gallons / year</v>
      </c>
      <c r="G173" s="1" t="s">
        <v>1533</v>
      </c>
    </row>
    <row r="174" spans="1:10" ht="29" x14ac:dyDescent="0.35">
      <c r="A174" s="2" t="s">
        <v>1313</v>
      </c>
      <c r="B174" s="2" t="s">
        <v>1530</v>
      </c>
      <c r="C174" s="44">
        <v>1</v>
      </c>
      <c r="D174" s="1" t="s">
        <v>63</v>
      </c>
      <c r="E174" s="1" t="s">
        <v>64</v>
      </c>
      <c r="F174" s="1" t="str">
        <f>UnitControlCenter!$B$32</f>
        <v>millions of short tons / year</v>
      </c>
      <c r="G174" s="1" t="s">
        <v>1534</v>
      </c>
    </row>
    <row r="175" spans="1:10" ht="15" thickBot="1" x14ac:dyDescent="0.4">
      <c r="A175" s="134" t="s">
        <v>1313</v>
      </c>
      <c r="B175" s="134" t="s">
        <v>1531</v>
      </c>
      <c r="C175" s="141">
        <v>1</v>
      </c>
      <c r="D175" s="135" t="s">
        <v>63</v>
      </c>
      <c r="E175" s="135" t="s">
        <v>64</v>
      </c>
      <c r="F175" s="135" t="str">
        <f>UnitControlCenter!$B$6</f>
        <v>thousand metric tons / year</v>
      </c>
      <c r="G175" s="135" t="s">
        <v>1535</v>
      </c>
      <c r="H175" s="135"/>
      <c r="I175" s="135"/>
      <c r="J175" s="135"/>
    </row>
    <row r="176" spans="1:10" ht="58" x14ac:dyDescent="0.35">
      <c r="A176" s="2" t="s">
        <v>2212</v>
      </c>
      <c r="B176" s="2" t="s">
        <v>2239</v>
      </c>
      <c r="C176" s="44">
        <v>1</v>
      </c>
      <c r="D176" s="1" t="s">
        <v>65</v>
      </c>
      <c r="E176" s="1" t="s">
        <v>66</v>
      </c>
      <c r="F176" s="1" t="str">
        <f>UnitControlCenter!$B$36</f>
        <v>TWh/year</v>
      </c>
      <c r="G176" s="1" t="s">
        <v>1540</v>
      </c>
      <c r="H176" s="1" t="s">
        <v>1541</v>
      </c>
      <c r="I176" s="1" t="s">
        <v>1542</v>
      </c>
    </row>
    <row r="177" spans="1:10" ht="58" x14ac:dyDescent="0.35">
      <c r="A177" s="2" t="s">
        <v>2212</v>
      </c>
      <c r="B177" s="2" t="s">
        <v>2240</v>
      </c>
      <c r="C177" s="44">
        <v>1</v>
      </c>
      <c r="D177" s="1" t="s">
        <v>65</v>
      </c>
      <c r="E177" s="1" t="s">
        <v>66</v>
      </c>
      <c r="F177" s="1" t="str">
        <f>UnitControlCenter!$B$36</f>
        <v>TWh/year</v>
      </c>
      <c r="G177" s="1" t="s">
        <v>1543</v>
      </c>
      <c r="H177" s="1" t="s">
        <v>1541</v>
      </c>
      <c r="I177" s="1" t="s">
        <v>1542</v>
      </c>
    </row>
    <row r="178" spans="1:10" ht="58" x14ac:dyDescent="0.35">
      <c r="A178" s="2" t="s">
        <v>2212</v>
      </c>
      <c r="B178" s="2" t="s">
        <v>2241</v>
      </c>
      <c r="C178" s="44">
        <v>1</v>
      </c>
      <c r="D178" s="1" t="s">
        <v>65</v>
      </c>
      <c r="E178" s="1" t="s">
        <v>66</v>
      </c>
      <c r="F178" s="1" t="str">
        <f>UnitControlCenter!$B$9</f>
        <v>billion 2023 Euro / year</v>
      </c>
      <c r="G178" s="1" t="s">
        <v>1544</v>
      </c>
      <c r="H178" s="1" t="s">
        <v>1541</v>
      </c>
      <c r="I178" s="1" t="s">
        <v>1542</v>
      </c>
    </row>
    <row r="179" spans="1:10" ht="72.5" x14ac:dyDescent="0.35">
      <c r="A179" s="2" t="s">
        <v>2212</v>
      </c>
      <c r="B179" s="2" t="s">
        <v>2242</v>
      </c>
      <c r="C179" s="44">
        <v>1</v>
      </c>
      <c r="D179" s="1" t="s">
        <v>65</v>
      </c>
      <c r="E179" s="1" t="s">
        <v>66</v>
      </c>
      <c r="F179" s="1" t="str">
        <f>UnitControlCenter!$B$9</f>
        <v>billion 2023 Euro / year</v>
      </c>
      <c r="G179" s="1" t="s">
        <v>1545</v>
      </c>
      <c r="H179" s="1" t="s">
        <v>1541</v>
      </c>
      <c r="I179" s="1" t="s">
        <v>1542</v>
      </c>
    </row>
    <row r="180" spans="1:10" ht="43.5" x14ac:dyDescent="0.35">
      <c r="A180" s="2" t="s">
        <v>2212</v>
      </c>
      <c r="B180" s="2" t="s">
        <v>2243</v>
      </c>
      <c r="C180" s="44">
        <v>1</v>
      </c>
      <c r="D180" s="1" t="s">
        <v>65</v>
      </c>
      <c r="E180" s="1" t="s">
        <v>66</v>
      </c>
      <c r="F180" s="1" t="str">
        <f>UnitControlCenter!B3</f>
        <v>million metric tons / year</v>
      </c>
      <c r="G180" s="1" t="s">
        <v>1784</v>
      </c>
      <c r="H180" s="1" t="s">
        <v>1782</v>
      </c>
      <c r="I180" s="1" t="s">
        <v>1783</v>
      </c>
    </row>
    <row r="181" spans="1:10" ht="58" x14ac:dyDescent="0.35">
      <c r="A181" s="2" t="s">
        <v>2212</v>
      </c>
      <c r="B181" s="2" t="s">
        <v>2244</v>
      </c>
      <c r="C181" s="44">
        <v>1</v>
      </c>
      <c r="D181" s="1" t="s">
        <v>65</v>
      </c>
      <c r="E181" s="1" t="s">
        <v>66</v>
      </c>
      <c r="F181" s="1" t="str">
        <f>UnitControlCenter!B3</f>
        <v>million metric tons / year</v>
      </c>
      <c r="G181" s="1" t="s">
        <v>1785</v>
      </c>
      <c r="H181" s="1" t="s">
        <v>1782</v>
      </c>
      <c r="I181" s="1" t="s">
        <v>1783</v>
      </c>
    </row>
    <row r="182" spans="1:10" ht="58" x14ac:dyDescent="0.35">
      <c r="A182" s="2" t="s">
        <v>2212</v>
      </c>
      <c r="B182" s="2" t="s">
        <v>2245</v>
      </c>
      <c r="C182" s="44">
        <v>1</v>
      </c>
      <c r="D182" s="1" t="s">
        <v>65</v>
      </c>
      <c r="E182" s="1" t="s">
        <v>66</v>
      </c>
      <c r="F182" s="1" t="str">
        <f>UnitControlCenter!$B$36</f>
        <v>TWh/year</v>
      </c>
      <c r="G182" s="1" t="s">
        <v>1622</v>
      </c>
      <c r="H182" s="1" t="s">
        <v>1617</v>
      </c>
      <c r="I182" s="1" t="s">
        <v>1618</v>
      </c>
    </row>
    <row r="183" spans="1:10" ht="72.5" x14ac:dyDescent="0.35">
      <c r="A183" s="2" t="s">
        <v>2212</v>
      </c>
      <c r="B183" s="2" t="s">
        <v>2246</v>
      </c>
      <c r="C183" s="44">
        <v>1</v>
      </c>
      <c r="D183" s="1" t="s">
        <v>65</v>
      </c>
      <c r="E183" s="1" t="s">
        <v>66</v>
      </c>
      <c r="F183" s="1" t="str">
        <f>UnitControlCenter!$B$36</f>
        <v>TWh/year</v>
      </c>
      <c r="G183" s="1" t="s">
        <v>1623</v>
      </c>
      <c r="H183" s="1" t="s">
        <v>1617</v>
      </c>
      <c r="I183" s="1" t="s">
        <v>1619</v>
      </c>
    </row>
    <row r="184" spans="1:10" ht="72.5" x14ac:dyDescent="0.35">
      <c r="A184" s="2" t="s">
        <v>2212</v>
      </c>
      <c r="B184" s="2" t="s">
        <v>2247</v>
      </c>
      <c r="C184" s="44">
        <v>1</v>
      </c>
      <c r="D184" s="1" t="s">
        <v>65</v>
      </c>
      <c r="E184" s="1" t="s">
        <v>66</v>
      </c>
      <c r="F184" s="1" t="str">
        <f>UnitControlCenter!$B$9</f>
        <v>billion 2023 Euro / year</v>
      </c>
      <c r="G184" s="1" t="s">
        <v>1624</v>
      </c>
      <c r="H184" s="1" t="s">
        <v>1617</v>
      </c>
      <c r="I184" s="1" t="s">
        <v>1620</v>
      </c>
    </row>
    <row r="185" spans="1:10" ht="87" x14ac:dyDescent="0.35">
      <c r="A185" s="2" t="s">
        <v>2212</v>
      </c>
      <c r="B185" s="2" t="s">
        <v>2248</v>
      </c>
      <c r="C185" s="44">
        <v>1</v>
      </c>
      <c r="D185" s="1" t="s">
        <v>65</v>
      </c>
      <c r="E185" s="1" t="s">
        <v>66</v>
      </c>
      <c r="F185" s="1" t="str">
        <f>UnitControlCenter!$B$9</f>
        <v>billion 2023 Euro / year</v>
      </c>
      <c r="G185" s="1" t="s">
        <v>1625</v>
      </c>
      <c r="H185" s="1" t="s">
        <v>1617</v>
      </c>
      <c r="I185" s="1" t="s">
        <v>1621</v>
      </c>
    </row>
    <row r="186" spans="1:10" ht="101.5" x14ac:dyDescent="0.35">
      <c r="A186" s="2" t="s">
        <v>2212</v>
      </c>
      <c r="B186" s="2" t="s">
        <v>2249</v>
      </c>
      <c r="C186" s="44">
        <v>1</v>
      </c>
      <c r="D186" s="1" t="s">
        <v>65</v>
      </c>
      <c r="E186" s="1" t="s">
        <v>66</v>
      </c>
      <c r="F186" s="1" t="str">
        <f>UnitControlCenter!$B$30</f>
        <v>TWh / year</v>
      </c>
      <c r="G186" s="1" t="s">
        <v>1648</v>
      </c>
      <c r="H186" s="1" t="s">
        <v>1650</v>
      </c>
      <c r="I186" s="1" t="s">
        <v>1651</v>
      </c>
    </row>
    <row r="187" spans="1:10" ht="116" x14ac:dyDescent="0.35">
      <c r="A187" s="2" t="s">
        <v>2212</v>
      </c>
      <c r="B187" s="2" t="s">
        <v>2250</v>
      </c>
      <c r="C187" s="44">
        <v>1</v>
      </c>
      <c r="D187" s="1" t="s">
        <v>65</v>
      </c>
      <c r="E187" s="1" t="s">
        <v>66</v>
      </c>
      <c r="F187" s="1" t="str">
        <f>UnitControlCenter!$B$30</f>
        <v>TWh / year</v>
      </c>
      <c r="G187" s="1" t="s">
        <v>1649</v>
      </c>
      <c r="H187" s="1" t="s">
        <v>1650</v>
      </c>
      <c r="I187" s="1" t="s">
        <v>1651</v>
      </c>
    </row>
    <row r="188" spans="1:10" ht="203" x14ac:dyDescent="0.35">
      <c r="A188" s="2" t="s">
        <v>2212</v>
      </c>
      <c r="B188" s="2" t="s">
        <v>2258</v>
      </c>
      <c r="C188" s="44">
        <v>1</v>
      </c>
      <c r="D188" s="1" t="s">
        <v>65</v>
      </c>
      <c r="E188" s="1" t="s">
        <v>66</v>
      </c>
      <c r="F188" s="1" t="str">
        <f>UnitControlCenter!$B$10</f>
        <v>billion 2023 Euro</v>
      </c>
      <c r="G188" s="1" t="s">
        <v>2215</v>
      </c>
      <c r="H188" s="1" t="s">
        <v>2214</v>
      </c>
      <c r="I188" s="156" t="s">
        <v>2213</v>
      </c>
      <c r="J188" s="156"/>
    </row>
    <row r="189" spans="1:10" ht="232" x14ac:dyDescent="0.35">
      <c r="A189" s="2" t="s">
        <v>2212</v>
      </c>
      <c r="B189" s="2" t="s">
        <v>2251</v>
      </c>
      <c r="C189" s="44">
        <v>1</v>
      </c>
      <c r="D189" s="1" t="s">
        <v>65</v>
      </c>
      <c r="E189" s="1" t="s">
        <v>66</v>
      </c>
      <c r="F189" s="1" t="str">
        <f>UnitControlCenter!$B$10</f>
        <v>billion 2023 Euro</v>
      </c>
      <c r="G189" s="1" t="s">
        <v>2223</v>
      </c>
      <c r="H189" s="1" t="s">
        <v>2214</v>
      </c>
      <c r="I189" s="156" t="s">
        <v>2216</v>
      </c>
      <c r="J189" s="156"/>
    </row>
    <row r="190" spans="1:10" ht="203" x14ac:dyDescent="0.35">
      <c r="A190" s="2" t="s">
        <v>2212</v>
      </c>
      <c r="B190" s="2" t="s">
        <v>2252</v>
      </c>
      <c r="C190" s="44">
        <v>1</v>
      </c>
      <c r="D190" s="1" t="s">
        <v>65</v>
      </c>
      <c r="E190" s="1" t="s">
        <v>66</v>
      </c>
      <c r="F190" s="1" t="str">
        <f>UnitControlCenter!$B$10</f>
        <v>billion 2023 Euro</v>
      </c>
      <c r="G190" s="1" t="s">
        <v>2224</v>
      </c>
      <c r="H190" s="1" t="s">
        <v>2214</v>
      </c>
      <c r="I190" s="156" t="s">
        <v>2217</v>
      </c>
      <c r="J190" s="156"/>
    </row>
    <row r="191" spans="1:10" ht="232" x14ac:dyDescent="0.35">
      <c r="A191" s="2" t="s">
        <v>2212</v>
      </c>
      <c r="B191" s="2" t="s">
        <v>2253</v>
      </c>
      <c r="C191" s="44">
        <v>1</v>
      </c>
      <c r="D191" s="1" t="s">
        <v>65</v>
      </c>
      <c r="E191" s="1" t="s">
        <v>66</v>
      </c>
      <c r="F191" s="1" t="str">
        <f>UnitControlCenter!$B$10</f>
        <v>billion 2023 Euro</v>
      </c>
      <c r="G191" s="1" t="s">
        <v>2225</v>
      </c>
      <c r="H191" s="1" t="s">
        <v>2214</v>
      </c>
      <c r="I191" s="156" t="s">
        <v>2218</v>
      </c>
      <c r="J191" s="156"/>
    </row>
    <row r="192" spans="1:10" ht="188.5" x14ac:dyDescent="0.35">
      <c r="A192" s="2" t="s">
        <v>2212</v>
      </c>
      <c r="B192" s="2" t="s">
        <v>2254</v>
      </c>
      <c r="C192" s="44">
        <v>1</v>
      </c>
      <c r="D192" s="1" t="s">
        <v>65</v>
      </c>
      <c r="E192" s="1" t="s">
        <v>66</v>
      </c>
      <c r="F192" s="1" t="str">
        <f>UnitControlCenter!$B$10</f>
        <v>billion 2023 Euro</v>
      </c>
      <c r="G192" s="1" t="s">
        <v>2228</v>
      </c>
      <c r="H192" s="1" t="s">
        <v>2214</v>
      </c>
      <c r="I192" s="156" t="s">
        <v>2219</v>
      </c>
      <c r="J192" s="156"/>
    </row>
    <row r="193" spans="1:10" ht="217.5" x14ac:dyDescent="0.35">
      <c r="A193" s="2" t="s">
        <v>2212</v>
      </c>
      <c r="B193" s="2" t="s">
        <v>2255</v>
      </c>
      <c r="C193" s="44">
        <v>1</v>
      </c>
      <c r="D193" s="1" t="s">
        <v>65</v>
      </c>
      <c r="E193" s="1" t="s">
        <v>66</v>
      </c>
      <c r="F193" s="1" t="str">
        <f>UnitControlCenter!$B$10</f>
        <v>billion 2023 Euro</v>
      </c>
      <c r="G193" s="1" t="s">
        <v>2229</v>
      </c>
      <c r="H193" s="1" t="s">
        <v>2214</v>
      </c>
      <c r="I193" s="156" t="s">
        <v>2220</v>
      </c>
      <c r="J193" s="156"/>
    </row>
    <row r="194" spans="1:10" ht="246.5" x14ac:dyDescent="0.35">
      <c r="A194" s="2" t="s">
        <v>2212</v>
      </c>
      <c r="B194" s="2" t="s">
        <v>2256</v>
      </c>
      <c r="C194" s="44">
        <v>1</v>
      </c>
      <c r="D194" s="1" t="s">
        <v>65</v>
      </c>
      <c r="E194" s="1" t="s">
        <v>66</v>
      </c>
      <c r="F194" s="1" t="str">
        <f>UnitControlCenter!$B$10</f>
        <v>billion 2023 Euro</v>
      </c>
      <c r="G194" s="1" t="s">
        <v>2226</v>
      </c>
      <c r="H194" s="1" t="s">
        <v>2214</v>
      </c>
      <c r="I194" s="156" t="s">
        <v>2221</v>
      </c>
      <c r="J194" s="156"/>
    </row>
    <row r="195" spans="1:10" ht="276" thickBot="1" x14ac:dyDescent="0.4">
      <c r="A195" s="134" t="s">
        <v>2212</v>
      </c>
      <c r="B195" s="134" t="s">
        <v>2257</v>
      </c>
      <c r="C195" s="141">
        <v>1</v>
      </c>
      <c r="D195" s="135" t="s">
        <v>65</v>
      </c>
      <c r="E195" s="135" t="s">
        <v>66</v>
      </c>
      <c r="F195" s="135" t="str">
        <f>UnitControlCenter!$B$10</f>
        <v>billion 2023 Euro</v>
      </c>
      <c r="G195" s="135" t="s">
        <v>2227</v>
      </c>
      <c r="H195" s="135" t="s">
        <v>2214</v>
      </c>
      <c r="I195" s="189" t="s">
        <v>2222</v>
      </c>
      <c r="J195" s="189"/>
    </row>
    <row r="196" spans="1:10" ht="72.5" x14ac:dyDescent="0.35">
      <c r="A196" s="2" t="s">
        <v>1247</v>
      </c>
      <c r="B196" s="2" t="s">
        <v>92</v>
      </c>
      <c r="C196" s="44">
        <v>1</v>
      </c>
      <c r="D196" s="1" t="s">
        <v>65</v>
      </c>
      <c r="E196" s="1" t="s">
        <v>1253</v>
      </c>
      <c r="F196" s="1" t="str">
        <f>UnitControlCenter!$B$22</f>
        <v>2023 Euro / megawatt-hour (MWh)</v>
      </c>
      <c r="G196" s="1" t="s">
        <v>2165</v>
      </c>
      <c r="H196" s="1" t="s">
        <v>2164</v>
      </c>
      <c r="I196" s="1" t="s">
        <v>2499</v>
      </c>
    </row>
    <row r="197" spans="1:10" ht="43.5" x14ac:dyDescent="0.35">
      <c r="A197" s="2" t="s">
        <v>1247</v>
      </c>
      <c r="B197" s="2" t="s">
        <v>445</v>
      </c>
      <c r="C197" s="44">
        <v>1</v>
      </c>
      <c r="D197" s="1" t="s">
        <v>65</v>
      </c>
      <c r="E197" s="1" t="s">
        <v>1253</v>
      </c>
      <c r="F197" s="1" t="str">
        <f>UnitControlCenter!$B$37</f>
        <v>2023 Euro / short ton</v>
      </c>
      <c r="G197" s="1" t="s">
        <v>1553</v>
      </c>
      <c r="H197" s="1" t="s">
        <v>1554</v>
      </c>
      <c r="I197" s="1" t="s">
        <v>1555</v>
      </c>
    </row>
    <row r="198" spans="1:10" x14ac:dyDescent="0.35">
      <c r="A198" s="2" t="s">
        <v>1247</v>
      </c>
      <c r="B198" s="2" t="s">
        <v>442</v>
      </c>
      <c r="C198" s="44">
        <v>1</v>
      </c>
      <c r="D198" s="1" t="s">
        <v>65</v>
      </c>
      <c r="E198" s="1" t="s">
        <v>1253</v>
      </c>
      <c r="F198" s="1" t="str">
        <f>UnitControlCenter!$B$37</f>
        <v>2023 Euro / short ton</v>
      </c>
      <c r="G198" s="1" t="s">
        <v>1266</v>
      </c>
      <c r="H198" s="1" t="s">
        <v>340</v>
      </c>
      <c r="I198" s="1" t="s">
        <v>1441</v>
      </c>
    </row>
    <row r="199" spans="1:10" ht="87" x14ac:dyDescent="0.35">
      <c r="A199" s="2" t="s">
        <v>1247</v>
      </c>
      <c r="B199" s="2" t="s">
        <v>86</v>
      </c>
      <c r="C199" s="44">
        <v>1</v>
      </c>
      <c r="D199" s="1" t="s">
        <v>65</v>
      </c>
      <c r="E199" s="1" t="s">
        <v>1253</v>
      </c>
      <c r="F199" s="1" t="str">
        <f>UnitControlCenter!$B$38</f>
        <v>2023 Euro / thousand cubic feet</v>
      </c>
      <c r="G199" s="1" t="s">
        <v>2167</v>
      </c>
      <c r="H199" s="1" t="s">
        <v>2166</v>
      </c>
      <c r="I199" s="1" t="s">
        <v>2500</v>
      </c>
    </row>
    <row r="200" spans="1:10" x14ac:dyDescent="0.35">
      <c r="A200" s="2" t="s">
        <v>1247</v>
      </c>
      <c r="B200" s="2" t="s">
        <v>94</v>
      </c>
      <c r="C200" s="44">
        <v>1</v>
      </c>
      <c r="D200" s="1" t="s">
        <v>65</v>
      </c>
      <c r="E200" s="1" t="s">
        <v>1253</v>
      </c>
      <c r="F200" s="1" t="str">
        <f>UnitControlCenter!$B$39</f>
        <v>2023 Euro / gallon</v>
      </c>
      <c r="G200" s="1" t="s">
        <v>1268</v>
      </c>
      <c r="H200" s="1" t="s">
        <v>335</v>
      </c>
      <c r="I200" s="44">
        <v>969696</v>
      </c>
      <c r="J200" s="44"/>
    </row>
    <row r="201" spans="1:10" ht="72.5" x14ac:dyDescent="0.35">
      <c r="A201" s="2" t="s">
        <v>1247</v>
      </c>
      <c r="B201" s="2" t="s">
        <v>95</v>
      </c>
      <c r="C201" s="44">
        <v>1</v>
      </c>
      <c r="D201" s="1" t="s">
        <v>65</v>
      </c>
      <c r="E201" s="1" t="s">
        <v>1253</v>
      </c>
      <c r="F201" s="1" t="str">
        <f>UnitControlCenter!$B$39</f>
        <v>2023 Euro / gallon</v>
      </c>
      <c r="G201" s="1" t="s">
        <v>1548</v>
      </c>
      <c r="H201" s="1" t="s">
        <v>1546</v>
      </c>
      <c r="I201" s="1" t="s">
        <v>1547</v>
      </c>
    </row>
    <row r="202" spans="1:10" ht="58" x14ac:dyDescent="0.35">
      <c r="A202" s="2" t="s">
        <v>1247</v>
      </c>
      <c r="B202" s="2" t="s">
        <v>91</v>
      </c>
      <c r="C202" s="44">
        <v>1</v>
      </c>
      <c r="D202" s="1" t="s">
        <v>65</v>
      </c>
      <c r="E202" s="1" t="s">
        <v>1253</v>
      </c>
      <c r="F202" s="1" t="str">
        <f>UnitControlCenter!$B$37</f>
        <v>2023 Euro / short ton</v>
      </c>
      <c r="G202" s="1" t="s">
        <v>1549</v>
      </c>
      <c r="H202" s="1" t="s">
        <v>1550</v>
      </c>
      <c r="I202" s="1" t="s">
        <v>1551</v>
      </c>
    </row>
    <row r="203" spans="1:10" ht="58" x14ac:dyDescent="0.35">
      <c r="A203" s="2" t="s">
        <v>1247</v>
      </c>
      <c r="B203" s="2" t="s">
        <v>1490</v>
      </c>
      <c r="C203" s="44">
        <v>1</v>
      </c>
      <c r="D203" s="1" t="s">
        <v>65</v>
      </c>
      <c r="E203" s="1" t="s">
        <v>1253</v>
      </c>
      <c r="F203" s="1" t="str">
        <f>UnitControlCenter!$B$40</f>
        <v>2023 Euro / barrel of oil</v>
      </c>
      <c r="G203" s="1" t="s">
        <v>1614</v>
      </c>
      <c r="H203" s="1" t="s">
        <v>1615</v>
      </c>
      <c r="I203" s="1" t="s">
        <v>1616</v>
      </c>
    </row>
    <row r="204" spans="1:10" ht="58" x14ac:dyDescent="0.35">
      <c r="A204" s="2" t="s">
        <v>1247</v>
      </c>
      <c r="B204" s="2" t="s">
        <v>1552</v>
      </c>
      <c r="C204" s="44">
        <v>1</v>
      </c>
      <c r="D204" s="1" t="s">
        <v>65</v>
      </c>
      <c r="E204" s="1" t="s">
        <v>1253</v>
      </c>
      <c r="F204" s="1" t="str">
        <f>UnitControlCenter!$B$39</f>
        <v>2023 Euro / gallon</v>
      </c>
      <c r="G204" s="1" t="s">
        <v>1556</v>
      </c>
      <c r="H204" s="1" t="s">
        <v>1265</v>
      </c>
      <c r="I204" s="1" t="s">
        <v>1486</v>
      </c>
    </row>
    <row r="205" spans="1:10" ht="29.5" thickBot="1" x14ac:dyDescent="0.4">
      <c r="A205" s="134" t="s">
        <v>1247</v>
      </c>
      <c r="B205" s="134" t="s">
        <v>1371</v>
      </c>
      <c r="C205" s="141">
        <v>1</v>
      </c>
      <c r="D205" s="135" t="s">
        <v>65</v>
      </c>
      <c r="E205" s="135" t="s">
        <v>1253</v>
      </c>
      <c r="F205" s="135" t="str">
        <f>UnitControlCenter!$B$41</f>
        <v>2023 Euro / kg</v>
      </c>
      <c r="G205" s="135" t="s">
        <v>1656</v>
      </c>
      <c r="H205" s="135" t="s">
        <v>1657</v>
      </c>
      <c r="I205" s="135" t="s">
        <v>1658</v>
      </c>
      <c r="J205" s="135"/>
    </row>
    <row r="206" spans="1:10" x14ac:dyDescent="0.35">
      <c r="A206" s="2" t="s">
        <v>1248</v>
      </c>
      <c r="B206" s="2" t="s">
        <v>2332</v>
      </c>
      <c r="C206" s="44">
        <v>1</v>
      </c>
      <c r="D206" s="1" t="s">
        <v>63</v>
      </c>
      <c r="E206" s="1" t="s">
        <v>64</v>
      </c>
      <c r="F206" s="1" t="str">
        <f>UnitControlCenter!$B$42</f>
        <v>2023 Euro / kilowatt-hour (kWh)</v>
      </c>
      <c r="G206" s="1" t="s">
        <v>1269</v>
      </c>
    </row>
    <row r="207" spans="1:10" ht="29" x14ac:dyDescent="0.35">
      <c r="A207" s="2" t="s">
        <v>1248</v>
      </c>
      <c r="B207" s="2" t="s">
        <v>1249</v>
      </c>
      <c r="C207" s="44">
        <v>1</v>
      </c>
      <c r="D207" s="1" t="s">
        <v>65</v>
      </c>
      <c r="E207" s="1" t="s">
        <v>64</v>
      </c>
      <c r="F207" s="1" t="str">
        <f>UnitControlCenter!$B$44</f>
        <v>cost of eqpt. to capture 1 metric ton CO2e/yr (2023 Euro)</v>
      </c>
      <c r="G207" s="1" t="s">
        <v>1273</v>
      </c>
      <c r="H207" s="1" t="s">
        <v>1274</v>
      </c>
      <c r="I207" s="1" t="s">
        <v>1448</v>
      </c>
    </row>
    <row r="208" spans="1:10" x14ac:dyDescent="0.35">
      <c r="A208" s="2" t="s">
        <v>1248</v>
      </c>
      <c r="B208" s="2" t="s">
        <v>1250</v>
      </c>
      <c r="C208" s="44">
        <v>1</v>
      </c>
      <c r="D208" s="1" t="s">
        <v>63</v>
      </c>
      <c r="E208" s="1" t="s">
        <v>64</v>
      </c>
      <c r="F208" s="1" t="str">
        <f>UnitControlCenter!$B$45</f>
        <v>million 2023 Euro / megawatt (MW)</v>
      </c>
      <c r="G208" s="1" t="s">
        <v>1270</v>
      </c>
    </row>
    <row r="209" spans="1:10" x14ac:dyDescent="0.35">
      <c r="A209" s="2" t="s">
        <v>1248</v>
      </c>
      <c r="B209" s="2" t="s">
        <v>1251</v>
      </c>
      <c r="C209" s="44">
        <v>1</v>
      </c>
      <c r="D209" s="1" t="s">
        <v>63</v>
      </c>
      <c r="E209" s="1" t="s">
        <v>64</v>
      </c>
      <c r="F209" s="1" t="str">
        <f>UnitControlCenter!$B$45</f>
        <v>million 2023 Euro / megawatt (MW)</v>
      </c>
      <c r="G209" s="1" t="s">
        <v>1271</v>
      </c>
    </row>
    <row r="210" spans="1:10" x14ac:dyDescent="0.35">
      <c r="A210" s="2" t="s">
        <v>1248</v>
      </c>
      <c r="B210" s="2" t="s">
        <v>1252</v>
      </c>
      <c r="C210" s="44">
        <v>1</v>
      </c>
      <c r="D210" s="1" t="s">
        <v>63</v>
      </c>
      <c r="E210" s="1" t="s">
        <v>64</v>
      </c>
      <c r="F210" s="1" t="str">
        <f>UnitControlCenter!$B$45</f>
        <v>million 2023 Euro / megawatt (MW)</v>
      </c>
      <c r="G210" s="1" t="s">
        <v>1272</v>
      </c>
    </row>
    <row r="211" spans="1:10" ht="29.5" thickBot="1" x14ac:dyDescent="0.4">
      <c r="A211" s="134" t="s">
        <v>1248</v>
      </c>
      <c r="B211" s="134" t="s">
        <v>1387</v>
      </c>
      <c r="C211" s="141">
        <v>1</v>
      </c>
      <c r="D211" s="135" t="s">
        <v>63</v>
      </c>
      <c r="E211" s="135" t="s">
        <v>64</v>
      </c>
      <c r="F211" s="135" t="str">
        <f>UnitControlCenter!$B$46</f>
        <v>cost of eqpt. to produce 1 kg H2/yr (2023 Euro)</v>
      </c>
      <c r="G211" s="135" t="s">
        <v>1388</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1436</v>
      </c>
      <c r="B1" s="111"/>
      <c r="C1" s="100"/>
      <c r="D1" s="100"/>
    </row>
    <row r="2" spans="1:5" x14ac:dyDescent="0.35">
      <c r="A2" s="9" t="s">
        <v>1400</v>
      </c>
      <c r="B2" s="112" t="s">
        <v>1401</v>
      </c>
      <c r="C2" s="9" t="s">
        <v>1402</v>
      </c>
      <c r="D2" s="9" t="s">
        <v>1403</v>
      </c>
    </row>
    <row r="3" spans="1:5" x14ac:dyDescent="0.35">
      <c r="A3" s="220" t="s">
        <v>2433</v>
      </c>
      <c r="B3" s="224" t="s">
        <v>2435</v>
      </c>
      <c r="C3" s="221"/>
      <c r="D3" s="223" t="s">
        <v>2434</v>
      </c>
    </row>
    <row r="4" spans="1:5" x14ac:dyDescent="0.35">
      <c r="A4" t="s">
        <v>1450</v>
      </c>
      <c r="B4" s="20" t="s">
        <v>1444</v>
      </c>
      <c r="C4" s="130"/>
      <c r="D4" s="225" t="s">
        <v>2437</v>
      </c>
      <c r="E4" t="s">
        <v>2440</v>
      </c>
    </row>
    <row r="5" spans="1:5" x14ac:dyDescent="0.35">
      <c r="A5" t="s">
        <v>2444</v>
      </c>
      <c r="B5" s="113" t="s">
        <v>2445</v>
      </c>
      <c r="C5" s="226"/>
      <c r="D5" s="225" t="s">
        <v>2439</v>
      </c>
      <c r="E5" t="s">
        <v>2443</v>
      </c>
    </row>
    <row r="6" spans="1:5" x14ac:dyDescent="0.35">
      <c r="A6" t="s">
        <v>1947</v>
      </c>
      <c r="B6" s="113" t="s">
        <v>2446</v>
      </c>
      <c r="C6" s="153"/>
      <c r="D6" t="s">
        <v>2450</v>
      </c>
    </row>
    <row r="7" spans="1:5" x14ac:dyDescent="0.35">
      <c r="A7" t="s">
        <v>2451</v>
      </c>
      <c r="B7" s="113" t="s">
        <v>2452</v>
      </c>
      <c r="C7" s="228"/>
      <c r="D7" s="227" t="s">
        <v>2424</v>
      </c>
    </row>
    <row r="8" spans="1:5" x14ac:dyDescent="0.35">
      <c r="A8" t="s">
        <v>1410</v>
      </c>
      <c r="B8" s="20" t="s">
        <v>1421</v>
      </c>
      <c r="C8" s="118"/>
      <c r="D8" t="s">
        <v>435</v>
      </c>
    </row>
    <row r="9" spans="1:5" x14ac:dyDescent="0.35">
      <c r="A9" t="s">
        <v>2409</v>
      </c>
      <c r="B9" s="20" t="s">
        <v>2408</v>
      </c>
      <c r="C9" s="212"/>
      <c r="D9" t="s">
        <v>2348</v>
      </c>
    </row>
    <row r="10" spans="1:5" x14ac:dyDescent="0.35">
      <c r="A10" t="s">
        <v>1418</v>
      </c>
      <c r="B10" s="113" t="s">
        <v>1419</v>
      </c>
      <c r="C10" s="117"/>
      <c r="D10" t="s">
        <v>91</v>
      </c>
    </row>
    <row r="11" spans="1:5" x14ac:dyDescent="0.35">
      <c r="A11" t="s">
        <v>1446</v>
      </c>
      <c r="B11" s="20" t="s">
        <v>1440</v>
      </c>
      <c r="C11" s="127"/>
      <c r="D11" t="s">
        <v>90</v>
      </c>
    </row>
    <row r="12" spans="1:5" x14ac:dyDescent="0.35">
      <c r="A12" t="s">
        <v>1425</v>
      </c>
      <c r="B12" s="20" t="s">
        <v>1441</v>
      </c>
      <c r="C12" s="122"/>
      <c r="D12" t="s">
        <v>1437</v>
      </c>
    </row>
    <row r="13" spans="1:5" x14ac:dyDescent="0.35">
      <c r="A13" t="s">
        <v>1447</v>
      </c>
      <c r="B13" s="20" t="s">
        <v>1267</v>
      </c>
      <c r="C13" s="126"/>
      <c r="D13" t="s">
        <v>1438</v>
      </c>
    </row>
    <row r="14" spans="1:5" x14ac:dyDescent="0.35">
      <c r="A14" t="s">
        <v>1445</v>
      </c>
      <c r="B14" s="20" t="s">
        <v>1442</v>
      </c>
      <c r="C14" s="129"/>
      <c r="D14" t="s">
        <v>450</v>
      </c>
    </row>
    <row r="15" spans="1:5" x14ac:dyDescent="0.35">
      <c r="A15" t="s">
        <v>1426</v>
      </c>
      <c r="B15" s="20" t="s">
        <v>1422</v>
      </c>
      <c r="C15" s="121"/>
      <c r="D15" t="s">
        <v>453</v>
      </c>
    </row>
    <row r="16" spans="1:5" x14ac:dyDescent="0.35">
      <c r="A16" t="s">
        <v>1399</v>
      </c>
      <c r="B16" s="114" t="s">
        <v>1406</v>
      </c>
      <c r="C16" s="110"/>
      <c r="D16" t="s">
        <v>88</v>
      </c>
    </row>
    <row r="17" spans="1:5" x14ac:dyDescent="0.35">
      <c r="A17" t="s">
        <v>1948</v>
      </c>
      <c r="B17" t="s">
        <v>2447</v>
      </c>
      <c r="C17" s="154"/>
      <c r="D17" t="s">
        <v>2350</v>
      </c>
    </row>
    <row r="18" spans="1:5" x14ac:dyDescent="0.35">
      <c r="A18" t="s">
        <v>1427</v>
      </c>
      <c r="B18" s="20" t="s">
        <v>1423</v>
      </c>
      <c r="C18" s="123"/>
      <c r="D18" t="s">
        <v>2351</v>
      </c>
    </row>
    <row r="19" spans="1:5" x14ac:dyDescent="0.35">
      <c r="A19" t="s">
        <v>1409</v>
      </c>
      <c r="B19" s="113" t="s">
        <v>1414</v>
      </c>
      <c r="C19" s="119"/>
      <c r="D19" t="s">
        <v>1439</v>
      </c>
    </row>
    <row r="20" spans="1:5" x14ac:dyDescent="0.35">
      <c r="A20" t="s">
        <v>1449</v>
      </c>
      <c r="B20" s="20" t="s">
        <v>1443</v>
      </c>
      <c r="C20" s="128"/>
      <c r="D20" t="s">
        <v>1370</v>
      </c>
    </row>
    <row r="21" spans="1:5" x14ac:dyDescent="0.35">
      <c r="A21" t="s">
        <v>1412</v>
      </c>
      <c r="B21" s="113" t="s">
        <v>1413</v>
      </c>
      <c r="C21" s="109"/>
      <c r="D21" t="s">
        <v>1523</v>
      </c>
    </row>
    <row r="22" spans="1:5" x14ac:dyDescent="0.35">
      <c r="A22" t="s">
        <v>1491</v>
      </c>
      <c r="B22" s="113" t="s">
        <v>1493</v>
      </c>
      <c r="C22" s="131"/>
      <c r="D22" t="s">
        <v>1490</v>
      </c>
    </row>
    <row r="23" spans="1:5" x14ac:dyDescent="0.35">
      <c r="A23" t="s">
        <v>1492</v>
      </c>
      <c r="B23" s="113">
        <v>740000</v>
      </c>
      <c r="C23" s="132"/>
      <c r="D23" t="s">
        <v>1368</v>
      </c>
    </row>
    <row r="24" spans="1:5" x14ac:dyDescent="0.35">
      <c r="A24" t="s">
        <v>1428</v>
      </c>
      <c r="B24" s="20" t="s">
        <v>1424</v>
      </c>
      <c r="C24" s="124"/>
      <c r="D24" t="s">
        <v>310</v>
      </c>
    </row>
    <row r="25" spans="1:5" x14ac:dyDescent="0.35">
      <c r="A25" t="s">
        <v>2407</v>
      </c>
      <c r="B25" s="20" t="s">
        <v>2448</v>
      </c>
      <c r="C25" s="211"/>
      <c r="D25" t="s">
        <v>2347</v>
      </c>
    </row>
    <row r="26" spans="1:5" x14ac:dyDescent="0.35">
      <c r="A26" t="s">
        <v>1411</v>
      </c>
      <c r="B26" s="113" t="s">
        <v>1416</v>
      </c>
      <c r="C26" s="116"/>
      <c r="D26" t="s">
        <v>2275</v>
      </c>
    </row>
    <row r="27" spans="1:5" x14ac:dyDescent="0.35">
      <c r="A27" t="s">
        <v>2276</v>
      </c>
      <c r="B27" s="113" t="s">
        <v>2277</v>
      </c>
      <c r="C27" s="206"/>
      <c r="D27" t="s">
        <v>2274</v>
      </c>
    </row>
    <row r="28" spans="1:5" x14ac:dyDescent="0.35">
      <c r="A28" t="s">
        <v>1949</v>
      </c>
      <c r="B28" s="17" t="s">
        <v>2449</v>
      </c>
      <c r="C28" s="155"/>
      <c r="D28" t="s">
        <v>2349</v>
      </c>
    </row>
    <row r="29" spans="1:5" x14ac:dyDescent="0.35">
      <c r="A29" t="s">
        <v>1435</v>
      </c>
      <c r="B29" s="20" t="s">
        <v>1434</v>
      </c>
      <c r="C29" s="125"/>
      <c r="D29" t="s">
        <v>442</v>
      </c>
    </row>
    <row r="30" spans="1:5" x14ac:dyDescent="0.35">
      <c r="A30" t="s">
        <v>1950</v>
      </c>
      <c r="B30" s="152" t="s">
        <v>1943</v>
      </c>
      <c r="C30" s="151"/>
      <c r="D30" t="s">
        <v>2346</v>
      </c>
    </row>
    <row r="31" spans="1:5" x14ac:dyDescent="0.35">
      <c r="A31" t="s">
        <v>1405</v>
      </c>
      <c r="B31" s="113" t="s">
        <v>1415</v>
      </c>
      <c r="C31" s="115"/>
      <c r="D31" t="s">
        <v>445</v>
      </c>
    </row>
    <row r="32" spans="1:5" x14ac:dyDescent="0.35">
      <c r="A32" t="s">
        <v>2444</v>
      </c>
      <c r="B32" s="113" t="s">
        <v>2445</v>
      </c>
      <c r="C32" s="226"/>
      <c r="D32" t="s">
        <v>2438</v>
      </c>
      <c r="E32" t="s">
        <v>2442</v>
      </c>
    </row>
    <row r="33" spans="1:5" x14ac:dyDescent="0.35">
      <c r="A33" t="s">
        <v>1450</v>
      </c>
      <c r="B33" s="20" t="s">
        <v>1444</v>
      </c>
      <c r="C33" s="130"/>
      <c r="D33" s="225" t="s">
        <v>2436</v>
      </c>
      <c r="E33" t="s">
        <v>2441</v>
      </c>
    </row>
    <row r="35" spans="1:5" x14ac:dyDescent="0.35">
      <c r="A35" s="42" t="s">
        <v>1420</v>
      </c>
      <c r="B35" s="111"/>
      <c r="C35" s="100"/>
      <c r="D35" s="100"/>
    </row>
    <row r="36" spans="1:5" s="9" customFormat="1" x14ac:dyDescent="0.35">
      <c r="A36" s="9" t="s">
        <v>1400</v>
      </c>
      <c r="B36" s="112" t="s">
        <v>1401</v>
      </c>
      <c r="C36" s="9" t="s">
        <v>1402</v>
      </c>
      <c r="D36" s="9" t="s">
        <v>1483</v>
      </c>
    </row>
    <row r="37" spans="1:5" x14ac:dyDescent="0.35">
      <c r="A37" t="s">
        <v>1426</v>
      </c>
      <c r="B37" s="20" t="s">
        <v>1422</v>
      </c>
      <c r="C37" s="121"/>
      <c r="D37" t="s">
        <v>1485</v>
      </c>
    </row>
    <row r="38" spans="1:5" x14ac:dyDescent="0.35">
      <c r="A38" t="s">
        <v>1399</v>
      </c>
      <c r="B38" s="114" t="s">
        <v>1406</v>
      </c>
      <c r="C38" s="110"/>
      <c r="D38" t="s">
        <v>1484</v>
      </c>
    </row>
    <row r="39" spans="1:5" x14ac:dyDescent="0.35">
      <c r="A39" t="s">
        <v>1411</v>
      </c>
      <c r="B39" s="20" t="s">
        <v>1416</v>
      </c>
      <c r="C39" s="116"/>
      <c r="D39" t="s">
        <v>4</v>
      </c>
    </row>
    <row r="40" spans="1:5" x14ac:dyDescent="0.35">
      <c r="A40" t="s">
        <v>1425</v>
      </c>
      <c r="B40" s="20" t="s">
        <v>1441</v>
      </c>
      <c r="C40" s="122"/>
      <c r="D40" t="s">
        <v>92</v>
      </c>
    </row>
    <row r="41" spans="1:5" x14ac:dyDescent="0.35">
      <c r="A41" t="s">
        <v>1405</v>
      </c>
      <c r="B41" s="20">
        <v>969696</v>
      </c>
      <c r="C41" s="115"/>
      <c r="D41" t="s">
        <v>9</v>
      </c>
    </row>
    <row r="42" spans="1:5" x14ac:dyDescent="0.35">
      <c r="A42" t="s">
        <v>1418</v>
      </c>
      <c r="B42" s="20" t="s">
        <v>1419</v>
      </c>
      <c r="C42" s="117"/>
      <c r="D42" t="s">
        <v>1327</v>
      </c>
    </row>
    <row r="43" spans="1:5" x14ac:dyDescent="0.35">
      <c r="A43" t="s">
        <v>1427</v>
      </c>
      <c r="B43" s="20" t="s">
        <v>1423</v>
      </c>
      <c r="C43" s="123"/>
      <c r="D43" t="s">
        <v>131</v>
      </c>
    </row>
    <row r="44" spans="1:5" x14ac:dyDescent="0.35">
      <c r="A44" t="s">
        <v>1428</v>
      </c>
      <c r="B44" s="20" t="s">
        <v>1424</v>
      </c>
      <c r="C44" s="124"/>
      <c r="D44" t="s">
        <v>1336</v>
      </c>
    </row>
    <row r="45" spans="1:5" x14ac:dyDescent="0.35">
      <c r="A45" t="s">
        <v>1410</v>
      </c>
      <c r="B45" s="20" t="s">
        <v>1421</v>
      </c>
      <c r="C45" s="120"/>
      <c r="D45" t="s">
        <v>1386</v>
      </c>
    </row>
    <row r="46" spans="1:5" x14ac:dyDescent="0.35">
      <c r="A46" t="s">
        <v>1491</v>
      </c>
      <c r="B46" s="113" t="s">
        <v>1493</v>
      </c>
      <c r="C46" s="131"/>
      <c r="D46" t="s">
        <v>1690</v>
      </c>
    </row>
    <row r="48" spans="1:5" x14ac:dyDescent="0.35">
      <c r="A48" s="42" t="s">
        <v>1429</v>
      </c>
      <c r="B48" s="111"/>
      <c r="C48" s="100"/>
      <c r="D48" s="100"/>
    </row>
    <row r="49" spans="1:4" x14ac:dyDescent="0.35">
      <c r="A49" s="9" t="s">
        <v>1400</v>
      </c>
      <c r="B49" s="112" t="s">
        <v>1401</v>
      </c>
      <c r="C49" s="9" t="s">
        <v>1402</v>
      </c>
      <c r="D49" s="9" t="s">
        <v>1403</v>
      </c>
    </row>
    <row r="50" spans="1:4" x14ac:dyDescent="0.35">
      <c r="A50" t="s">
        <v>1411</v>
      </c>
      <c r="B50" s="113" t="s">
        <v>1416</v>
      </c>
      <c r="C50" s="116"/>
      <c r="D50" t="s">
        <v>1430</v>
      </c>
    </row>
    <row r="51" spans="1:4" x14ac:dyDescent="0.35">
      <c r="A51" t="s">
        <v>1405</v>
      </c>
      <c r="B51" s="20">
        <v>969696</v>
      </c>
      <c r="C51" s="115"/>
      <c r="D51" t="s">
        <v>1431</v>
      </c>
    </row>
    <row r="52" spans="1:4" x14ac:dyDescent="0.35">
      <c r="A52" t="s">
        <v>1418</v>
      </c>
      <c r="B52" s="20" t="s">
        <v>1419</v>
      </c>
      <c r="C52" s="117"/>
      <c r="D52" t="s">
        <v>1432</v>
      </c>
    </row>
    <row r="53" spans="1:4" x14ac:dyDescent="0.35">
      <c r="A53" t="s">
        <v>1491</v>
      </c>
      <c r="B53" s="113" t="s">
        <v>1493</v>
      </c>
      <c r="C53" s="131"/>
      <c r="D53" t="s">
        <v>1691</v>
      </c>
    </row>
    <row r="55" spans="1:4" x14ac:dyDescent="0.35">
      <c r="A55" s="42" t="s">
        <v>1433</v>
      </c>
      <c r="B55" s="111"/>
      <c r="C55" s="100"/>
      <c r="D55" s="100"/>
    </row>
    <row r="56" spans="1:4" x14ac:dyDescent="0.35">
      <c r="A56" s="9" t="s">
        <v>1400</v>
      </c>
      <c r="B56" s="112" t="s">
        <v>1401</v>
      </c>
      <c r="C56" s="9" t="s">
        <v>1402</v>
      </c>
      <c r="D56" s="9" t="s">
        <v>1403</v>
      </c>
    </row>
    <row r="57" spans="1:4" x14ac:dyDescent="0.35">
      <c r="A57" t="s">
        <v>1418</v>
      </c>
      <c r="B57" s="20" t="s">
        <v>1419</v>
      </c>
      <c r="C57" s="117"/>
      <c r="D57" t="s">
        <v>1141</v>
      </c>
    </row>
    <row r="58" spans="1:4" x14ac:dyDescent="0.35">
      <c r="A58" t="s">
        <v>1412</v>
      </c>
      <c r="B58" s="113" t="s">
        <v>1413</v>
      </c>
      <c r="C58" s="109"/>
      <c r="D58" t="s">
        <v>559</v>
      </c>
    </row>
    <row r="59" spans="1:4" x14ac:dyDescent="0.35">
      <c r="A59" t="s">
        <v>1411</v>
      </c>
      <c r="B59" s="113" t="s">
        <v>1416</v>
      </c>
      <c r="C59" s="116"/>
      <c r="D59" t="s">
        <v>1140</v>
      </c>
    </row>
    <row r="60" spans="1:4" x14ac:dyDescent="0.35">
      <c r="A60" t="s">
        <v>1405</v>
      </c>
      <c r="B60" s="113" t="s">
        <v>1415</v>
      </c>
      <c r="C60" s="115"/>
      <c r="D60" t="s">
        <v>1132</v>
      </c>
    </row>
    <row r="61" spans="1:4" x14ac:dyDescent="0.35">
      <c r="B61" s="113"/>
    </row>
    <row r="62" spans="1:4" x14ac:dyDescent="0.35">
      <c r="A62" s="42" t="s">
        <v>1569</v>
      </c>
      <c r="B62" s="111"/>
      <c r="C62" s="100"/>
      <c r="D62" s="100"/>
    </row>
    <row r="63" spans="1:4" x14ac:dyDescent="0.35">
      <c r="A63" s="9" t="s">
        <v>1400</v>
      </c>
      <c r="B63" s="112" t="s">
        <v>1401</v>
      </c>
      <c r="C63" s="9" t="s">
        <v>1402</v>
      </c>
      <c r="D63" s="9" t="s">
        <v>1403</v>
      </c>
    </row>
    <row r="64" spans="1:4" x14ac:dyDescent="0.35">
      <c r="A64" t="s">
        <v>1411</v>
      </c>
      <c r="B64" s="113" t="s">
        <v>1416</v>
      </c>
      <c r="C64" s="116"/>
      <c r="D64" t="s">
        <v>1461</v>
      </c>
    </row>
    <row r="65" spans="1:4" x14ac:dyDescent="0.35">
      <c r="A65" t="s">
        <v>1426</v>
      </c>
      <c r="B65" s="20" t="s">
        <v>1422</v>
      </c>
      <c r="C65" s="121"/>
      <c r="D65" t="s">
        <v>1462</v>
      </c>
    </row>
    <row r="66" spans="1:4" x14ac:dyDescent="0.35">
      <c r="A66" t="s">
        <v>1425</v>
      </c>
      <c r="B66" s="20" t="s">
        <v>1441</v>
      </c>
      <c r="C66" s="122"/>
      <c r="D66" t="s">
        <v>1463</v>
      </c>
    </row>
    <row r="67" spans="1:4" x14ac:dyDescent="0.35">
      <c r="A67" t="s">
        <v>1418</v>
      </c>
      <c r="B67" s="113" t="s">
        <v>1419</v>
      </c>
      <c r="C67" s="117"/>
      <c r="D67" t="s">
        <v>1464</v>
      </c>
    </row>
    <row r="68" spans="1:4" x14ac:dyDescent="0.35">
      <c r="A68" t="s">
        <v>1412</v>
      </c>
      <c r="B68" s="113" t="s">
        <v>1413</v>
      </c>
      <c r="C68" s="109"/>
      <c r="D68" t="s">
        <v>1465</v>
      </c>
    </row>
    <row r="70" spans="1:4" x14ac:dyDescent="0.35">
      <c r="A70" s="42" t="s">
        <v>1832</v>
      </c>
      <c r="B70" s="111"/>
      <c r="C70" s="100"/>
      <c r="D70" s="100"/>
    </row>
    <row r="71" spans="1:4" x14ac:dyDescent="0.35">
      <c r="A71" s="9" t="s">
        <v>1400</v>
      </c>
      <c r="B71" s="112" t="s">
        <v>1401</v>
      </c>
      <c r="C71" s="9" t="s">
        <v>1402</v>
      </c>
      <c r="D71" s="9" t="s">
        <v>1403</v>
      </c>
    </row>
    <row r="72" spans="1:4" x14ac:dyDescent="0.35">
      <c r="A72" t="s">
        <v>1426</v>
      </c>
      <c r="B72" s="20" t="s">
        <v>1422</v>
      </c>
      <c r="C72" s="121"/>
      <c r="D72" t="s">
        <v>1822</v>
      </c>
    </row>
    <row r="73" spans="1:4" x14ac:dyDescent="0.35">
      <c r="A73" t="s">
        <v>1411</v>
      </c>
      <c r="B73" s="113" t="s">
        <v>1416</v>
      </c>
      <c r="C73" s="116"/>
      <c r="D73" t="s">
        <v>1821</v>
      </c>
    </row>
    <row r="74" spans="1:4" x14ac:dyDescent="0.35">
      <c r="A74" t="s">
        <v>1410</v>
      </c>
      <c r="B74" s="20" t="s">
        <v>1421</v>
      </c>
      <c r="C74" s="120"/>
      <c r="D74" t="s">
        <v>1818</v>
      </c>
    </row>
    <row r="75" spans="1:4" x14ac:dyDescent="0.35">
      <c r="A75" t="s">
        <v>1450</v>
      </c>
      <c r="B75" s="20" t="s">
        <v>1444</v>
      </c>
      <c r="C75" s="130"/>
      <c r="D75" t="s">
        <v>1819</v>
      </c>
    </row>
    <row r="76" spans="1:4" x14ac:dyDescent="0.35">
      <c r="A76" t="s">
        <v>1428</v>
      </c>
      <c r="B76" s="20" t="s">
        <v>1424</v>
      </c>
      <c r="C76" s="124"/>
      <c r="D76" t="s">
        <v>1820</v>
      </c>
    </row>
    <row r="78" spans="1:4" x14ac:dyDescent="0.35">
      <c r="A78" s="42" t="s">
        <v>1907</v>
      </c>
      <c r="B78" s="111"/>
      <c r="C78" s="100"/>
      <c r="D78" s="100"/>
    </row>
    <row r="79" spans="1:4" x14ac:dyDescent="0.35">
      <c r="A79" s="9" t="s">
        <v>1400</v>
      </c>
      <c r="B79" s="112" t="s">
        <v>1401</v>
      </c>
      <c r="C79" s="9" t="s">
        <v>1402</v>
      </c>
      <c r="D79" s="9" t="s">
        <v>1403</v>
      </c>
    </row>
    <row r="80" spans="1:4" x14ac:dyDescent="0.35">
      <c r="A80" t="s">
        <v>1491</v>
      </c>
      <c r="B80" s="113" t="s">
        <v>1493</v>
      </c>
      <c r="C80" s="131"/>
      <c r="D80" t="s">
        <v>1839</v>
      </c>
    </row>
    <row r="81" spans="1:4" x14ac:dyDescent="0.35">
      <c r="A81" t="s">
        <v>1426</v>
      </c>
      <c r="B81" s="20" t="s">
        <v>1422</v>
      </c>
      <c r="C81" s="121"/>
      <c r="D81" t="s">
        <v>1840</v>
      </c>
    </row>
    <row r="82" spans="1:4" x14ac:dyDescent="0.35">
      <c r="A82" t="s">
        <v>1428</v>
      </c>
      <c r="B82" s="20" t="s">
        <v>1424</v>
      </c>
      <c r="C82" s="124"/>
      <c r="D82" t="s">
        <v>457</v>
      </c>
    </row>
    <row r="83" spans="1:4" x14ac:dyDescent="0.35">
      <c r="A83" t="s">
        <v>1427</v>
      </c>
      <c r="B83" s="20" t="s">
        <v>1423</v>
      </c>
      <c r="C83" s="123"/>
      <c r="D83" t="s">
        <v>1841</v>
      </c>
    </row>
    <row r="84" spans="1:4" x14ac:dyDescent="0.35">
      <c r="A84" t="s">
        <v>1425</v>
      </c>
      <c r="B84" s="20" t="s">
        <v>1441</v>
      </c>
      <c r="C84" s="122"/>
      <c r="D84" t="s">
        <v>1842</v>
      </c>
    </row>
    <row r="85" spans="1:4" x14ac:dyDescent="0.35">
      <c r="A85" t="s">
        <v>1405</v>
      </c>
      <c r="B85" s="113" t="s">
        <v>1415</v>
      </c>
      <c r="C85" s="115"/>
      <c r="D85" t="s">
        <v>263</v>
      </c>
    </row>
    <row r="86" spans="1:4" x14ac:dyDescent="0.35">
      <c r="A86" t="s">
        <v>1411</v>
      </c>
      <c r="B86" s="113" t="s">
        <v>1416</v>
      </c>
      <c r="C86" s="116"/>
      <c r="D86" t="s">
        <v>1843</v>
      </c>
    </row>
    <row r="87" spans="1:4" x14ac:dyDescent="0.35">
      <c r="A87" t="s">
        <v>1418</v>
      </c>
      <c r="B87" s="113" t="s">
        <v>1419</v>
      </c>
      <c r="C87" s="117"/>
      <c r="D87" t="s">
        <v>1844</v>
      </c>
    </row>
    <row r="88" spans="1:4" x14ac:dyDescent="0.35">
      <c r="A88" t="s">
        <v>1410</v>
      </c>
      <c r="B88" s="20" t="s">
        <v>1421</v>
      </c>
      <c r="C88" s="120"/>
      <c r="D88" t="s">
        <v>1845</v>
      </c>
    </row>
    <row r="89" spans="1:4" x14ac:dyDescent="0.35">
      <c r="A89" t="s">
        <v>1412</v>
      </c>
      <c r="B89" s="113" t="s">
        <v>1413</v>
      </c>
      <c r="C89" s="109"/>
      <c r="D89" t="s">
        <v>1465</v>
      </c>
    </row>
    <row r="90" spans="1:4" x14ac:dyDescent="0.35">
      <c r="B90" s="113"/>
    </row>
    <row r="91" spans="1:4" x14ac:dyDescent="0.35">
      <c r="A91" s="42" t="s">
        <v>1804</v>
      </c>
      <c r="B91" s="111"/>
      <c r="C91" s="100"/>
      <c r="D91" s="100"/>
    </row>
    <row r="92" spans="1:4" x14ac:dyDescent="0.35">
      <c r="A92" s="9" t="s">
        <v>1400</v>
      </c>
      <c r="B92" s="112" t="s">
        <v>1401</v>
      </c>
      <c r="C92" s="9" t="s">
        <v>1402</v>
      </c>
      <c r="D92" s="9" t="s">
        <v>1403</v>
      </c>
    </row>
    <row r="93" spans="1:4" x14ac:dyDescent="0.35">
      <c r="A93" t="s">
        <v>1411</v>
      </c>
      <c r="B93" s="113" t="s">
        <v>1416</v>
      </c>
      <c r="C93" s="116"/>
      <c r="D93" t="s">
        <v>1752</v>
      </c>
    </row>
    <row r="94" spans="1:4" x14ac:dyDescent="0.35">
      <c r="A94" t="s">
        <v>1426</v>
      </c>
      <c r="B94" s="20" t="s">
        <v>1422</v>
      </c>
      <c r="C94" s="121"/>
      <c r="D94" t="s">
        <v>1753</v>
      </c>
    </row>
    <row r="95" spans="1:4" x14ac:dyDescent="0.35">
      <c r="A95" t="s">
        <v>1425</v>
      </c>
      <c r="B95" s="20" t="s">
        <v>1441</v>
      </c>
      <c r="C95" s="122"/>
      <c r="D95" t="s">
        <v>1754</v>
      </c>
    </row>
    <row r="96" spans="1:4" x14ac:dyDescent="0.35">
      <c r="A96" t="s">
        <v>1412</v>
      </c>
      <c r="B96" s="113" t="s">
        <v>1413</v>
      </c>
      <c r="C96" s="109"/>
      <c r="D96" t="s">
        <v>1465</v>
      </c>
    </row>
    <row r="98" spans="1:4" x14ac:dyDescent="0.35">
      <c r="A98" s="42" t="s">
        <v>2131</v>
      </c>
      <c r="B98" s="111"/>
      <c r="C98" s="100"/>
      <c r="D98" s="100"/>
    </row>
    <row r="99" spans="1:4" x14ac:dyDescent="0.35">
      <c r="A99" s="9" t="s">
        <v>1400</v>
      </c>
      <c r="B99" s="112" t="s">
        <v>1401</v>
      </c>
      <c r="C99" s="9" t="s">
        <v>1402</v>
      </c>
      <c r="D99" s="9" t="s">
        <v>1403</v>
      </c>
    </row>
    <row r="100" spans="1:4" x14ac:dyDescent="0.35">
      <c r="A100" t="s">
        <v>1446</v>
      </c>
      <c r="B100" s="20" t="s">
        <v>1440</v>
      </c>
      <c r="C100" s="127"/>
      <c r="D100" t="s">
        <v>2016</v>
      </c>
    </row>
    <row r="101" spans="1:4" x14ac:dyDescent="0.35">
      <c r="A101" t="s">
        <v>1418</v>
      </c>
      <c r="B101" s="113" t="s">
        <v>1419</v>
      </c>
      <c r="C101" s="117"/>
      <c r="D101" t="s">
        <v>2017</v>
      </c>
    </row>
    <row r="103" spans="1:4" x14ac:dyDescent="0.35">
      <c r="A103" s="42" t="s">
        <v>2018</v>
      </c>
      <c r="B103" s="111"/>
      <c r="C103" s="100"/>
      <c r="D103" s="100"/>
    </row>
    <row r="104" spans="1:4" x14ac:dyDescent="0.35">
      <c r="A104" s="9" t="s">
        <v>1400</v>
      </c>
      <c r="B104" s="112" t="s">
        <v>1401</v>
      </c>
      <c r="C104" s="9" t="s">
        <v>1402</v>
      </c>
      <c r="D104" s="9" t="s">
        <v>1403</v>
      </c>
    </row>
    <row r="105" spans="1:4" x14ac:dyDescent="0.35">
      <c r="A105" t="s">
        <v>1411</v>
      </c>
      <c r="B105" s="113" t="s">
        <v>1416</v>
      </c>
      <c r="C105" s="116"/>
      <c r="D105" t="s">
        <v>2019</v>
      </c>
    </row>
    <row r="106" spans="1:4" x14ac:dyDescent="0.35">
      <c r="A106" t="s">
        <v>1425</v>
      </c>
      <c r="B106" s="20" t="s">
        <v>1441</v>
      </c>
      <c r="C106" s="122"/>
      <c r="D106" t="s">
        <v>2020</v>
      </c>
    </row>
    <row r="107" spans="1:4" x14ac:dyDescent="0.35">
      <c r="A107" t="s">
        <v>1418</v>
      </c>
      <c r="B107" s="113" t="s">
        <v>1419</v>
      </c>
      <c r="C107" s="117"/>
      <c r="D107" t="s">
        <v>2021</v>
      </c>
    </row>
    <row r="108" spans="1:4" x14ac:dyDescent="0.35">
      <c r="A108" t="s">
        <v>1426</v>
      </c>
      <c r="B108" s="20" t="s">
        <v>1422</v>
      </c>
      <c r="C108" s="121"/>
      <c r="D108" t="s">
        <v>2022</v>
      </c>
    </row>
    <row r="110" spans="1:4" x14ac:dyDescent="0.35">
      <c r="A110" s="42" t="s">
        <v>2023</v>
      </c>
      <c r="B110" s="111"/>
      <c r="C110" s="100"/>
      <c r="D110" s="100"/>
    </row>
    <row r="111" spans="1:4" x14ac:dyDescent="0.35">
      <c r="A111" s="9" t="s">
        <v>1400</v>
      </c>
      <c r="B111" s="112" t="s">
        <v>1401</v>
      </c>
      <c r="C111" s="9" t="s">
        <v>1402</v>
      </c>
      <c r="D111" s="9" t="s">
        <v>1403</v>
      </c>
    </row>
    <row r="112" spans="1:4" x14ac:dyDescent="0.35">
      <c r="A112" t="s">
        <v>1450</v>
      </c>
      <c r="B112" s="20" t="s">
        <v>1444</v>
      </c>
      <c r="C112" s="130"/>
      <c r="D112" t="s">
        <v>2024</v>
      </c>
    </row>
    <row r="113" spans="1:4" x14ac:dyDescent="0.35">
      <c r="A113" t="s">
        <v>1427</v>
      </c>
      <c r="B113" s="20" t="s">
        <v>1423</v>
      </c>
      <c r="C113" s="123"/>
      <c r="D113" t="s">
        <v>2025</v>
      </c>
    </row>
    <row r="115" spans="1:4" x14ac:dyDescent="0.35">
      <c r="A115" s="42" t="s">
        <v>2026</v>
      </c>
      <c r="B115" s="111"/>
      <c r="C115" s="100"/>
      <c r="D115" s="100"/>
    </row>
    <row r="116" spans="1:4" x14ac:dyDescent="0.35">
      <c r="A116" s="9" t="s">
        <v>1400</v>
      </c>
      <c r="B116" s="112" t="s">
        <v>1401</v>
      </c>
      <c r="C116" s="9" t="s">
        <v>1402</v>
      </c>
      <c r="D116" s="9" t="s">
        <v>1403</v>
      </c>
    </row>
    <row r="117" spans="1:4" x14ac:dyDescent="0.35">
      <c r="A117" t="s">
        <v>1446</v>
      </c>
      <c r="B117" s="20" t="s">
        <v>1440</v>
      </c>
      <c r="C117" s="127"/>
      <c r="D117" t="s">
        <v>2027</v>
      </c>
    </row>
    <row r="118" spans="1:4" x14ac:dyDescent="0.35">
      <c r="A118" t="s">
        <v>1426</v>
      </c>
      <c r="B118" s="20" t="s">
        <v>1422</v>
      </c>
      <c r="C118" s="121"/>
      <c r="D118" t="s">
        <v>2028</v>
      </c>
    </row>
    <row r="119" spans="1:4" x14ac:dyDescent="0.35">
      <c r="A119" t="s">
        <v>1428</v>
      </c>
      <c r="B119" s="20" t="s">
        <v>1424</v>
      </c>
      <c r="C119" s="124"/>
      <c r="D119" t="s">
        <v>2029</v>
      </c>
    </row>
    <row r="120" spans="1:4" x14ac:dyDescent="0.35">
      <c r="A120" t="s">
        <v>1418</v>
      </c>
      <c r="B120" s="113" t="s">
        <v>1419</v>
      </c>
      <c r="C120" s="117"/>
      <c r="D120" t="s">
        <v>2030</v>
      </c>
    </row>
    <row r="121" spans="1:4" x14ac:dyDescent="0.35">
      <c r="A121" t="s">
        <v>1425</v>
      </c>
      <c r="B121" s="20" t="s">
        <v>1441</v>
      </c>
      <c r="C121" s="122"/>
      <c r="D121" t="s">
        <v>2031</v>
      </c>
    </row>
    <row r="122" spans="1:4" x14ac:dyDescent="0.35">
      <c r="A122" t="s">
        <v>1405</v>
      </c>
      <c r="B122" s="113" t="s">
        <v>1415</v>
      </c>
      <c r="C122" s="115"/>
      <c r="D122" t="s">
        <v>2032</v>
      </c>
    </row>
    <row r="123" spans="1:4" x14ac:dyDescent="0.35">
      <c r="A123" t="s">
        <v>1411</v>
      </c>
      <c r="B123" s="113" t="s">
        <v>1416</v>
      </c>
      <c r="C123" s="116"/>
      <c r="D123" t="s">
        <v>2033</v>
      </c>
    </row>
    <row r="125" spans="1:4" x14ac:dyDescent="0.35">
      <c r="A125" s="42" t="s">
        <v>1766</v>
      </c>
      <c r="B125" s="111"/>
      <c r="C125" s="100"/>
      <c r="D125" s="100"/>
    </row>
    <row r="126" spans="1:4" x14ac:dyDescent="0.35">
      <c r="A126" s="9" t="s">
        <v>1400</v>
      </c>
      <c r="B126" s="112" t="s">
        <v>1401</v>
      </c>
      <c r="C126" s="9" t="s">
        <v>1402</v>
      </c>
      <c r="D126" s="9" t="s">
        <v>1403</v>
      </c>
    </row>
    <row r="127" spans="1:4" x14ac:dyDescent="0.35">
      <c r="A127" t="s">
        <v>1426</v>
      </c>
      <c r="B127" s="20" t="s">
        <v>1422</v>
      </c>
      <c r="C127" s="121"/>
      <c r="D127" t="s">
        <v>1767</v>
      </c>
    </row>
    <row r="128" spans="1:4" x14ac:dyDescent="0.35">
      <c r="A128" t="s">
        <v>1418</v>
      </c>
      <c r="B128" s="113" t="s">
        <v>1419</v>
      </c>
      <c r="C128" s="117"/>
      <c r="D128" t="s">
        <v>1768</v>
      </c>
    </row>
    <row r="129" spans="1:4" x14ac:dyDescent="0.35">
      <c r="A129" t="s">
        <v>1412</v>
      </c>
      <c r="B129" s="113" t="s">
        <v>1413</v>
      </c>
      <c r="C129" s="109"/>
      <c r="D129" t="s">
        <v>1465</v>
      </c>
    </row>
    <row r="130" spans="1:4" x14ac:dyDescent="0.35">
      <c r="B130" s="113"/>
    </row>
    <row r="131" spans="1:4" x14ac:dyDescent="0.35">
      <c r="A131" s="42" t="s">
        <v>1805</v>
      </c>
      <c r="B131" s="111"/>
      <c r="C131" s="100"/>
      <c r="D131" s="100"/>
    </row>
    <row r="132" spans="1:4" x14ac:dyDescent="0.35">
      <c r="A132" s="9" t="s">
        <v>1400</v>
      </c>
      <c r="B132" s="112" t="s">
        <v>1401</v>
      </c>
      <c r="C132" s="9" t="s">
        <v>1402</v>
      </c>
      <c r="D132" s="9" t="s">
        <v>1403</v>
      </c>
    </row>
    <row r="133" spans="1:4" x14ac:dyDescent="0.35">
      <c r="A133" t="s">
        <v>1411</v>
      </c>
      <c r="B133" s="113" t="s">
        <v>1416</v>
      </c>
      <c r="C133" s="116"/>
      <c r="D133" t="s">
        <v>1806</v>
      </c>
    </row>
    <row r="134" spans="1:4" x14ac:dyDescent="0.35">
      <c r="A134" t="s">
        <v>1450</v>
      </c>
      <c r="B134" s="20" t="s">
        <v>1444</v>
      </c>
      <c r="C134" s="130"/>
      <c r="D134" t="s">
        <v>1807</v>
      </c>
    </row>
    <row r="135" spans="1:4" x14ac:dyDescent="0.35">
      <c r="A135" t="s">
        <v>1428</v>
      </c>
      <c r="B135" s="20" t="s">
        <v>1424</v>
      </c>
      <c r="C135" s="124"/>
      <c r="D135" t="s">
        <v>1808</v>
      </c>
    </row>
    <row r="136" spans="1:4" x14ac:dyDescent="0.35">
      <c r="A136" t="s">
        <v>1412</v>
      </c>
      <c r="B136" s="113" t="s">
        <v>1413</v>
      </c>
      <c r="C136" s="109"/>
      <c r="D136" t="s">
        <v>1465</v>
      </c>
    </row>
    <row r="138" spans="1:4" x14ac:dyDescent="0.35">
      <c r="A138" s="42" t="s">
        <v>1467</v>
      </c>
      <c r="B138" s="111"/>
      <c r="C138" s="100"/>
      <c r="D138" s="100"/>
    </row>
    <row r="139" spans="1:4" x14ac:dyDescent="0.35">
      <c r="A139" s="9" t="s">
        <v>1400</v>
      </c>
      <c r="B139" s="112" t="s">
        <v>1401</v>
      </c>
      <c r="C139" s="9" t="s">
        <v>1402</v>
      </c>
      <c r="D139" s="9" t="s">
        <v>1403</v>
      </c>
    </row>
    <row r="140" spans="1:4" x14ac:dyDescent="0.35">
      <c r="A140" t="s">
        <v>1412</v>
      </c>
      <c r="B140" s="113" t="s">
        <v>1413</v>
      </c>
      <c r="C140" s="109"/>
      <c r="D140" t="s">
        <v>1468</v>
      </c>
    </row>
    <row r="141" spans="1:4" x14ac:dyDescent="0.35">
      <c r="A141" t="s">
        <v>1426</v>
      </c>
      <c r="B141" s="20" t="s">
        <v>1422</v>
      </c>
      <c r="C141" s="121"/>
      <c r="D141" t="s">
        <v>1469</v>
      </c>
    </row>
    <row r="142" spans="1:4" x14ac:dyDescent="0.35">
      <c r="A142" t="s">
        <v>1428</v>
      </c>
      <c r="B142" s="20" t="s">
        <v>1424</v>
      </c>
      <c r="C142" s="124"/>
      <c r="D142" t="s">
        <v>1561</v>
      </c>
    </row>
    <row r="143" spans="1:4" x14ac:dyDescent="0.35">
      <c r="A143" t="s">
        <v>1427</v>
      </c>
      <c r="B143" s="20" t="s">
        <v>1423</v>
      </c>
      <c r="C143" s="123"/>
      <c r="D143" t="s">
        <v>1470</v>
      </c>
    </row>
    <row r="144" spans="1:4" x14ac:dyDescent="0.35">
      <c r="A144" t="s">
        <v>1425</v>
      </c>
      <c r="B144" s="20" t="s">
        <v>1441</v>
      </c>
      <c r="C144" s="122"/>
      <c r="D144" t="s">
        <v>1471</v>
      </c>
    </row>
    <row r="145" spans="1:4" x14ac:dyDescent="0.35">
      <c r="A145" t="s">
        <v>1405</v>
      </c>
      <c r="B145" s="113" t="s">
        <v>1415</v>
      </c>
      <c r="C145" s="115"/>
      <c r="D145" t="s">
        <v>1472</v>
      </c>
    </row>
    <row r="146" spans="1:4" x14ac:dyDescent="0.35">
      <c r="A146" t="s">
        <v>1411</v>
      </c>
      <c r="B146" s="113" t="s">
        <v>1416</v>
      </c>
      <c r="C146" s="116"/>
      <c r="D146" t="s">
        <v>1473</v>
      </c>
    </row>
    <row r="147" spans="1:4" x14ac:dyDescent="0.35">
      <c r="A147" t="s">
        <v>1418</v>
      </c>
      <c r="B147" s="113" t="s">
        <v>1419</v>
      </c>
      <c r="C147" s="117"/>
      <c r="D147" t="s">
        <v>1474</v>
      </c>
    </row>
    <row r="148" spans="1:4" x14ac:dyDescent="0.35">
      <c r="A148" t="s">
        <v>1410</v>
      </c>
      <c r="B148" s="20" t="s">
        <v>1421</v>
      </c>
      <c r="C148" s="120"/>
      <c r="D148" t="s">
        <v>1475</v>
      </c>
    </row>
    <row r="150" spans="1:4" x14ac:dyDescent="0.35">
      <c r="A150" s="42" t="s">
        <v>1466</v>
      </c>
      <c r="B150" s="111"/>
      <c r="C150" s="100"/>
      <c r="D150" s="100"/>
    </row>
    <row r="151" spans="1:4" x14ac:dyDescent="0.35">
      <c r="A151" s="9" t="s">
        <v>1400</v>
      </c>
      <c r="B151" s="112" t="s">
        <v>1401</v>
      </c>
      <c r="C151" s="9" t="s">
        <v>1402</v>
      </c>
      <c r="D151" s="9" t="s">
        <v>1403</v>
      </c>
    </row>
    <row r="152" spans="1:4" x14ac:dyDescent="0.35">
      <c r="A152" t="s">
        <v>1418</v>
      </c>
      <c r="B152" s="113" t="s">
        <v>1419</v>
      </c>
      <c r="C152" s="117"/>
      <c r="D152" t="s">
        <v>1579</v>
      </c>
    </row>
    <row r="153" spans="1:4" x14ac:dyDescent="0.35">
      <c r="A153" t="s">
        <v>1425</v>
      </c>
      <c r="B153" s="20" t="s">
        <v>1441</v>
      </c>
      <c r="C153" s="122"/>
      <c r="D153" t="s">
        <v>1580</v>
      </c>
    </row>
    <row r="154" spans="1:4" x14ac:dyDescent="0.35">
      <c r="A154" t="s">
        <v>1411</v>
      </c>
      <c r="B154" s="113" t="s">
        <v>1416</v>
      </c>
      <c r="C154" s="116"/>
      <c r="D154" t="s">
        <v>1570</v>
      </c>
    </row>
    <row r="155" spans="1:4" x14ac:dyDescent="0.35">
      <c r="A155" t="s">
        <v>1426</v>
      </c>
      <c r="B155" s="20" t="s">
        <v>1422</v>
      </c>
      <c r="C155" s="121"/>
      <c r="D155" t="s">
        <v>1571</v>
      </c>
    </row>
    <row r="156" spans="1:4" x14ac:dyDescent="0.35">
      <c r="A156" t="s">
        <v>1412</v>
      </c>
      <c r="B156" s="113" t="s">
        <v>1413</v>
      </c>
      <c r="C156" s="109"/>
      <c r="D156" t="s">
        <v>1465</v>
      </c>
    </row>
    <row r="158" spans="1:4" x14ac:dyDescent="0.35">
      <c r="A158" s="42" t="s">
        <v>1404</v>
      </c>
      <c r="B158" s="111"/>
      <c r="C158" s="100"/>
      <c r="D158" s="100"/>
    </row>
    <row r="159" spans="1:4" x14ac:dyDescent="0.35">
      <c r="A159" s="9" t="s">
        <v>1400</v>
      </c>
      <c r="B159" s="112" t="s">
        <v>1401</v>
      </c>
      <c r="C159" s="9" t="s">
        <v>1402</v>
      </c>
      <c r="D159" s="9" t="s">
        <v>1403</v>
      </c>
    </row>
    <row r="160" spans="1:4" x14ac:dyDescent="0.35">
      <c r="A160" t="s">
        <v>1425</v>
      </c>
      <c r="B160" s="20" t="s">
        <v>1441</v>
      </c>
      <c r="C160" s="122"/>
      <c r="D160" t="s">
        <v>1144</v>
      </c>
    </row>
    <row r="161" spans="1:4" x14ac:dyDescent="0.35">
      <c r="A161" t="s">
        <v>1405</v>
      </c>
      <c r="B161" s="113" t="s">
        <v>1415</v>
      </c>
      <c r="C161" s="115"/>
      <c r="D161" t="s">
        <v>1146</v>
      </c>
    </row>
    <row r="162" spans="1:4" x14ac:dyDescent="0.35">
      <c r="A162" t="s">
        <v>1411</v>
      </c>
      <c r="B162" s="113" t="s">
        <v>1416</v>
      </c>
      <c r="C162" s="116"/>
      <c r="D162" t="s">
        <v>1145</v>
      </c>
    </row>
    <row r="163" spans="1:4" x14ac:dyDescent="0.35">
      <c r="A163" t="s">
        <v>1410</v>
      </c>
      <c r="B163" s="20" t="s">
        <v>1421</v>
      </c>
      <c r="C163" s="118"/>
      <c r="D163" t="s">
        <v>1407</v>
      </c>
    </row>
    <row r="164" spans="1:4" x14ac:dyDescent="0.35">
      <c r="A164" t="s">
        <v>1426</v>
      </c>
      <c r="B164" s="20" t="s">
        <v>1422</v>
      </c>
      <c r="C164" s="121"/>
      <c r="D164" t="s">
        <v>1408</v>
      </c>
    </row>
    <row r="165" spans="1:4" x14ac:dyDescent="0.35">
      <c r="A165" t="s">
        <v>1412</v>
      </c>
      <c r="B165" s="113" t="s">
        <v>1413</v>
      </c>
      <c r="C165" s="109"/>
      <c r="D165" t="s">
        <v>1147</v>
      </c>
    </row>
    <row r="166" spans="1:4" x14ac:dyDescent="0.35">
      <c r="A166" t="s">
        <v>1418</v>
      </c>
      <c r="B166" s="113" t="s">
        <v>1419</v>
      </c>
      <c r="C166" s="117"/>
      <c r="D166" t="s">
        <v>1417</v>
      </c>
    </row>
    <row r="168" spans="1:4" x14ac:dyDescent="0.35">
      <c r="A168" s="42" t="s">
        <v>1451</v>
      </c>
      <c r="B168" s="111"/>
      <c r="C168" s="100"/>
      <c r="D168" s="100"/>
    </row>
    <row r="169" spans="1:4" x14ac:dyDescent="0.35">
      <c r="A169" s="9" t="s">
        <v>1400</v>
      </c>
      <c r="B169" s="112" t="s">
        <v>1401</v>
      </c>
      <c r="C169" s="9" t="s">
        <v>1402</v>
      </c>
      <c r="D169" s="9" t="s">
        <v>1403</v>
      </c>
    </row>
    <row r="170" spans="1:4" x14ac:dyDescent="0.35">
      <c r="A170" t="s">
        <v>1411</v>
      </c>
      <c r="B170" s="113" t="s">
        <v>1416</v>
      </c>
      <c r="C170" s="116"/>
      <c r="D170" t="s">
        <v>143</v>
      </c>
    </row>
    <row r="171" spans="1:4" x14ac:dyDescent="0.35">
      <c r="A171" t="s">
        <v>1399</v>
      </c>
      <c r="B171" s="114" t="s">
        <v>1406</v>
      </c>
      <c r="C171" s="110"/>
      <c r="D171" t="s">
        <v>1453</v>
      </c>
    </row>
    <row r="172" spans="1:4" x14ac:dyDescent="0.35">
      <c r="A172" t="s">
        <v>1450</v>
      </c>
      <c r="B172" s="20" t="s">
        <v>1444</v>
      </c>
      <c r="C172" s="130"/>
      <c r="D172" t="s">
        <v>1459</v>
      </c>
    </row>
    <row r="173" spans="1:4" x14ac:dyDescent="0.35">
      <c r="A173" t="s">
        <v>1418</v>
      </c>
      <c r="B173" s="113" t="s">
        <v>1419</v>
      </c>
      <c r="C173" s="117"/>
      <c r="D173" t="s">
        <v>1454</v>
      </c>
    </row>
    <row r="174" spans="1:4" x14ac:dyDescent="0.35">
      <c r="A174" t="s">
        <v>1427</v>
      </c>
      <c r="B174" s="20" t="s">
        <v>1423</v>
      </c>
      <c r="C174" s="123"/>
      <c r="D174" t="s">
        <v>1455</v>
      </c>
    </row>
    <row r="175" spans="1:4" x14ac:dyDescent="0.35">
      <c r="A175" t="s">
        <v>1426</v>
      </c>
      <c r="B175" s="20" t="s">
        <v>1422</v>
      </c>
      <c r="C175" s="121"/>
      <c r="D175" t="s">
        <v>1456</v>
      </c>
    </row>
    <row r="176" spans="1:4" x14ac:dyDescent="0.35">
      <c r="A176" t="s">
        <v>1445</v>
      </c>
      <c r="B176" s="20" t="s">
        <v>1442</v>
      </c>
      <c r="C176" s="129"/>
      <c r="D176" t="s">
        <v>1457</v>
      </c>
    </row>
    <row r="177" spans="1:4" x14ac:dyDescent="0.35">
      <c r="A177" t="s">
        <v>1412</v>
      </c>
      <c r="B177" s="113" t="s">
        <v>1413</v>
      </c>
      <c r="C177" s="109"/>
      <c r="D177" t="s">
        <v>1460</v>
      </c>
    </row>
    <row r="178" spans="1:4" x14ac:dyDescent="0.35">
      <c r="A178" t="s">
        <v>1425</v>
      </c>
      <c r="B178" s="20" t="s">
        <v>1441</v>
      </c>
      <c r="C178" s="122"/>
      <c r="D178" t="s">
        <v>1243</v>
      </c>
    </row>
    <row r="179" spans="1:4" x14ac:dyDescent="0.35">
      <c r="A179" t="s">
        <v>1428</v>
      </c>
      <c r="B179" s="20" t="s">
        <v>1424</v>
      </c>
      <c r="C179" s="124"/>
      <c r="D179" t="s">
        <v>2010</v>
      </c>
    </row>
    <row r="180" spans="1:4" x14ac:dyDescent="0.35">
      <c r="A180" t="s">
        <v>1405</v>
      </c>
      <c r="B180" s="113" t="s">
        <v>1415</v>
      </c>
      <c r="C180" s="115"/>
      <c r="D180" t="s">
        <v>1452</v>
      </c>
    </row>
    <row r="182" spans="1:4" x14ac:dyDescent="0.35">
      <c r="A182" s="42" t="s">
        <v>1476</v>
      </c>
      <c r="B182" s="111"/>
      <c r="C182" s="100"/>
      <c r="D182" s="100"/>
    </row>
    <row r="183" spans="1:4" x14ac:dyDescent="0.35">
      <c r="A183" s="9" t="s">
        <v>1400</v>
      </c>
      <c r="B183" s="112" t="s">
        <v>1401</v>
      </c>
      <c r="C183" s="9" t="s">
        <v>1402</v>
      </c>
      <c r="D183" s="9" t="s">
        <v>1403</v>
      </c>
    </row>
    <row r="184" spans="1:4" x14ac:dyDescent="0.35">
      <c r="A184" t="s">
        <v>1405</v>
      </c>
      <c r="B184" s="113" t="s">
        <v>1415</v>
      </c>
      <c r="C184" s="115"/>
      <c r="D184" t="s">
        <v>1655</v>
      </c>
    </row>
    <row r="185" spans="1:4" x14ac:dyDescent="0.35">
      <c r="A185" t="s">
        <v>1411</v>
      </c>
      <c r="B185" s="113" t="s">
        <v>1416</v>
      </c>
      <c r="C185" s="116"/>
      <c r="D185" t="s">
        <v>1923</v>
      </c>
    </row>
    <row r="186" spans="1:4" x14ac:dyDescent="0.35">
      <c r="A186" t="s">
        <v>1410</v>
      </c>
      <c r="B186" s="20" t="s">
        <v>1421</v>
      </c>
      <c r="C186" s="118"/>
      <c r="D186" t="s">
        <v>1924</v>
      </c>
    </row>
    <row r="187" spans="1:4" x14ac:dyDescent="0.35">
      <c r="A187" t="s">
        <v>1446</v>
      </c>
      <c r="B187" s="20" t="s">
        <v>1440</v>
      </c>
      <c r="C187" s="127"/>
      <c r="D187" t="s">
        <v>1925</v>
      </c>
    </row>
    <row r="188" spans="1:4" x14ac:dyDescent="0.35">
      <c r="A188" t="s">
        <v>1447</v>
      </c>
      <c r="B188" s="20" t="s">
        <v>1267</v>
      </c>
      <c r="C188" s="126"/>
      <c r="D188" t="s">
        <v>1926</v>
      </c>
    </row>
    <row r="189" spans="1:4" x14ac:dyDescent="0.35">
      <c r="A189" t="s">
        <v>1418</v>
      </c>
      <c r="B189" s="113" t="s">
        <v>1419</v>
      </c>
      <c r="C189" s="117"/>
      <c r="D189" t="s">
        <v>1927</v>
      </c>
    </row>
    <row r="190" spans="1:4" x14ac:dyDescent="0.35">
      <c r="A190" t="s">
        <v>1427</v>
      </c>
      <c r="B190" s="20" t="s">
        <v>1423</v>
      </c>
      <c r="C190" s="123"/>
      <c r="D190" t="s">
        <v>1928</v>
      </c>
    </row>
    <row r="191" spans="1:4" x14ac:dyDescent="0.35">
      <c r="A191" t="s">
        <v>1412</v>
      </c>
      <c r="B191" s="113" t="s">
        <v>1413</v>
      </c>
      <c r="C191" s="109"/>
      <c r="D191" t="s">
        <v>1929</v>
      </c>
    </row>
    <row r="192" spans="1:4" x14ac:dyDescent="0.35">
      <c r="A192" t="s">
        <v>1425</v>
      </c>
      <c r="B192" s="20" t="s">
        <v>1441</v>
      </c>
      <c r="C192" s="122"/>
      <c r="D192" t="s">
        <v>1477</v>
      </c>
    </row>
    <row r="193" spans="1:4" x14ac:dyDescent="0.35">
      <c r="A193" t="s">
        <v>1449</v>
      </c>
      <c r="B193" s="20" t="s">
        <v>1443</v>
      </c>
      <c r="C193" s="128"/>
      <c r="D193" t="s">
        <v>1930</v>
      </c>
    </row>
    <row r="194" spans="1:4" x14ac:dyDescent="0.35">
      <c r="A194" t="s">
        <v>1491</v>
      </c>
      <c r="B194" s="113" t="s">
        <v>1493</v>
      </c>
      <c r="C194" s="131"/>
      <c r="D194" t="s">
        <v>1931</v>
      </c>
    </row>
    <row r="195" spans="1:4" x14ac:dyDescent="0.35">
      <c r="A195" t="s">
        <v>1445</v>
      </c>
      <c r="B195" s="20" t="s">
        <v>1442</v>
      </c>
      <c r="C195" s="129"/>
      <c r="D195" t="s">
        <v>1932</v>
      </c>
    </row>
    <row r="196" spans="1:4" x14ac:dyDescent="0.35">
      <c r="A196" t="s">
        <v>1399</v>
      </c>
      <c r="B196" s="114" t="s">
        <v>1406</v>
      </c>
      <c r="C196" s="110"/>
      <c r="D196" t="s">
        <v>1478</v>
      </c>
    </row>
    <row r="197" spans="1:4" x14ac:dyDescent="0.35">
      <c r="A197" t="s">
        <v>1426</v>
      </c>
      <c r="B197" s="20" t="s">
        <v>1422</v>
      </c>
      <c r="C197" s="121"/>
      <c r="D197" t="s">
        <v>1933</v>
      </c>
    </row>
    <row r="198" spans="1:4" x14ac:dyDescent="0.35">
      <c r="A198" t="s">
        <v>1492</v>
      </c>
      <c r="B198" s="113">
        <v>740000</v>
      </c>
      <c r="C198" s="132"/>
      <c r="D198" t="s">
        <v>1934</v>
      </c>
    </row>
    <row r="199" spans="1:4" x14ac:dyDescent="0.35">
      <c r="A199" t="s">
        <v>1428</v>
      </c>
      <c r="B199" s="20" t="s">
        <v>1424</v>
      </c>
      <c r="C199" s="124"/>
      <c r="D199" t="s">
        <v>1935</v>
      </c>
    </row>
    <row r="200" spans="1:4" x14ac:dyDescent="0.35">
      <c r="A200" t="s">
        <v>1435</v>
      </c>
      <c r="B200" s="20" t="s">
        <v>1434</v>
      </c>
      <c r="C200" s="125"/>
      <c r="D200" t="s">
        <v>1936</v>
      </c>
    </row>
    <row r="201" spans="1:4" x14ac:dyDescent="0.35">
      <c r="A201" t="s">
        <v>1450</v>
      </c>
      <c r="B201" s="20" t="s">
        <v>1444</v>
      </c>
      <c r="C201" s="130"/>
      <c r="D201" t="s">
        <v>1937</v>
      </c>
    </row>
    <row r="202" spans="1:4" x14ac:dyDescent="0.35">
      <c r="A202" t="s">
        <v>1409</v>
      </c>
      <c r="B202" s="113" t="s">
        <v>1414</v>
      </c>
      <c r="C202" s="119"/>
      <c r="D202" t="s">
        <v>1938</v>
      </c>
    </row>
    <row r="203" spans="1:4" x14ac:dyDescent="0.35">
      <c r="A203" t="s">
        <v>1950</v>
      </c>
      <c r="B203" s="152" t="s">
        <v>1943</v>
      </c>
      <c r="C203" s="151"/>
      <c r="D203" t="s">
        <v>1939</v>
      </c>
    </row>
    <row r="204" spans="1:4" x14ac:dyDescent="0.35">
      <c r="A204" t="s">
        <v>1947</v>
      </c>
      <c r="B204" s="113" t="s">
        <v>1944</v>
      </c>
      <c r="C204" s="153"/>
      <c r="D204" t="s">
        <v>1940</v>
      </c>
    </row>
    <row r="205" spans="1:4" x14ac:dyDescent="0.35">
      <c r="A205" t="s">
        <v>1948</v>
      </c>
      <c r="B205" t="s">
        <v>1945</v>
      </c>
      <c r="C205" s="154"/>
      <c r="D205" t="s">
        <v>1941</v>
      </c>
    </row>
    <row r="206" spans="1:4" x14ac:dyDescent="0.35">
      <c r="A206" t="s">
        <v>1949</v>
      </c>
      <c r="B206" s="17" t="s">
        <v>1946</v>
      </c>
      <c r="C206" s="155"/>
      <c r="D206" t="s">
        <v>1942</v>
      </c>
    </row>
    <row r="208" spans="1:4" x14ac:dyDescent="0.35">
      <c r="A208" s="42" t="s">
        <v>1479</v>
      </c>
      <c r="B208" s="111"/>
      <c r="C208" s="100"/>
      <c r="D208" s="100"/>
    </row>
    <row r="209" spans="1:4" x14ac:dyDescent="0.35">
      <c r="A209" s="9" t="s">
        <v>1400</v>
      </c>
      <c r="B209" s="112" t="s">
        <v>1401</v>
      </c>
      <c r="C209" s="9" t="s">
        <v>1402</v>
      </c>
      <c r="D209" s="9" t="s">
        <v>1403</v>
      </c>
    </row>
    <row r="210" spans="1:4" x14ac:dyDescent="0.35">
      <c r="A210" t="s">
        <v>1412</v>
      </c>
      <c r="B210" s="113" t="s">
        <v>1413</v>
      </c>
      <c r="C210" s="109"/>
      <c r="D210" t="s">
        <v>125</v>
      </c>
    </row>
    <row r="211" spans="1:4" x14ac:dyDescent="0.35">
      <c r="A211" t="s">
        <v>1418</v>
      </c>
      <c r="B211" s="113" t="s">
        <v>1419</v>
      </c>
      <c r="C211" s="117"/>
      <c r="D211" t="s">
        <v>124</v>
      </c>
    </row>
    <row r="212" spans="1:4" x14ac:dyDescent="0.35">
      <c r="A212" t="s">
        <v>1425</v>
      </c>
      <c r="B212" s="20" t="s">
        <v>1441</v>
      </c>
      <c r="C212" s="122"/>
      <c r="D212" t="s">
        <v>123</v>
      </c>
    </row>
    <row r="213" spans="1:4" x14ac:dyDescent="0.35">
      <c r="A213" t="s">
        <v>1426</v>
      </c>
      <c r="B213" s="20" t="s">
        <v>1422</v>
      </c>
      <c r="C213" s="121"/>
      <c r="D213" t="s">
        <v>121</v>
      </c>
    </row>
    <row r="214" spans="1:4" x14ac:dyDescent="0.35">
      <c r="A214" t="s">
        <v>1411</v>
      </c>
      <c r="B214" s="113" t="s">
        <v>1416</v>
      </c>
      <c r="C214" s="116"/>
      <c r="D214" t="s">
        <v>120</v>
      </c>
    </row>
    <row r="216" spans="1:4" x14ac:dyDescent="0.35">
      <c r="A216" s="42" t="s">
        <v>1480</v>
      </c>
      <c r="B216" s="111"/>
      <c r="C216" s="100"/>
      <c r="D216" s="100"/>
    </row>
    <row r="217" spans="1:4" x14ac:dyDescent="0.35">
      <c r="A217" s="9" t="s">
        <v>1400</v>
      </c>
      <c r="B217" s="112" t="s">
        <v>1401</v>
      </c>
      <c r="C217" s="9" t="s">
        <v>1402</v>
      </c>
      <c r="D217" s="9" t="s">
        <v>1403</v>
      </c>
    </row>
    <row r="218" spans="1:4" x14ac:dyDescent="0.35">
      <c r="A218" t="s">
        <v>1399</v>
      </c>
      <c r="B218" s="114" t="s">
        <v>1406</v>
      </c>
      <c r="C218" s="110"/>
      <c r="D218" t="s">
        <v>164</v>
      </c>
    </row>
    <row r="219" spans="1:4" x14ac:dyDescent="0.35">
      <c r="A219" t="s">
        <v>1418</v>
      </c>
      <c r="B219" s="113" t="s">
        <v>1419</v>
      </c>
      <c r="C219" s="117"/>
      <c r="D219" t="s">
        <v>279</v>
      </c>
    </row>
    <row r="220" spans="1:4" x14ac:dyDescent="0.35">
      <c r="A220" t="s">
        <v>1405</v>
      </c>
      <c r="B220" s="113" t="s">
        <v>1415</v>
      </c>
      <c r="C220" s="115"/>
      <c r="D220" t="s">
        <v>280</v>
      </c>
    </row>
    <row r="222" spans="1:4" x14ac:dyDescent="0.35">
      <c r="A222" s="42" t="s">
        <v>1519</v>
      </c>
      <c r="B222" s="111"/>
      <c r="C222" s="100"/>
      <c r="D222" s="100"/>
    </row>
    <row r="223" spans="1:4" x14ac:dyDescent="0.35">
      <c r="A223" s="9" t="s">
        <v>1400</v>
      </c>
      <c r="B223" s="112" t="s">
        <v>1401</v>
      </c>
      <c r="C223" s="9" t="s">
        <v>1402</v>
      </c>
      <c r="D223" s="9" t="s">
        <v>1403</v>
      </c>
    </row>
    <row r="224" spans="1:4" x14ac:dyDescent="0.35">
      <c r="A224" t="s">
        <v>1410</v>
      </c>
      <c r="B224" s="20" t="s">
        <v>1421</v>
      </c>
      <c r="C224" s="118"/>
      <c r="D224" t="s">
        <v>1371</v>
      </c>
    </row>
    <row r="225" spans="1:4" x14ac:dyDescent="0.35">
      <c r="A225" t="s">
        <v>1425</v>
      </c>
      <c r="B225" s="20" t="s">
        <v>1441</v>
      </c>
      <c r="C225" s="122"/>
      <c r="D225" t="s">
        <v>92</v>
      </c>
    </row>
    <row r="226" spans="1:4" x14ac:dyDescent="0.35">
      <c r="A226" t="s">
        <v>1411</v>
      </c>
      <c r="B226" s="113" t="s">
        <v>1416</v>
      </c>
      <c r="C226" s="116"/>
      <c r="D226" t="s">
        <v>86</v>
      </c>
    </row>
    <row r="227" spans="1:4" x14ac:dyDescent="0.35">
      <c r="A227" t="s">
        <v>1445</v>
      </c>
      <c r="B227" s="20" t="s">
        <v>1442</v>
      </c>
      <c r="C227" s="129"/>
      <c r="D227" t="s">
        <v>1520</v>
      </c>
    </row>
    <row r="228" spans="1:4" x14ac:dyDescent="0.35">
      <c r="A228" t="s">
        <v>1426</v>
      </c>
      <c r="B228" s="20" t="s">
        <v>1422</v>
      </c>
      <c r="C228" s="121"/>
      <c r="D228" t="s">
        <v>1521</v>
      </c>
    </row>
    <row r="229" spans="1:4" x14ac:dyDescent="0.35">
      <c r="A229" t="s">
        <v>1418</v>
      </c>
      <c r="B229" s="113" t="s">
        <v>1419</v>
      </c>
      <c r="C229" s="117"/>
      <c r="D229" t="s">
        <v>97</v>
      </c>
    </row>
    <row r="230" spans="1:4" x14ac:dyDescent="0.35">
      <c r="A230" t="s">
        <v>1427</v>
      </c>
      <c r="B230" s="20" t="s">
        <v>1423</v>
      </c>
      <c r="C230" s="123"/>
      <c r="D230" t="s">
        <v>96</v>
      </c>
    </row>
    <row r="231" spans="1:4" x14ac:dyDescent="0.35">
      <c r="A231" t="s">
        <v>1412</v>
      </c>
      <c r="B231" s="113" t="s">
        <v>1413</v>
      </c>
      <c r="C231" s="109"/>
      <c r="D231" t="s">
        <v>95</v>
      </c>
    </row>
    <row r="232" spans="1:4" x14ac:dyDescent="0.35">
      <c r="A232" t="s">
        <v>1405</v>
      </c>
      <c r="B232" s="113" t="s">
        <v>1415</v>
      </c>
      <c r="C232" s="115"/>
      <c r="D232" t="s">
        <v>94</v>
      </c>
    </row>
    <row r="234" spans="1:4" x14ac:dyDescent="0.35">
      <c r="A234" s="42" t="s">
        <v>1524</v>
      </c>
      <c r="B234" s="111"/>
      <c r="C234" s="100"/>
      <c r="D234" s="100"/>
    </row>
    <row r="235" spans="1:4" x14ac:dyDescent="0.35">
      <c r="A235" s="9" t="s">
        <v>1400</v>
      </c>
      <c r="B235" s="112" t="s">
        <v>1401</v>
      </c>
      <c r="C235" s="9" t="s">
        <v>1402</v>
      </c>
      <c r="D235" s="9" t="s">
        <v>1403</v>
      </c>
    </row>
    <row r="236" spans="1:4" x14ac:dyDescent="0.35">
      <c r="A236" t="s">
        <v>1410</v>
      </c>
      <c r="B236" s="20" t="s">
        <v>1421</v>
      </c>
      <c r="C236" s="118"/>
      <c r="D236" t="s">
        <v>1371</v>
      </c>
    </row>
    <row r="237" spans="1:4" x14ac:dyDescent="0.35">
      <c r="A237" t="s">
        <v>1428</v>
      </c>
      <c r="B237" s="20" t="s">
        <v>1424</v>
      </c>
      <c r="C237" s="124"/>
      <c r="D237" t="s">
        <v>1482</v>
      </c>
    </row>
    <row r="238" spans="1:4" x14ac:dyDescent="0.35">
      <c r="A238" t="s">
        <v>1418</v>
      </c>
      <c r="B238" s="113" t="s">
        <v>1419</v>
      </c>
      <c r="C238" s="117"/>
      <c r="D238" t="s">
        <v>91</v>
      </c>
    </row>
    <row r="239" spans="1:4" x14ac:dyDescent="0.35">
      <c r="A239" t="s">
        <v>1425</v>
      </c>
      <c r="B239" s="20" t="s">
        <v>1441</v>
      </c>
      <c r="C239" s="122"/>
      <c r="D239" t="s">
        <v>92</v>
      </c>
    </row>
    <row r="240" spans="1:4" x14ac:dyDescent="0.35">
      <c r="A240" t="s">
        <v>1411</v>
      </c>
      <c r="B240" s="113" t="s">
        <v>1416</v>
      </c>
      <c r="C240" s="116"/>
      <c r="D240" t="s">
        <v>86</v>
      </c>
    </row>
    <row r="241" spans="1:4" x14ac:dyDescent="0.35">
      <c r="A241" t="s">
        <v>1426</v>
      </c>
      <c r="B241" s="20" t="s">
        <v>1422</v>
      </c>
      <c r="C241" s="121"/>
      <c r="D241" t="s">
        <v>1522</v>
      </c>
    </row>
    <row r="242" spans="1:4" x14ac:dyDescent="0.35">
      <c r="A242" t="s">
        <v>1405</v>
      </c>
      <c r="B242" s="113" t="s">
        <v>1415</v>
      </c>
      <c r="C242" s="115"/>
      <c r="D242" t="s">
        <v>445</v>
      </c>
    </row>
    <row r="243" spans="1:4" x14ac:dyDescent="0.35">
      <c r="A243" t="s">
        <v>1491</v>
      </c>
      <c r="B243" s="113" t="s">
        <v>1493</v>
      </c>
      <c r="C243" s="131"/>
      <c r="D243" t="s">
        <v>1490</v>
      </c>
    </row>
    <row r="244" spans="1:4" x14ac:dyDescent="0.35">
      <c r="A244" t="s">
        <v>1492</v>
      </c>
      <c r="B244" s="113">
        <v>740000</v>
      </c>
      <c r="C244" s="132"/>
      <c r="D244" t="s">
        <v>1368</v>
      </c>
    </row>
    <row r="245" spans="1:4" x14ac:dyDescent="0.35">
      <c r="A245" t="s">
        <v>1412</v>
      </c>
      <c r="B245" s="113" t="s">
        <v>1413</v>
      </c>
      <c r="C245" s="109"/>
      <c r="D245" t="s">
        <v>1523</v>
      </c>
    </row>
    <row r="247" spans="1:4" x14ac:dyDescent="0.35">
      <c r="A247" s="42" t="s">
        <v>2365</v>
      </c>
      <c r="B247" s="111"/>
      <c r="C247" s="100"/>
      <c r="D247" s="100"/>
    </row>
    <row r="248" spans="1:4" x14ac:dyDescent="0.35">
      <c r="A248" s="9" t="s">
        <v>1400</v>
      </c>
      <c r="B248" s="112" t="s">
        <v>1401</v>
      </c>
      <c r="C248" s="9" t="s">
        <v>1402</v>
      </c>
      <c r="D248" s="9" t="s">
        <v>1403</v>
      </c>
    </row>
    <row r="249" spans="1:4" x14ac:dyDescent="0.35">
      <c r="A249" t="s">
        <v>1447</v>
      </c>
      <c r="B249" s="20" t="s">
        <v>1267</v>
      </c>
      <c r="C249" s="126"/>
      <c r="D249" t="s">
        <v>2373</v>
      </c>
    </row>
    <row r="250" spans="1:4" x14ac:dyDescent="0.35">
      <c r="A250" t="s">
        <v>1425</v>
      </c>
      <c r="B250" s="20" t="s">
        <v>1441</v>
      </c>
      <c r="C250" s="122"/>
      <c r="D250" t="s">
        <v>2374</v>
      </c>
    </row>
    <row r="251" spans="1:4" x14ac:dyDescent="0.35">
      <c r="A251" t="s">
        <v>1446</v>
      </c>
      <c r="B251" s="20" t="s">
        <v>1440</v>
      </c>
      <c r="C251" s="127"/>
      <c r="D251" t="s">
        <v>2375</v>
      </c>
    </row>
    <row r="252" spans="1:4" x14ac:dyDescent="0.35">
      <c r="A252" t="s">
        <v>1411</v>
      </c>
      <c r="B252" s="113" t="s">
        <v>1416</v>
      </c>
      <c r="C252" s="116"/>
      <c r="D252" t="s">
        <v>2376</v>
      </c>
    </row>
    <row r="253" spans="1:4" x14ac:dyDescent="0.35">
      <c r="A253" t="s">
        <v>1426</v>
      </c>
      <c r="B253" s="20" t="s">
        <v>1422</v>
      </c>
      <c r="C253" s="121"/>
      <c r="D253" t="s">
        <v>2377</v>
      </c>
    </row>
    <row r="254" spans="1:4" x14ac:dyDescent="0.35">
      <c r="A254" t="s">
        <v>1405</v>
      </c>
      <c r="B254" s="113" t="s">
        <v>1415</v>
      </c>
      <c r="C254" s="115"/>
      <c r="D254" t="s">
        <v>2378</v>
      </c>
    </row>
    <row r="255" spans="1:4" x14ac:dyDescent="0.35">
      <c r="A255" t="s">
        <v>1427</v>
      </c>
      <c r="B255" s="20" t="s">
        <v>1423</v>
      </c>
      <c r="C255" s="123"/>
      <c r="D255" t="s">
        <v>2379</v>
      </c>
    </row>
    <row r="256" spans="1:4" x14ac:dyDescent="0.35">
      <c r="A256" t="s">
        <v>1450</v>
      </c>
      <c r="B256" s="20" t="s">
        <v>1444</v>
      </c>
      <c r="C256" s="130"/>
      <c r="D256" t="s">
        <v>2380</v>
      </c>
    </row>
    <row r="258" spans="1:4" x14ac:dyDescent="0.35">
      <c r="A258" s="42" t="s">
        <v>1525</v>
      </c>
      <c r="B258" s="111"/>
      <c r="C258" s="100"/>
      <c r="D258" s="100"/>
    </row>
    <row r="259" spans="1:4" x14ac:dyDescent="0.35">
      <c r="A259" s="9" t="s">
        <v>1400</v>
      </c>
      <c r="B259" s="112" t="s">
        <v>1401</v>
      </c>
      <c r="C259" s="9" t="s">
        <v>1402</v>
      </c>
      <c r="D259" s="9" t="s">
        <v>1403</v>
      </c>
    </row>
    <row r="260" spans="1:4" x14ac:dyDescent="0.35">
      <c r="A260" t="s">
        <v>1410</v>
      </c>
      <c r="B260" s="20" t="s">
        <v>1421</v>
      </c>
      <c r="C260" s="118"/>
      <c r="D260" t="s">
        <v>1371</v>
      </c>
    </row>
    <row r="261" spans="1:4" x14ac:dyDescent="0.35">
      <c r="A261" t="s">
        <v>1405</v>
      </c>
      <c r="B261" s="113" t="s">
        <v>1415</v>
      </c>
      <c r="C261" s="115"/>
      <c r="D261" t="s">
        <v>445</v>
      </c>
    </row>
    <row r="262" spans="1:4" x14ac:dyDescent="0.35">
      <c r="A262" t="s">
        <v>1428</v>
      </c>
      <c r="B262" s="20" t="s">
        <v>1424</v>
      </c>
      <c r="C262" s="124"/>
      <c r="D262" t="s">
        <v>1482</v>
      </c>
    </row>
    <row r="263" spans="1:4" x14ac:dyDescent="0.35">
      <c r="A263" t="s">
        <v>1418</v>
      </c>
      <c r="B263" s="113" t="s">
        <v>1419</v>
      </c>
      <c r="C263" s="117"/>
      <c r="D263" t="s">
        <v>91</v>
      </c>
    </row>
    <row r="264" spans="1:4" x14ac:dyDescent="0.35">
      <c r="A264" t="s">
        <v>1445</v>
      </c>
      <c r="B264" s="20" t="s">
        <v>1442</v>
      </c>
      <c r="C264" s="129"/>
      <c r="D264" t="s">
        <v>1518</v>
      </c>
    </row>
    <row r="265" spans="1:4" x14ac:dyDescent="0.35">
      <c r="A265" t="s">
        <v>1491</v>
      </c>
      <c r="B265" s="113" t="s">
        <v>1493</v>
      </c>
      <c r="C265" s="131"/>
      <c r="D265" t="s">
        <v>1490</v>
      </c>
    </row>
    <row r="266" spans="1:4" x14ac:dyDescent="0.35">
      <c r="A266" t="s">
        <v>1412</v>
      </c>
      <c r="B266" s="113" t="s">
        <v>1413</v>
      </c>
      <c r="C266" s="109"/>
      <c r="D266" t="s">
        <v>1523</v>
      </c>
    </row>
    <row r="267" spans="1:4" x14ac:dyDescent="0.35">
      <c r="A267" t="s">
        <v>1426</v>
      </c>
      <c r="B267" s="20" t="s">
        <v>1422</v>
      </c>
      <c r="C267" s="121"/>
      <c r="D267" t="s">
        <v>1522</v>
      </c>
    </row>
    <row r="268" spans="1:4" x14ac:dyDescent="0.35">
      <c r="A268" t="s">
        <v>1411</v>
      </c>
      <c r="B268" s="113" t="s">
        <v>1416</v>
      </c>
      <c r="C268" s="116"/>
      <c r="D268" t="s">
        <v>86</v>
      </c>
    </row>
    <row r="269" spans="1:4" x14ac:dyDescent="0.35">
      <c r="A269" t="s">
        <v>1425</v>
      </c>
      <c r="B269" s="20" t="s">
        <v>1441</v>
      </c>
      <c r="C269" s="122"/>
      <c r="D269" t="s">
        <v>92</v>
      </c>
    </row>
    <row r="271" spans="1:4" x14ac:dyDescent="0.35">
      <c r="A271" s="42" t="s">
        <v>1499</v>
      </c>
      <c r="B271" s="111"/>
      <c r="C271" s="100"/>
      <c r="D271" s="100"/>
    </row>
    <row r="272" spans="1:4" x14ac:dyDescent="0.35">
      <c r="A272" s="9" t="s">
        <v>1400</v>
      </c>
      <c r="B272" s="112" t="s">
        <v>1401</v>
      </c>
      <c r="C272" s="9" t="s">
        <v>1402</v>
      </c>
      <c r="D272" s="9" t="s">
        <v>1403</v>
      </c>
    </row>
    <row r="273" spans="1:4" x14ac:dyDescent="0.35">
      <c r="A273" t="s">
        <v>1410</v>
      </c>
      <c r="B273" s="20" t="s">
        <v>1421</v>
      </c>
      <c r="C273" s="118"/>
      <c r="D273" t="s">
        <v>435</v>
      </c>
    </row>
    <row r="274" spans="1:4" x14ac:dyDescent="0.35">
      <c r="A274" t="s">
        <v>1449</v>
      </c>
      <c r="B274" s="20" t="s">
        <v>1443</v>
      </c>
      <c r="C274" s="128"/>
      <c r="D274" t="s">
        <v>1370</v>
      </c>
    </row>
    <row r="275" spans="1:4" x14ac:dyDescent="0.35">
      <c r="A275" t="s">
        <v>1418</v>
      </c>
      <c r="B275" s="113" t="s">
        <v>1419</v>
      </c>
      <c r="C275" s="117"/>
      <c r="D275" t="s">
        <v>91</v>
      </c>
    </row>
    <row r="276" spans="1:4" x14ac:dyDescent="0.35">
      <c r="A276" t="s">
        <v>1425</v>
      </c>
      <c r="B276" s="20" t="s">
        <v>1441</v>
      </c>
      <c r="C276" s="122"/>
      <c r="D276" t="s">
        <v>1488</v>
      </c>
    </row>
    <row r="277" spans="1:4" x14ac:dyDescent="0.35">
      <c r="A277" t="s">
        <v>1445</v>
      </c>
      <c r="B277" s="20" t="s">
        <v>1442</v>
      </c>
      <c r="C277" s="129"/>
      <c r="D277" t="s">
        <v>1489</v>
      </c>
    </row>
    <row r="278" spans="1:4" x14ac:dyDescent="0.35">
      <c r="A278" t="s">
        <v>1399</v>
      </c>
      <c r="B278" s="114" t="s">
        <v>1406</v>
      </c>
      <c r="C278" s="110"/>
      <c r="D278" t="s">
        <v>88</v>
      </c>
    </row>
    <row r="279" spans="1:4" x14ac:dyDescent="0.35">
      <c r="A279" t="s">
        <v>1427</v>
      </c>
      <c r="B279" s="20" t="s">
        <v>1423</v>
      </c>
      <c r="C279" s="123"/>
      <c r="D279" t="s">
        <v>87</v>
      </c>
    </row>
    <row r="280" spans="1:4" x14ac:dyDescent="0.35">
      <c r="A280" t="s">
        <v>1411</v>
      </c>
      <c r="B280" s="113" t="s">
        <v>1416</v>
      </c>
      <c r="C280" s="116"/>
      <c r="D280" t="s">
        <v>86</v>
      </c>
    </row>
    <row r="281" spans="1:4" x14ac:dyDescent="0.35">
      <c r="A281" t="s">
        <v>1435</v>
      </c>
      <c r="B281" s="20" t="s">
        <v>1434</v>
      </c>
      <c r="C281" s="125"/>
      <c r="D281" t="s">
        <v>442</v>
      </c>
    </row>
    <row r="282" spans="1:4" x14ac:dyDescent="0.35">
      <c r="A282" t="s">
        <v>1405</v>
      </c>
      <c r="B282" s="113" t="s">
        <v>1415</v>
      </c>
      <c r="C282" s="115"/>
      <c r="D282" t="s">
        <v>445</v>
      </c>
    </row>
    <row r="283" spans="1:4" x14ac:dyDescent="0.35">
      <c r="A283" t="s">
        <v>1492</v>
      </c>
      <c r="B283" s="113">
        <v>740000</v>
      </c>
      <c r="C283" s="132"/>
      <c r="D283" t="s">
        <v>1368</v>
      </c>
    </row>
    <row r="284" spans="1:4" x14ac:dyDescent="0.35">
      <c r="B284" s="113"/>
    </row>
    <row r="285" spans="1:4" x14ac:dyDescent="0.35">
      <c r="A285" s="42" t="s">
        <v>1499</v>
      </c>
      <c r="B285" s="111"/>
      <c r="C285" s="100"/>
      <c r="D285" s="100"/>
    </row>
    <row r="286" spans="1:4" x14ac:dyDescent="0.35">
      <c r="A286" s="9" t="s">
        <v>1400</v>
      </c>
      <c r="B286" s="112" t="s">
        <v>1401</v>
      </c>
      <c r="C286" s="9" t="s">
        <v>1402</v>
      </c>
      <c r="D286" s="9" t="s">
        <v>1403</v>
      </c>
    </row>
    <row r="287" spans="1:4" x14ac:dyDescent="0.35">
      <c r="A287" t="s">
        <v>1410</v>
      </c>
      <c r="B287" s="20" t="s">
        <v>1421</v>
      </c>
      <c r="C287" s="118"/>
      <c r="D287" s="230" t="s">
        <v>1371</v>
      </c>
    </row>
    <row r="288" spans="1:4" x14ac:dyDescent="0.35">
      <c r="A288" t="s">
        <v>1450</v>
      </c>
      <c r="B288" s="20" t="s">
        <v>1444</v>
      </c>
      <c r="C288" s="130"/>
      <c r="D288" t="s">
        <v>1481</v>
      </c>
    </row>
    <row r="289" spans="1:4" x14ac:dyDescent="0.35">
      <c r="A289" t="s">
        <v>1418</v>
      </c>
      <c r="B289" s="113" t="s">
        <v>1419</v>
      </c>
      <c r="C289" s="117"/>
      <c r="D289" t="s">
        <v>91</v>
      </c>
    </row>
    <row r="290" spans="1:4" x14ac:dyDescent="0.35">
      <c r="A290" t="s">
        <v>1412</v>
      </c>
      <c r="B290" s="113" t="s">
        <v>1413</v>
      </c>
      <c r="C290" s="109"/>
      <c r="D290" t="s">
        <v>1536</v>
      </c>
    </row>
    <row r="291" spans="1:4" x14ac:dyDescent="0.35">
      <c r="A291" t="s">
        <v>1411</v>
      </c>
      <c r="B291" s="113" t="s">
        <v>1416</v>
      </c>
      <c r="C291" s="116"/>
      <c r="D291" t="s">
        <v>86</v>
      </c>
    </row>
    <row r="292" spans="1:4" x14ac:dyDescent="0.35">
      <c r="A292" t="s">
        <v>1435</v>
      </c>
      <c r="B292" s="20" t="s">
        <v>1434</v>
      </c>
      <c r="C292" s="125"/>
      <c r="D292" t="s">
        <v>442</v>
      </c>
    </row>
    <row r="293" spans="1:4" x14ac:dyDescent="0.35">
      <c r="A293" t="s">
        <v>1405</v>
      </c>
      <c r="B293" s="113" t="s">
        <v>1415</v>
      </c>
      <c r="C293" s="115"/>
      <c r="D293" t="s">
        <v>445</v>
      </c>
    </row>
    <row r="294" spans="1:4" x14ac:dyDescent="0.35">
      <c r="A294" t="s">
        <v>1492</v>
      </c>
      <c r="B294" s="113">
        <v>740000</v>
      </c>
      <c r="C294" s="132"/>
      <c r="D294" t="s">
        <v>1368</v>
      </c>
    </row>
    <row r="295" spans="1:4" x14ac:dyDescent="0.35">
      <c r="A295" t="s">
        <v>1428</v>
      </c>
      <c r="B295" s="20" t="s">
        <v>1424</v>
      </c>
      <c r="C295" s="124"/>
      <c r="D295" t="s">
        <v>1482</v>
      </c>
    </row>
    <row r="296" spans="1:4" x14ac:dyDescent="0.35">
      <c r="A296" t="s">
        <v>1425</v>
      </c>
      <c r="B296" s="20" t="s">
        <v>1441</v>
      </c>
      <c r="C296" s="122"/>
      <c r="D296" t="s">
        <v>92</v>
      </c>
    </row>
    <row r="297" spans="1:4" x14ac:dyDescent="0.35">
      <c r="B297"/>
    </row>
    <row r="298" spans="1:4" x14ac:dyDescent="0.35">
      <c r="A298" s="42" t="s">
        <v>1647</v>
      </c>
      <c r="B298" s="111"/>
      <c r="C298" s="100"/>
      <c r="D298" s="100"/>
    </row>
    <row r="299" spans="1:4" x14ac:dyDescent="0.35">
      <c r="A299" s="9" t="s">
        <v>1400</v>
      </c>
      <c r="B299" s="112" t="s">
        <v>1401</v>
      </c>
      <c r="C299" s="9" t="s">
        <v>1402</v>
      </c>
      <c r="D299" s="9" t="s">
        <v>1403</v>
      </c>
    </row>
    <row r="300" spans="1:4" x14ac:dyDescent="0.35">
      <c r="A300" t="s">
        <v>1410</v>
      </c>
      <c r="B300" s="20" t="s">
        <v>1421</v>
      </c>
      <c r="C300" s="118"/>
      <c r="D300" t="s">
        <v>1371</v>
      </c>
    </row>
    <row r="301" spans="1:4" x14ac:dyDescent="0.35">
      <c r="A301" t="s">
        <v>1425</v>
      </c>
      <c r="B301" s="20" t="s">
        <v>1441</v>
      </c>
      <c r="C301" s="122"/>
      <c r="D301" t="s">
        <v>92</v>
      </c>
    </row>
    <row r="302" spans="1:4" x14ac:dyDescent="0.35">
      <c r="A302" t="s">
        <v>1428</v>
      </c>
      <c r="B302" s="20" t="s">
        <v>1424</v>
      </c>
      <c r="C302" s="124"/>
      <c r="D302" t="s">
        <v>1482</v>
      </c>
    </row>
    <row r="303" spans="1:4" x14ac:dyDescent="0.35">
      <c r="A303" t="s">
        <v>1449</v>
      </c>
      <c r="B303" s="20" t="s">
        <v>1443</v>
      </c>
      <c r="C303" s="128"/>
      <c r="D303" t="s">
        <v>1370</v>
      </c>
    </row>
    <row r="304" spans="1:4" x14ac:dyDescent="0.35">
      <c r="A304" t="s">
        <v>1450</v>
      </c>
      <c r="B304" s="20" t="s">
        <v>1444</v>
      </c>
      <c r="C304" s="130"/>
      <c r="D304" t="s">
        <v>1481</v>
      </c>
    </row>
    <row r="305" spans="1:4" x14ac:dyDescent="0.35">
      <c r="A305" t="s">
        <v>1418</v>
      </c>
      <c r="B305" s="113" t="s">
        <v>1419</v>
      </c>
      <c r="C305" s="117"/>
      <c r="D305" t="s">
        <v>91</v>
      </c>
    </row>
    <row r="306" spans="1:4" x14ac:dyDescent="0.35">
      <c r="A306" t="s">
        <v>1427</v>
      </c>
      <c r="B306" s="20" t="s">
        <v>1423</v>
      </c>
      <c r="C306" s="123"/>
      <c r="D306" t="s">
        <v>1538</v>
      </c>
    </row>
    <row r="307" spans="1:4" x14ac:dyDescent="0.35">
      <c r="A307" t="s">
        <v>1405</v>
      </c>
      <c r="B307" s="113" t="s">
        <v>1415</v>
      </c>
      <c r="C307" s="115"/>
      <c r="D307" t="s">
        <v>1537</v>
      </c>
    </row>
    <row r="308" spans="1:4" x14ac:dyDescent="0.35">
      <c r="A308" t="s">
        <v>1411</v>
      </c>
      <c r="B308" s="113" t="s">
        <v>1416</v>
      </c>
      <c r="C308" s="116"/>
      <c r="D308" t="s">
        <v>86</v>
      </c>
    </row>
    <row r="309" spans="1:4" x14ac:dyDescent="0.35">
      <c r="A309" t="s">
        <v>1412</v>
      </c>
      <c r="B309" s="113" t="s">
        <v>1413</v>
      </c>
      <c r="C309" s="109"/>
      <c r="D309" t="s">
        <v>1536</v>
      </c>
    </row>
    <row r="310" spans="1:4" x14ac:dyDescent="0.35">
      <c r="A310" t="s">
        <v>1492</v>
      </c>
      <c r="B310" s="113">
        <v>740000</v>
      </c>
      <c r="C310" s="132"/>
      <c r="D310" t="s">
        <v>1368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A5" sqref="A5"/>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136</v>
      </c>
      <c r="B2" t="s">
        <v>2271</v>
      </c>
      <c r="C2" s="102" t="s">
        <v>2272</v>
      </c>
    </row>
    <row r="3" spans="1:3" x14ac:dyDescent="0.35">
      <c r="A3" t="s">
        <v>2707</v>
      </c>
      <c r="B3" t="s">
        <v>2619</v>
      </c>
    </row>
    <row r="4" spans="1:3" x14ac:dyDescent="0.35">
      <c r="A4" t="s">
        <v>2708</v>
      </c>
      <c r="B4" t="s">
        <v>2706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53125" defaultRowHeight="14.5" x14ac:dyDescent="0.35"/>
  <cols>
    <col min="1" max="1" width="11.26953125" customWidth="1"/>
    <col min="2" max="2" width="25.1796875" customWidth="1"/>
    <col min="3" max="3" width="10.26953125" style="219" customWidth="1"/>
    <col min="4" max="33" width="10.26953125" customWidth="1"/>
  </cols>
  <sheetData>
    <row r="1" spans="1:33" x14ac:dyDescent="0.35">
      <c r="A1" s="215" t="s">
        <v>2410</v>
      </c>
      <c r="B1" s="216" t="s">
        <v>2432</v>
      </c>
      <c r="C1" s="218" t="s">
        <v>1402</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35">
      <c r="C2" s="1"/>
    </row>
    <row r="3" spans="1:33" x14ac:dyDescent="0.3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5" t="s">
        <v>2410</v>
      </c>
      <c r="B1" s="216" t="s">
        <v>2411</v>
      </c>
      <c r="C1" s="216" t="s">
        <v>2412</v>
      </c>
      <c r="D1" s="216" t="s">
        <v>2413</v>
      </c>
      <c r="E1" s="216" t="s">
        <v>2414</v>
      </c>
      <c r="F1" s="217" t="s">
        <v>2415</v>
      </c>
    </row>
    <row r="2" spans="1:6" ht="29" x14ac:dyDescent="0.35">
      <c r="A2" s="1" t="s">
        <v>2672</v>
      </c>
      <c r="B2" s="1" t="s">
        <v>2652</v>
      </c>
      <c r="C2" s="1">
        <v>2030</v>
      </c>
      <c r="D2" s="5">
        <v>2170</v>
      </c>
      <c r="E2" s="5">
        <v>2210</v>
      </c>
      <c r="F2" t="s">
        <v>2678</v>
      </c>
    </row>
    <row r="3" spans="1:6" ht="29" x14ac:dyDescent="0.35">
      <c r="A3" s="1" t="s">
        <v>2672</v>
      </c>
      <c r="B3" s="1" t="s">
        <v>2651</v>
      </c>
      <c r="C3" s="1">
        <v>2040</v>
      </c>
      <c r="D3" s="5">
        <v>456</v>
      </c>
      <c r="E3" s="5">
        <v>506</v>
      </c>
      <c r="F3" t="s">
        <v>2677</v>
      </c>
    </row>
    <row r="4" spans="1:6" ht="29" x14ac:dyDescent="0.35">
      <c r="A4" s="1" t="s">
        <v>2671</v>
      </c>
      <c r="B4" s="1" t="s">
        <v>2652</v>
      </c>
      <c r="C4" s="1">
        <v>2030</v>
      </c>
      <c r="D4" s="5">
        <v>2072</v>
      </c>
      <c r="E4" s="5">
        <v>2112</v>
      </c>
      <c r="F4" t="s">
        <v>2675</v>
      </c>
    </row>
    <row r="5" spans="1:6" ht="29" x14ac:dyDescent="0.35">
      <c r="A5" s="1" t="s">
        <v>2671</v>
      </c>
      <c r="B5" s="1" t="s">
        <v>2651</v>
      </c>
      <c r="C5" s="1">
        <v>2040</v>
      </c>
      <c r="D5" s="5">
        <v>445</v>
      </c>
      <c r="E5" s="5">
        <v>485</v>
      </c>
      <c r="F5" t="s">
        <v>2676</v>
      </c>
    </row>
    <row r="6" spans="1:6" ht="43.5" x14ac:dyDescent="0.35">
      <c r="A6" s="1" t="s">
        <v>2679</v>
      </c>
      <c r="B6" s="1" t="s">
        <v>2681</v>
      </c>
      <c r="C6" s="1">
        <v>2030</v>
      </c>
      <c r="D6" s="39">
        <f>'Target Calculations'!P12*0.99</f>
        <v>11427.347249999999</v>
      </c>
      <c r="E6" s="39">
        <f>'Target Calculations'!P12*1.01</f>
        <v>11658.20275</v>
      </c>
      <c r="F6" t="s">
        <v>2700</v>
      </c>
    </row>
    <row r="7" spans="1:6" ht="43.5" x14ac:dyDescent="0.35">
      <c r="A7" s="1" t="s">
        <v>2680</v>
      </c>
      <c r="B7" s="1" t="s">
        <v>2684</v>
      </c>
      <c r="C7" s="1">
        <v>2030</v>
      </c>
      <c r="D7" s="39">
        <f>'Target Calculations'!P16*0.99</f>
        <v>8784.9530999999988</v>
      </c>
      <c r="E7" s="39">
        <f>'Target Calculations'!P16*1.01</f>
        <v>8962.4268999999986</v>
      </c>
      <c r="F7" t="s">
        <v>2699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64" t="s">
        <v>2545</v>
      </c>
      <c r="B1" s="264"/>
      <c r="C1" s="264"/>
      <c r="D1" s="264"/>
      <c r="E1" s="264"/>
      <c r="F1" s="233"/>
      <c r="G1" s="233"/>
      <c r="H1" s="233"/>
      <c r="I1" s="233"/>
      <c r="J1" s="159" t="s">
        <v>2546</v>
      </c>
      <c r="O1" s="231" t="s">
        <v>2540</v>
      </c>
    </row>
    <row r="2" spans="1:21" ht="15.5" x14ac:dyDescent="0.35">
      <c r="A2" s="165" t="s">
        <v>502</v>
      </c>
      <c r="B2" s="234"/>
      <c r="C2" s="234"/>
      <c r="D2" s="234"/>
      <c r="E2" s="234"/>
      <c r="F2" s="233"/>
      <c r="G2" s="233"/>
      <c r="H2" s="233"/>
      <c r="I2" s="233"/>
      <c r="J2" s="159" t="s">
        <v>2547</v>
      </c>
      <c r="O2" t="s">
        <v>2541</v>
      </c>
      <c r="P2" t="s">
        <v>2542</v>
      </c>
      <c r="U2">
        <v>0.55000000000000004</v>
      </c>
    </row>
    <row r="3" spans="1:21" x14ac:dyDescent="0.35">
      <c r="A3" s="233"/>
      <c r="B3" s="233"/>
      <c r="C3" s="233"/>
      <c r="D3" s="233"/>
      <c r="E3" s="233"/>
      <c r="F3" s="233"/>
      <c r="G3" s="233"/>
      <c r="H3" s="233"/>
      <c r="I3" s="233"/>
      <c r="J3" s="159" t="s">
        <v>2548</v>
      </c>
      <c r="O3">
        <v>1990</v>
      </c>
      <c r="P3" s="232">
        <v>4867</v>
      </c>
      <c r="Q3" t="s">
        <v>2543</v>
      </c>
      <c r="U3">
        <v>0.9</v>
      </c>
    </row>
    <row r="4" spans="1:21" x14ac:dyDescent="0.35">
      <c r="A4" s="233"/>
      <c r="B4" s="233"/>
      <c r="C4" s="233"/>
      <c r="D4" s="233"/>
      <c r="E4" s="233"/>
      <c r="F4" s="233"/>
      <c r="G4" s="233"/>
      <c r="H4" s="233"/>
      <c r="I4" s="233"/>
      <c r="J4" s="235"/>
      <c r="O4">
        <v>2030</v>
      </c>
      <c r="P4" s="39">
        <f>P3-(P3*U2)</f>
        <v>2190.1499999999996</v>
      </c>
      <c r="Q4" t="s">
        <v>2543</v>
      </c>
    </row>
    <row r="5" spans="1:21" ht="46" x14ac:dyDescent="0.35">
      <c r="A5" s="236" t="s">
        <v>530</v>
      </c>
      <c r="B5" s="237" t="s">
        <v>540</v>
      </c>
      <c r="C5" s="237" t="s">
        <v>477</v>
      </c>
      <c r="D5" s="237" t="s">
        <v>478</v>
      </c>
      <c r="E5" s="237" t="s">
        <v>2549</v>
      </c>
      <c r="F5" s="237" t="s">
        <v>2550</v>
      </c>
      <c r="G5" s="237" t="s">
        <v>496</v>
      </c>
      <c r="H5" s="238" t="s">
        <v>2551</v>
      </c>
      <c r="I5" s="237" t="s">
        <v>528</v>
      </c>
      <c r="J5" s="237" t="s">
        <v>2552</v>
      </c>
      <c r="O5">
        <v>2040</v>
      </c>
      <c r="P5" s="39">
        <f>P3-(P3*U3)</f>
        <v>486.69999999999982</v>
      </c>
    </row>
    <row r="6" spans="1:21" ht="15" thickBot="1" x14ac:dyDescent="0.4">
      <c r="A6" s="239" t="s">
        <v>531</v>
      </c>
      <c r="B6" s="265" t="s">
        <v>2553</v>
      </c>
      <c r="C6" s="266"/>
      <c r="D6" s="266"/>
      <c r="E6" s="266"/>
      <c r="F6" s="266"/>
      <c r="G6" s="266"/>
      <c r="H6" s="266"/>
      <c r="I6" s="266"/>
      <c r="J6" s="267"/>
    </row>
    <row r="7" spans="1:21" ht="15" thickTop="1" x14ac:dyDescent="0.35">
      <c r="A7" s="240" t="s">
        <v>2554</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c r="O7" t="s">
        <v>2667</v>
      </c>
      <c r="P7" t="s">
        <v>2668</v>
      </c>
    </row>
    <row r="8" spans="1:21" x14ac:dyDescent="0.35">
      <c r="A8" s="242" t="s">
        <v>2555</v>
      </c>
      <c r="B8" s="241">
        <v>3545561.5060172728</v>
      </c>
      <c r="C8" s="241">
        <v>178273.64433876344</v>
      </c>
      <c r="D8" s="241">
        <v>23250.999122396675</v>
      </c>
      <c r="E8" s="202" t="s">
        <v>188</v>
      </c>
      <c r="F8" s="202" t="s">
        <v>188</v>
      </c>
      <c r="G8" s="202" t="s">
        <v>188</v>
      </c>
      <c r="H8" s="202" t="s">
        <v>188</v>
      </c>
      <c r="I8" s="202" t="s">
        <v>188</v>
      </c>
      <c r="J8" s="241">
        <v>3747086.1494784327</v>
      </c>
    </row>
    <row r="9" spans="1:21" x14ac:dyDescent="0.35">
      <c r="A9" s="243" t="s">
        <v>2556</v>
      </c>
      <c r="B9" s="241">
        <v>3522371.0041412669</v>
      </c>
      <c r="C9" s="241">
        <v>32800.76956115097</v>
      </c>
      <c r="D9" s="241">
        <v>23205.050250932105</v>
      </c>
      <c r="E9" s="202" t="s">
        <v>188</v>
      </c>
      <c r="F9" s="202" t="s">
        <v>188</v>
      </c>
      <c r="G9" s="202" t="s">
        <v>188</v>
      </c>
      <c r="H9" s="202" t="s">
        <v>188</v>
      </c>
      <c r="I9" s="202" t="s">
        <v>188</v>
      </c>
      <c r="J9" s="241">
        <v>3578376.8239533501</v>
      </c>
    </row>
    <row r="10" spans="1:21" x14ac:dyDescent="0.35">
      <c r="A10" s="244" t="s">
        <v>2557</v>
      </c>
      <c r="B10" s="241">
        <v>1434674.4049809792</v>
      </c>
      <c r="C10" s="241">
        <v>1032.9878891034887</v>
      </c>
      <c r="D10" s="241">
        <v>6343.0637600165155</v>
      </c>
      <c r="E10" s="202" t="s">
        <v>188</v>
      </c>
      <c r="F10" s="202" t="s">
        <v>188</v>
      </c>
      <c r="G10" s="202" t="s">
        <v>188</v>
      </c>
      <c r="H10" s="202" t="s">
        <v>188</v>
      </c>
      <c r="I10" s="202" t="s">
        <v>188</v>
      </c>
      <c r="J10" s="241">
        <v>1442050.4566300991</v>
      </c>
      <c r="O10" t="s">
        <v>2682</v>
      </c>
      <c r="T10" t="s">
        <v>2687</v>
      </c>
    </row>
    <row r="11" spans="1:21" x14ac:dyDescent="0.35">
      <c r="A11" s="244" t="s">
        <v>2558</v>
      </c>
      <c r="B11" s="241">
        <v>723447.50919661974</v>
      </c>
      <c r="C11" s="241">
        <v>1328.2798354350875</v>
      </c>
      <c r="D11" s="241">
        <v>4349.0353074676968</v>
      </c>
      <c r="E11" s="202" t="s">
        <v>188</v>
      </c>
      <c r="F11" s="202" t="s">
        <v>188</v>
      </c>
      <c r="G11" s="202" t="s">
        <v>188</v>
      </c>
      <c r="H11" s="202" t="s">
        <v>188</v>
      </c>
      <c r="I11" s="202" t="s">
        <v>188</v>
      </c>
      <c r="J11" s="241">
        <v>729124.82433952251</v>
      </c>
      <c r="O11">
        <v>2030</v>
      </c>
      <c r="P11">
        <v>992.5</v>
      </c>
      <c r="Q11" t="s">
        <v>2685</v>
      </c>
      <c r="T11">
        <f>11630000000000*10^-12</f>
        <v>11.629999999999999</v>
      </c>
    </row>
    <row r="12" spans="1:21" x14ac:dyDescent="0.35">
      <c r="A12" s="244" t="s">
        <v>2559</v>
      </c>
      <c r="B12" s="241">
        <v>660421.22676500084</v>
      </c>
      <c r="C12" s="241">
        <v>6311.8057144918239</v>
      </c>
      <c r="D12" s="241">
        <v>5742.5361256444476</v>
      </c>
      <c r="E12" s="202" t="s">
        <v>188</v>
      </c>
      <c r="F12" s="202" t="s">
        <v>188</v>
      </c>
      <c r="G12" s="202" t="s">
        <v>188</v>
      </c>
      <c r="H12" s="202" t="s">
        <v>188</v>
      </c>
      <c r="I12" s="202" t="s">
        <v>188</v>
      </c>
      <c r="J12" s="241">
        <v>672475.56860513706</v>
      </c>
      <c r="O12">
        <v>2030</v>
      </c>
      <c r="P12" s="261">
        <f>P11*T11</f>
        <v>11542.775</v>
      </c>
      <c r="Q12" t="s">
        <v>2686</v>
      </c>
    </row>
    <row r="13" spans="1:21" x14ac:dyDescent="0.35">
      <c r="A13" s="244" t="s">
        <v>2560</v>
      </c>
      <c r="B13" s="241">
        <v>682282.71236746886</v>
      </c>
      <c r="C13" s="241">
        <v>23793.913752168715</v>
      </c>
      <c r="D13" s="241">
        <v>6596.215712006514</v>
      </c>
      <c r="E13" s="202" t="s">
        <v>188</v>
      </c>
      <c r="F13" s="202" t="s">
        <v>188</v>
      </c>
      <c r="G13" s="202" t="s">
        <v>188</v>
      </c>
      <c r="H13" s="202" t="s">
        <v>188</v>
      </c>
      <c r="I13" s="202" t="s">
        <v>188</v>
      </c>
      <c r="J13" s="241">
        <v>712672.84183164407</v>
      </c>
    </row>
    <row r="14" spans="1:21" x14ac:dyDescent="0.35">
      <c r="A14" s="244" t="s">
        <v>2561</v>
      </c>
      <c r="B14" s="241">
        <v>21545.150831198331</v>
      </c>
      <c r="C14" s="241">
        <v>333.78236995185432</v>
      </c>
      <c r="D14" s="241">
        <v>174.1993457969333</v>
      </c>
      <c r="E14" s="202" t="s">
        <v>188</v>
      </c>
      <c r="F14" s="202" t="s">
        <v>188</v>
      </c>
      <c r="G14" s="202" t="s">
        <v>188</v>
      </c>
      <c r="H14" s="202" t="s">
        <v>188</v>
      </c>
      <c r="I14" s="202" t="s">
        <v>188</v>
      </c>
      <c r="J14" s="241">
        <v>22053.132546947119</v>
      </c>
      <c r="O14" t="s">
        <v>2683</v>
      </c>
    </row>
    <row r="15" spans="1:21" x14ac:dyDescent="0.35">
      <c r="A15" s="243" t="s">
        <v>483</v>
      </c>
      <c r="B15" s="241">
        <v>23190.501876005776</v>
      </c>
      <c r="C15" s="241">
        <v>145472.87477761248</v>
      </c>
      <c r="D15" s="241">
        <v>45.948871464569947</v>
      </c>
      <c r="E15" s="202" t="s">
        <v>188</v>
      </c>
      <c r="F15" s="202" t="s">
        <v>188</v>
      </c>
      <c r="G15" s="202" t="s">
        <v>188</v>
      </c>
      <c r="H15" s="202" t="s">
        <v>188</v>
      </c>
      <c r="I15" s="202" t="s">
        <v>188</v>
      </c>
      <c r="J15" s="241">
        <v>168709.32552508282</v>
      </c>
      <c r="O15">
        <v>2030</v>
      </c>
      <c r="P15">
        <v>763</v>
      </c>
      <c r="Q15" t="s">
        <v>2685</v>
      </c>
    </row>
    <row r="16" spans="1:21" x14ac:dyDescent="0.35">
      <c r="A16" s="244" t="s">
        <v>2562</v>
      </c>
      <c r="B16" s="241">
        <v>6804.9073886121478</v>
      </c>
      <c r="C16" s="241">
        <v>85377.849929884178</v>
      </c>
      <c r="D16" s="241">
        <v>3.0596345725999998E-3</v>
      </c>
      <c r="E16" s="202" t="s">
        <v>188</v>
      </c>
      <c r="F16" s="202" t="s">
        <v>188</v>
      </c>
      <c r="G16" s="202" t="s">
        <v>188</v>
      </c>
      <c r="H16" s="202" t="s">
        <v>188</v>
      </c>
      <c r="I16" s="202" t="s">
        <v>188</v>
      </c>
      <c r="J16" s="241">
        <v>92182.760378130901</v>
      </c>
      <c r="O16">
        <v>2030</v>
      </c>
      <c r="P16">
        <f>P15*T11</f>
        <v>8873.6899999999987</v>
      </c>
      <c r="Q16" t="s">
        <v>2686</v>
      </c>
    </row>
    <row r="17" spans="1:16" x14ac:dyDescent="0.35">
      <c r="A17" s="244" t="s">
        <v>2563</v>
      </c>
      <c r="B17" s="241">
        <v>16385.594487393628</v>
      </c>
      <c r="C17" s="241">
        <v>60095.024847728295</v>
      </c>
      <c r="D17" s="241">
        <v>45.945811829997353</v>
      </c>
      <c r="E17" s="202" t="s">
        <v>188</v>
      </c>
      <c r="F17" s="202" t="s">
        <v>188</v>
      </c>
      <c r="G17" s="202" t="s">
        <v>188</v>
      </c>
      <c r="H17" s="202" t="s">
        <v>188</v>
      </c>
      <c r="I17" s="202" t="s">
        <v>188</v>
      </c>
      <c r="J17" s="241">
        <v>76526.565146951922</v>
      </c>
    </row>
    <row r="18" spans="1:16" x14ac:dyDescent="0.35">
      <c r="A18" s="245" t="s">
        <v>2564</v>
      </c>
      <c r="B18" s="241" t="s">
        <v>492</v>
      </c>
      <c r="C18" s="202" t="s">
        <v>188</v>
      </c>
      <c r="D18" s="202" t="s">
        <v>188</v>
      </c>
      <c r="E18" s="202" t="s">
        <v>188</v>
      </c>
      <c r="F18" s="202" t="s">
        <v>188</v>
      </c>
      <c r="G18" s="202" t="s">
        <v>188</v>
      </c>
      <c r="H18" s="202" t="s">
        <v>188</v>
      </c>
      <c r="I18" s="202" t="s">
        <v>188</v>
      </c>
      <c r="J18" s="241" t="s">
        <v>492</v>
      </c>
      <c r="O18" t="s">
        <v>2689</v>
      </c>
      <c r="P18" s="210" t="s">
        <v>2688</v>
      </c>
    </row>
    <row r="19" spans="1:16" x14ac:dyDescent="0.35">
      <c r="A19" s="242" t="s">
        <v>2565</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6" x14ac:dyDescent="0.35">
      <c r="A20" s="245" t="s">
        <v>2566</v>
      </c>
      <c r="B20" s="241">
        <v>134060.96263845492</v>
      </c>
      <c r="C20" s="202" t="s">
        <v>188</v>
      </c>
      <c r="D20" s="202" t="s">
        <v>188</v>
      </c>
      <c r="E20" s="202" t="s">
        <v>188</v>
      </c>
      <c r="F20" s="202" t="s">
        <v>188</v>
      </c>
      <c r="G20" s="202" t="s">
        <v>188</v>
      </c>
      <c r="H20" s="202" t="s">
        <v>188</v>
      </c>
      <c r="I20" s="202" t="s">
        <v>188</v>
      </c>
      <c r="J20" s="241">
        <v>134060.96263845492</v>
      </c>
      <c r="K20" t="s">
        <v>2544</v>
      </c>
      <c r="L20" t="s">
        <v>2607</v>
      </c>
    </row>
    <row r="21" spans="1:16" x14ac:dyDescent="0.35">
      <c r="A21" s="245" t="s">
        <v>2567</v>
      </c>
      <c r="B21" s="241">
        <v>51281.034113690999</v>
      </c>
      <c r="C21" s="241">
        <v>1280.460552968452</v>
      </c>
      <c r="D21" s="241">
        <v>78581.48269004513</v>
      </c>
      <c r="E21" s="241">
        <v>12809.4526634704</v>
      </c>
      <c r="F21" s="241">
        <v>3955.4192101203689</v>
      </c>
      <c r="G21" s="241">
        <v>1902.2075</v>
      </c>
      <c r="H21" s="241">
        <v>4669.7150000000001</v>
      </c>
      <c r="I21" s="241" t="s">
        <v>2568</v>
      </c>
      <c r="J21" s="241">
        <v>154479.77173029535</v>
      </c>
    </row>
    <row r="22" spans="1:16" x14ac:dyDescent="0.35">
      <c r="A22" s="245" t="s">
        <v>501</v>
      </c>
      <c r="B22" s="241">
        <v>114918.21190241915</v>
      </c>
      <c r="C22" s="241">
        <v>434.66620495995591</v>
      </c>
      <c r="D22" s="241">
        <v>23.6047425</v>
      </c>
      <c r="E22" s="241" t="s">
        <v>2014</v>
      </c>
      <c r="F22" s="241">
        <v>17302.728840881602</v>
      </c>
      <c r="G22" s="241">
        <v>1231.5086287500001</v>
      </c>
      <c r="H22" s="241" t="s">
        <v>492</v>
      </c>
      <c r="I22" s="241" t="s">
        <v>492</v>
      </c>
      <c r="J22" s="241">
        <v>133910.7203195107</v>
      </c>
    </row>
    <row r="23" spans="1:16" ht="103.5" x14ac:dyDescent="0.35">
      <c r="A23" s="246" t="s">
        <v>2569</v>
      </c>
      <c r="B23" s="241">
        <v>9494.7433780298506</v>
      </c>
      <c r="C23" s="241">
        <v>2.4374127628082398</v>
      </c>
      <c r="D23" s="241">
        <v>3.3946075393097002</v>
      </c>
      <c r="E23" s="202" t="s">
        <v>188</v>
      </c>
      <c r="F23" s="202" t="s">
        <v>188</v>
      </c>
      <c r="G23" s="202" t="s">
        <v>188</v>
      </c>
      <c r="H23" s="202" t="s">
        <v>188</v>
      </c>
      <c r="I23" s="202" t="s">
        <v>188</v>
      </c>
      <c r="J23" s="241">
        <v>9500.5753983319701</v>
      </c>
    </row>
    <row r="24" spans="1:16" ht="57.5" x14ac:dyDescent="0.35">
      <c r="A24" s="246" t="s">
        <v>2570</v>
      </c>
      <c r="B24" s="202" t="s">
        <v>188</v>
      </c>
      <c r="C24" s="202" t="s">
        <v>188</v>
      </c>
      <c r="D24" s="202" t="s">
        <v>188</v>
      </c>
      <c r="E24" s="241">
        <v>68.61330815878199</v>
      </c>
      <c r="F24" s="241">
        <v>392.93717456330688</v>
      </c>
      <c r="G24" s="241">
        <v>245.04127271485436</v>
      </c>
      <c r="H24" s="241" t="s">
        <v>484</v>
      </c>
      <c r="I24" s="241">
        <v>21.866873226493549</v>
      </c>
      <c r="J24" s="241">
        <v>728.4586286634368</v>
      </c>
    </row>
    <row r="25" spans="1:16" ht="69" x14ac:dyDescent="0.35">
      <c r="A25" s="246" t="s">
        <v>2571</v>
      </c>
      <c r="B25" s="202" t="s">
        <v>188</v>
      </c>
      <c r="C25" s="202" t="s">
        <v>188</v>
      </c>
      <c r="D25" s="202" t="s">
        <v>188</v>
      </c>
      <c r="E25" s="241">
        <v>6.1275051272882699</v>
      </c>
      <c r="F25" s="241" t="s">
        <v>2014</v>
      </c>
      <c r="G25" s="241" t="s">
        <v>486</v>
      </c>
      <c r="H25" s="241" t="s">
        <v>492</v>
      </c>
      <c r="I25" s="241" t="s">
        <v>486</v>
      </c>
      <c r="J25" s="241">
        <v>6.1275051272882699</v>
      </c>
    </row>
    <row r="26" spans="1:16" ht="69" x14ac:dyDescent="0.35">
      <c r="A26" s="246" t="s">
        <v>2572</v>
      </c>
      <c r="B26" s="241">
        <v>158.59696408198425</v>
      </c>
      <c r="C26" s="241">
        <v>65.230881384606278</v>
      </c>
      <c r="D26" s="241">
        <v>4466.5802691736653</v>
      </c>
      <c r="E26" s="241" t="s">
        <v>492</v>
      </c>
      <c r="F26" s="241">
        <v>205.942024</v>
      </c>
      <c r="G26" s="241">
        <v>6619.1309038198997</v>
      </c>
      <c r="H26" s="241" t="s">
        <v>481</v>
      </c>
      <c r="I26" s="241" t="s">
        <v>481</v>
      </c>
      <c r="J26" s="241">
        <v>11515.481042460156</v>
      </c>
    </row>
    <row r="27" spans="1:16" x14ac:dyDescent="0.35">
      <c r="A27" s="245" t="s">
        <v>2573</v>
      </c>
      <c r="B27" s="241">
        <v>112.94654436750069</v>
      </c>
      <c r="C27" s="241">
        <v>6.8148079139783997</v>
      </c>
      <c r="D27" s="241">
        <v>56.695236099726699</v>
      </c>
      <c r="E27" s="241">
        <v>8.7062975836499999E-3</v>
      </c>
      <c r="F27" s="241">
        <v>0.19163391093155999</v>
      </c>
      <c r="G27" s="241">
        <v>7.7080000000000002</v>
      </c>
      <c r="H27" s="241">
        <v>289.92645280000005</v>
      </c>
      <c r="I27" s="241" t="s">
        <v>481</v>
      </c>
      <c r="J27" s="241">
        <v>474.29138138972104</v>
      </c>
    </row>
    <row r="28" spans="1:16" x14ac:dyDescent="0.35">
      <c r="A28" s="247" t="s">
        <v>2574</v>
      </c>
      <c r="B28" s="241">
        <v>14182.714018198438</v>
      </c>
      <c r="C28" s="241">
        <v>296107.65492711449</v>
      </c>
      <c r="D28" s="241">
        <v>174316.44602542996</v>
      </c>
      <c r="E28" s="202" t="s">
        <v>188</v>
      </c>
      <c r="F28" s="202" t="s">
        <v>188</v>
      </c>
      <c r="G28" s="202" t="s">
        <v>188</v>
      </c>
      <c r="H28" s="202" t="s">
        <v>188</v>
      </c>
      <c r="I28" s="202" t="s">
        <v>188</v>
      </c>
      <c r="J28" s="241">
        <v>484606.81497074291</v>
      </c>
    </row>
    <row r="29" spans="1:16" x14ac:dyDescent="0.35">
      <c r="A29" s="243" t="s">
        <v>2575</v>
      </c>
      <c r="B29" s="202" t="s">
        <v>188</v>
      </c>
      <c r="C29" s="241">
        <v>237020.07631632252</v>
      </c>
      <c r="D29" s="202" t="s">
        <v>188</v>
      </c>
      <c r="E29" s="202" t="s">
        <v>188</v>
      </c>
      <c r="F29" s="202" t="s">
        <v>188</v>
      </c>
      <c r="G29" s="202" t="s">
        <v>188</v>
      </c>
      <c r="H29" s="202" t="s">
        <v>188</v>
      </c>
      <c r="I29" s="202" t="s">
        <v>188</v>
      </c>
      <c r="J29" s="241">
        <v>237020.07631632252</v>
      </c>
    </row>
    <row r="30" spans="1:16" x14ac:dyDescent="0.35">
      <c r="A30" s="243" t="s">
        <v>532</v>
      </c>
      <c r="B30" s="202" t="s">
        <v>188</v>
      </c>
      <c r="C30" s="241">
        <v>54426.36890427638</v>
      </c>
      <c r="D30" s="241">
        <v>25555.086049746853</v>
      </c>
      <c r="E30" s="202" t="s">
        <v>188</v>
      </c>
      <c r="F30" s="202" t="s">
        <v>188</v>
      </c>
      <c r="G30" s="202" t="s">
        <v>188</v>
      </c>
      <c r="H30" s="202" t="s">
        <v>188</v>
      </c>
      <c r="I30" s="202" t="s">
        <v>188</v>
      </c>
      <c r="J30" s="241">
        <v>79981.454954023226</v>
      </c>
    </row>
    <row r="31" spans="1:16" x14ac:dyDescent="0.35">
      <c r="A31" s="243" t="s">
        <v>533</v>
      </c>
      <c r="B31" s="202" t="s">
        <v>188</v>
      </c>
      <c r="C31" s="241">
        <v>3155.4161935289412</v>
      </c>
      <c r="D31" s="202" t="s">
        <v>188</v>
      </c>
      <c r="E31" s="202" t="s">
        <v>188</v>
      </c>
      <c r="F31" s="202" t="s">
        <v>188</v>
      </c>
      <c r="G31" s="202" t="s">
        <v>188</v>
      </c>
      <c r="H31" s="202" t="s">
        <v>188</v>
      </c>
      <c r="I31" s="202" t="s">
        <v>188</v>
      </c>
      <c r="J31" s="241">
        <v>3155.4161935289412</v>
      </c>
    </row>
    <row r="32" spans="1:16" x14ac:dyDescent="0.35">
      <c r="A32" s="243" t="s">
        <v>2576</v>
      </c>
      <c r="B32" s="202" t="s">
        <v>188</v>
      </c>
      <c r="C32" s="241" t="s">
        <v>2577</v>
      </c>
      <c r="D32" s="241">
        <v>148363.52218969539</v>
      </c>
      <c r="E32" s="202" t="s">
        <v>188</v>
      </c>
      <c r="F32" s="202" t="s">
        <v>188</v>
      </c>
      <c r="G32" s="202" t="s">
        <v>188</v>
      </c>
      <c r="H32" s="202" t="s">
        <v>188</v>
      </c>
      <c r="I32" s="202" t="s">
        <v>188</v>
      </c>
      <c r="J32" s="241">
        <v>148363.52218969539</v>
      </c>
    </row>
    <row r="33" spans="1:10" x14ac:dyDescent="0.35">
      <c r="A33" s="243" t="s">
        <v>534</v>
      </c>
      <c r="B33" s="202" t="s">
        <v>188</v>
      </c>
      <c r="C33" s="241" t="s">
        <v>486</v>
      </c>
      <c r="D33" s="241" t="s">
        <v>486</v>
      </c>
      <c r="E33" s="202" t="s">
        <v>188</v>
      </c>
      <c r="F33" s="202" t="s">
        <v>188</v>
      </c>
      <c r="G33" s="202" t="s">
        <v>188</v>
      </c>
      <c r="H33" s="202" t="s">
        <v>188</v>
      </c>
      <c r="I33" s="202" t="s">
        <v>188</v>
      </c>
      <c r="J33" s="241" t="s">
        <v>486</v>
      </c>
    </row>
    <row r="34" spans="1:10" x14ac:dyDescent="0.35">
      <c r="A34" s="243" t="s">
        <v>535</v>
      </c>
      <c r="B34" s="202" t="s">
        <v>188</v>
      </c>
      <c r="C34" s="241">
        <v>1505.484497407572</v>
      </c>
      <c r="D34" s="241">
        <v>397.72707623945723</v>
      </c>
      <c r="E34" s="202" t="s">
        <v>188</v>
      </c>
      <c r="F34" s="202" t="s">
        <v>188</v>
      </c>
      <c r="G34" s="202" t="s">
        <v>188</v>
      </c>
      <c r="H34" s="202" t="s">
        <v>188</v>
      </c>
      <c r="I34" s="202" t="s">
        <v>188</v>
      </c>
      <c r="J34" s="241">
        <v>1903.2115736470294</v>
      </c>
    </row>
    <row r="35" spans="1:10" x14ac:dyDescent="0.35">
      <c r="A35" s="243" t="s">
        <v>2578</v>
      </c>
      <c r="B35" s="241">
        <v>9435.2108880463602</v>
      </c>
      <c r="C35" s="202" t="s">
        <v>188</v>
      </c>
      <c r="D35" s="202" t="s">
        <v>188</v>
      </c>
      <c r="E35" s="202" t="s">
        <v>188</v>
      </c>
      <c r="F35" s="202" t="s">
        <v>188</v>
      </c>
      <c r="G35" s="202" t="s">
        <v>188</v>
      </c>
      <c r="H35" s="202" t="s">
        <v>188</v>
      </c>
      <c r="I35" s="202" t="s">
        <v>188</v>
      </c>
      <c r="J35" s="241">
        <v>9435.2108880463602</v>
      </c>
    </row>
    <row r="36" spans="1:10" x14ac:dyDescent="0.35">
      <c r="A36" s="243" t="s">
        <v>2579</v>
      </c>
      <c r="B36" s="241">
        <v>3635.2013377314724</v>
      </c>
      <c r="C36" s="202" t="s">
        <v>188</v>
      </c>
      <c r="D36" s="202" t="s">
        <v>188</v>
      </c>
      <c r="E36" s="202" t="s">
        <v>188</v>
      </c>
      <c r="F36" s="202" t="s">
        <v>188</v>
      </c>
      <c r="G36" s="202" t="s">
        <v>188</v>
      </c>
      <c r="H36" s="202" t="s">
        <v>188</v>
      </c>
      <c r="I36" s="202" t="s">
        <v>188</v>
      </c>
      <c r="J36" s="241">
        <v>3635.2013377314724</v>
      </c>
    </row>
    <row r="37" spans="1:10" x14ac:dyDescent="0.35">
      <c r="A37" s="243" t="s">
        <v>536</v>
      </c>
      <c r="B37" s="241">
        <v>1112.3017924206047</v>
      </c>
      <c r="C37" s="202" t="s">
        <v>188</v>
      </c>
      <c r="D37" s="202" t="s">
        <v>188</v>
      </c>
      <c r="E37" s="202" t="s">
        <v>188</v>
      </c>
      <c r="F37" s="202" t="s">
        <v>188</v>
      </c>
      <c r="G37" s="202" t="s">
        <v>188</v>
      </c>
      <c r="H37" s="202" t="s">
        <v>188</v>
      </c>
      <c r="I37" s="202" t="s">
        <v>188</v>
      </c>
      <c r="J37" s="241">
        <v>1112.3017924206047</v>
      </c>
    </row>
    <row r="38" spans="1:10" x14ac:dyDescent="0.35">
      <c r="A38" s="243" t="s">
        <v>2580</v>
      </c>
      <c r="B38" s="241" t="s">
        <v>2568</v>
      </c>
      <c r="C38" s="241">
        <v>0.30901557909796001</v>
      </c>
      <c r="D38" s="241">
        <v>0.1107097482644</v>
      </c>
      <c r="E38" s="202" t="s">
        <v>188</v>
      </c>
      <c r="F38" s="202" t="s">
        <v>188</v>
      </c>
      <c r="G38" s="202" t="s">
        <v>188</v>
      </c>
      <c r="H38" s="202" t="s">
        <v>188</v>
      </c>
      <c r="I38" s="202" t="s">
        <v>188</v>
      </c>
      <c r="J38" s="241">
        <v>0.41972532736236001</v>
      </c>
    </row>
    <row r="39" spans="1:10" x14ac:dyDescent="0.35">
      <c r="A39" s="242" t="s">
        <v>2581</v>
      </c>
      <c r="B39" s="241">
        <v>-234402.93924472947</v>
      </c>
      <c r="C39" s="241">
        <v>14185.831663788455</v>
      </c>
      <c r="D39" s="241">
        <v>11421.882188323294</v>
      </c>
      <c r="E39" s="202" t="s">
        <v>188</v>
      </c>
      <c r="F39" s="202" t="s">
        <v>188</v>
      </c>
      <c r="G39" s="202" t="s">
        <v>188</v>
      </c>
      <c r="H39" s="202" t="s">
        <v>188</v>
      </c>
      <c r="I39" s="202" t="s">
        <v>188</v>
      </c>
      <c r="J39" s="241">
        <v>-208795.22539261772</v>
      </c>
    </row>
    <row r="40" spans="1:10" x14ac:dyDescent="0.35">
      <c r="A40" s="243" t="s">
        <v>537</v>
      </c>
      <c r="B40" s="241">
        <v>-347234.74412038963</v>
      </c>
      <c r="C40" s="241">
        <v>4315.254500127171</v>
      </c>
      <c r="D40" s="241">
        <v>4843.201947898975</v>
      </c>
      <c r="E40" s="202" t="s">
        <v>188</v>
      </c>
      <c r="F40" s="202" t="s">
        <v>188</v>
      </c>
      <c r="G40" s="202" t="s">
        <v>188</v>
      </c>
      <c r="H40" s="202" t="s">
        <v>188</v>
      </c>
      <c r="I40" s="202" t="s">
        <v>188</v>
      </c>
      <c r="J40" s="241">
        <v>-338076.28767236345</v>
      </c>
    </row>
    <row r="41" spans="1:10" x14ac:dyDescent="0.35">
      <c r="A41" s="243" t="s">
        <v>538</v>
      </c>
      <c r="B41" s="241">
        <v>63563.724342139234</v>
      </c>
      <c r="C41" s="241">
        <v>1085.1847433605647</v>
      </c>
      <c r="D41" s="241">
        <v>2068.7642889878357</v>
      </c>
      <c r="E41" s="202" t="s">
        <v>188</v>
      </c>
      <c r="F41" s="202" t="s">
        <v>188</v>
      </c>
      <c r="G41" s="202" t="s">
        <v>188</v>
      </c>
      <c r="H41" s="202" t="s">
        <v>188</v>
      </c>
      <c r="I41" s="202" t="s">
        <v>188</v>
      </c>
      <c r="J41" s="241">
        <v>66717.67337448764</v>
      </c>
    </row>
    <row r="42" spans="1:10" x14ac:dyDescent="0.35">
      <c r="A42" s="243" t="s">
        <v>539</v>
      </c>
      <c r="B42" s="241">
        <v>43012.416193940648</v>
      </c>
      <c r="C42" s="241">
        <v>3156.7931555269447</v>
      </c>
      <c r="D42" s="241">
        <v>837.67355981885328</v>
      </c>
      <c r="E42" s="202" t="s">
        <v>188</v>
      </c>
      <c r="F42" s="202" t="s">
        <v>188</v>
      </c>
      <c r="G42" s="202" t="s">
        <v>188</v>
      </c>
      <c r="H42" s="202" t="s">
        <v>188</v>
      </c>
      <c r="I42" s="202" t="s">
        <v>188</v>
      </c>
      <c r="J42" s="241">
        <v>47006.882909286447</v>
      </c>
    </row>
    <row r="43" spans="1:10" x14ac:dyDescent="0.35">
      <c r="A43" s="243" t="s">
        <v>2582</v>
      </c>
      <c r="B43" s="241">
        <v>10464.051065934178</v>
      </c>
      <c r="C43" s="241">
        <v>5562.8905516169743</v>
      </c>
      <c r="D43" s="241">
        <v>204.45157920426195</v>
      </c>
      <c r="E43" s="202" t="s">
        <v>188</v>
      </c>
      <c r="F43" s="202" t="s">
        <v>188</v>
      </c>
      <c r="G43" s="202" t="s">
        <v>188</v>
      </c>
      <c r="H43" s="202" t="s">
        <v>188</v>
      </c>
      <c r="I43" s="202" t="s">
        <v>188</v>
      </c>
      <c r="J43" s="241">
        <v>16231.393196755414</v>
      </c>
    </row>
    <row r="44" spans="1:10" x14ac:dyDescent="0.35">
      <c r="A44" s="243" t="s">
        <v>2583</v>
      </c>
      <c r="B44" s="241">
        <v>23247.944189785718</v>
      </c>
      <c r="C44" s="241">
        <v>65.218986436799995</v>
      </c>
      <c r="D44" s="241">
        <v>2474.9704942465141</v>
      </c>
      <c r="E44" s="202" t="s">
        <v>188</v>
      </c>
      <c r="F44" s="202" t="s">
        <v>188</v>
      </c>
      <c r="G44" s="202" t="s">
        <v>188</v>
      </c>
      <c r="H44" s="202" t="s">
        <v>188</v>
      </c>
      <c r="I44" s="202" t="s">
        <v>188</v>
      </c>
      <c r="J44" s="241">
        <v>25788.133670469029</v>
      </c>
    </row>
    <row r="45" spans="1:10" x14ac:dyDescent="0.35">
      <c r="A45" s="243" t="s">
        <v>2584</v>
      </c>
      <c r="B45" s="241">
        <v>1209.5534675530002</v>
      </c>
      <c r="C45" s="241">
        <v>0.48972672</v>
      </c>
      <c r="D45" s="241">
        <v>30.296229874070651</v>
      </c>
      <c r="E45" s="202" t="s">
        <v>188</v>
      </c>
      <c r="F45" s="202" t="s">
        <v>188</v>
      </c>
      <c r="G45" s="202" t="s">
        <v>188</v>
      </c>
      <c r="H45" s="202" t="s">
        <v>188</v>
      </c>
      <c r="I45" s="202" t="s">
        <v>188</v>
      </c>
      <c r="J45" s="241">
        <v>1240.3394241470708</v>
      </c>
    </row>
    <row r="46" spans="1:10" x14ac:dyDescent="0.35">
      <c r="A46" s="243" t="s">
        <v>2585</v>
      </c>
      <c r="B46" s="241">
        <v>-28665.884383692635</v>
      </c>
      <c r="C46" s="202" t="s">
        <v>188</v>
      </c>
      <c r="D46" s="202" t="s">
        <v>188</v>
      </c>
      <c r="E46" s="202" t="s">
        <v>188</v>
      </c>
      <c r="F46" s="202" t="s">
        <v>188</v>
      </c>
      <c r="G46" s="202" t="s">
        <v>188</v>
      </c>
      <c r="H46" s="202" t="s">
        <v>188</v>
      </c>
      <c r="I46" s="202" t="s">
        <v>188</v>
      </c>
      <c r="J46" s="241">
        <v>-28665.884383692635</v>
      </c>
    </row>
    <row r="47" spans="1:10" x14ac:dyDescent="0.35">
      <c r="A47" s="243" t="s">
        <v>2586</v>
      </c>
      <c r="B47" s="241" t="s">
        <v>2587</v>
      </c>
      <c r="C47" s="241" t="s">
        <v>2587</v>
      </c>
      <c r="D47" s="241">
        <v>93.41025492</v>
      </c>
      <c r="E47" s="202" t="s">
        <v>188</v>
      </c>
      <c r="F47" s="202" t="s">
        <v>188</v>
      </c>
      <c r="G47" s="202" t="s">
        <v>188</v>
      </c>
      <c r="H47" s="202" t="s">
        <v>188</v>
      </c>
      <c r="I47" s="202" t="s">
        <v>188</v>
      </c>
      <c r="J47" s="241">
        <v>93.41025492</v>
      </c>
    </row>
    <row r="48" spans="1:10" x14ac:dyDescent="0.35">
      <c r="A48" s="242" t="s">
        <v>2588</v>
      </c>
      <c r="B48" s="241">
        <v>3817.4980439037777</v>
      </c>
      <c r="C48" s="241">
        <v>172240.71971054628</v>
      </c>
      <c r="D48" s="241">
        <v>8125.8770171636315</v>
      </c>
      <c r="E48" s="202" t="s">
        <v>188</v>
      </c>
      <c r="F48" s="202" t="s">
        <v>188</v>
      </c>
      <c r="G48" s="202" t="s">
        <v>188</v>
      </c>
      <c r="H48" s="202" t="s">
        <v>188</v>
      </c>
      <c r="I48" s="202" t="s">
        <v>188</v>
      </c>
      <c r="J48" s="241">
        <v>184184.09477161369</v>
      </c>
    </row>
    <row r="49" spans="1:10" x14ac:dyDescent="0.35">
      <c r="A49" s="243" t="s">
        <v>2589</v>
      </c>
      <c r="B49" s="241" t="s">
        <v>484</v>
      </c>
      <c r="C49" s="241">
        <v>137074.22272206927</v>
      </c>
      <c r="D49" s="202" t="s">
        <v>188</v>
      </c>
      <c r="E49" s="202" t="s">
        <v>188</v>
      </c>
      <c r="F49" s="202" t="s">
        <v>188</v>
      </c>
      <c r="G49" s="202" t="s">
        <v>188</v>
      </c>
      <c r="H49" s="202" t="s">
        <v>188</v>
      </c>
      <c r="I49" s="202" t="s">
        <v>188</v>
      </c>
      <c r="J49" s="241">
        <v>137074.22272206927</v>
      </c>
    </row>
    <row r="50" spans="1:10" x14ac:dyDescent="0.35">
      <c r="A50" s="243" t="s">
        <v>542</v>
      </c>
      <c r="B50" s="202" t="s">
        <v>188</v>
      </c>
      <c r="C50" s="241">
        <v>524.2868101236254</v>
      </c>
      <c r="D50" s="241">
        <v>311.42967554814533</v>
      </c>
      <c r="E50" s="202" t="s">
        <v>188</v>
      </c>
      <c r="F50" s="202" t="s">
        <v>188</v>
      </c>
      <c r="G50" s="202" t="s">
        <v>188</v>
      </c>
      <c r="H50" s="202" t="s">
        <v>188</v>
      </c>
      <c r="I50" s="202" t="s">
        <v>188</v>
      </c>
      <c r="J50" s="241">
        <v>835.71648567177067</v>
      </c>
    </row>
    <row r="51" spans="1:10" ht="80.5" x14ac:dyDescent="0.35">
      <c r="A51" s="248" t="s">
        <v>543</v>
      </c>
      <c r="B51" s="241">
        <v>3795.7144489466568</v>
      </c>
      <c r="C51" s="241">
        <v>417.55766911708417</v>
      </c>
      <c r="D51" s="241">
        <v>433.7414747454124</v>
      </c>
      <c r="E51" s="202" t="s">
        <v>188</v>
      </c>
      <c r="F51" s="202" t="s">
        <v>188</v>
      </c>
      <c r="G51" s="202" t="s">
        <v>188</v>
      </c>
      <c r="H51" s="202" t="s">
        <v>188</v>
      </c>
      <c r="I51" s="202" t="s">
        <v>188</v>
      </c>
      <c r="J51" s="241">
        <v>4647.0135928091531</v>
      </c>
    </row>
    <row r="52" spans="1:10" x14ac:dyDescent="0.35">
      <c r="A52" s="243" t="s">
        <v>2590</v>
      </c>
      <c r="B52" s="202" t="s">
        <v>188</v>
      </c>
      <c r="C52" s="241">
        <v>34172.451459887459</v>
      </c>
      <c r="D52" s="241">
        <v>7380.7058668700738</v>
      </c>
      <c r="E52" s="202" t="s">
        <v>188</v>
      </c>
      <c r="F52" s="202" t="s">
        <v>188</v>
      </c>
      <c r="G52" s="202" t="s">
        <v>188</v>
      </c>
      <c r="H52" s="202" t="s">
        <v>188</v>
      </c>
      <c r="I52" s="202" t="s">
        <v>188</v>
      </c>
      <c r="J52" s="241">
        <v>41553.157326757537</v>
      </c>
    </row>
    <row r="53" spans="1:10" x14ac:dyDescent="0.35">
      <c r="A53" s="243" t="s">
        <v>2591</v>
      </c>
      <c r="B53" s="241">
        <v>21.783594957120901</v>
      </c>
      <c r="C53" s="241">
        <v>52.201049348827681</v>
      </c>
      <c r="D53" s="241" t="s">
        <v>2592</v>
      </c>
      <c r="E53" s="202" t="s">
        <v>188</v>
      </c>
      <c r="F53" s="202" t="s">
        <v>188</v>
      </c>
      <c r="G53" s="202" t="s">
        <v>188</v>
      </c>
      <c r="H53" s="202" t="s">
        <v>188</v>
      </c>
      <c r="I53" s="202" t="s">
        <v>188</v>
      </c>
      <c r="J53" s="241">
        <v>73.984644305948578</v>
      </c>
    </row>
    <row r="54" spans="1:10" x14ac:dyDescent="0.35">
      <c r="A54" s="242" t="s">
        <v>2593</v>
      </c>
      <c r="B54" s="241" t="s">
        <v>2568</v>
      </c>
      <c r="C54" s="241" t="s">
        <v>2568</v>
      </c>
      <c r="D54" s="241" t="s">
        <v>2568</v>
      </c>
      <c r="E54" s="241" t="s">
        <v>2568</v>
      </c>
      <c r="F54" s="241" t="s">
        <v>2568</v>
      </c>
      <c r="G54" s="241" t="s">
        <v>2568</v>
      </c>
      <c r="H54" s="241" t="s">
        <v>2568</v>
      </c>
      <c r="I54" s="241" t="s">
        <v>2568</v>
      </c>
      <c r="J54" s="241" t="s">
        <v>492</v>
      </c>
    </row>
    <row r="55" spans="1:10" x14ac:dyDescent="0.35">
      <c r="A55" s="233"/>
      <c r="B55" s="249"/>
      <c r="C55" s="249"/>
      <c r="D55" s="249"/>
      <c r="E55" s="249"/>
      <c r="F55" s="249"/>
      <c r="G55" s="249"/>
      <c r="H55" s="249"/>
      <c r="I55" s="249"/>
      <c r="J55" s="249"/>
    </row>
    <row r="56" spans="1:10" x14ac:dyDescent="0.35">
      <c r="A56" s="247" t="s">
        <v>2594</v>
      </c>
      <c r="B56" s="202" t="s">
        <v>188</v>
      </c>
      <c r="C56" s="202" t="s">
        <v>188</v>
      </c>
      <c r="D56" s="202" t="s">
        <v>188</v>
      </c>
      <c r="E56" s="202" t="s">
        <v>188</v>
      </c>
      <c r="F56" s="202" t="s">
        <v>188</v>
      </c>
      <c r="G56" s="202" t="s">
        <v>188</v>
      </c>
      <c r="H56" s="202" t="s">
        <v>188</v>
      </c>
      <c r="I56" s="202" t="s">
        <v>188</v>
      </c>
      <c r="J56" s="202" t="s">
        <v>188</v>
      </c>
    </row>
    <row r="57" spans="1:10" x14ac:dyDescent="0.35">
      <c r="A57" s="247" t="s">
        <v>488</v>
      </c>
      <c r="B57" s="241">
        <v>154637.90573660497</v>
      </c>
      <c r="C57" s="241">
        <v>214.99038955069369</v>
      </c>
      <c r="D57" s="241">
        <v>1359.7997723204612</v>
      </c>
      <c r="E57" s="202" t="s">
        <v>188</v>
      </c>
      <c r="F57" s="202" t="s">
        <v>188</v>
      </c>
      <c r="G57" s="202" t="s">
        <v>188</v>
      </c>
      <c r="H57" s="202" t="s">
        <v>188</v>
      </c>
      <c r="I57" s="202" t="s">
        <v>188</v>
      </c>
      <c r="J57" s="241">
        <v>156212.69589847611</v>
      </c>
    </row>
    <row r="58" spans="1:10" x14ac:dyDescent="0.35">
      <c r="A58" s="250" t="s">
        <v>489</v>
      </c>
      <c r="B58" s="241">
        <v>53659.803807497687</v>
      </c>
      <c r="C58" s="241">
        <v>20.864686181400039</v>
      </c>
      <c r="D58" s="241">
        <v>417.05284533589094</v>
      </c>
      <c r="E58" s="202" t="s">
        <v>188</v>
      </c>
      <c r="F58" s="202" t="s">
        <v>188</v>
      </c>
      <c r="G58" s="202" t="s">
        <v>188</v>
      </c>
      <c r="H58" s="202" t="s">
        <v>188</v>
      </c>
      <c r="I58" s="202" t="s">
        <v>188</v>
      </c>
      <c r="J58" s="241">
        <v>54097.721339014977</v>
      </c>
    </row>
    <row r="59" spans="1:10" x14ac:dyDescent="0.35">
      <c r="A59" s="250" t="s">
        <v>490</v>
      </c>
      <c r="B59" s="241">
        <v>100978.10192910727</v>
      </c>
      <c r="C59" s="241">
        <v>194.12570336929363</v>
      </c>
      <c r="D59" s="241">
        <v>942.74692698457022</v>
      </c>
      <c r="E59" s="202" t="s">
        <v>188</v>
      </c>
      <c r="F59" s="202" t="s">
        <v>188</v>
      </c>
      <c r="G59" s="202" t="s">
        <v>188</v>
      </c>
      <c r="H59" s="202" t="s">
        <v>188</v>
      </c>
      <c r="I59" s="202" t="s">
        <v>188</v>
      </c>
      <c r="J59" s="241">
        <v>102114.97455946113</v>
      </c>
    </row>
    <row r="60" spans="1:10" x14ac:dyDescent="0.35">
      <c r="A60" s="251" t="s">
        <v>491</v>
      </c>
      <c r="B60" s="241">
        <v>0.66779999999999995</v>
      </c>
      <c r="C60" s="241" t="s">
        <v>2595</v>
      </c>
      <c r="D60" s="241" t="s">
        <v>2595</v>
      </c>
      <c r="E60" s="202" t="s">
        <v>188</v>
      </c>
      <c r="F60" s="202" t="s">
        <v>188</v>
      </c>
      <c r="G60" s="202" t="s">
        <v>188</v>
      </c>
      <c r="H60" s="202" t="s">
        <v>188</v>
      </c>
      <c r="I60" s="202" t="s">
        <v>188</v>
      </c>
      <c r="J60" s="241">
        <v>0.66779999999999995</v>
      </c>
    </row>
    <row r="61" spans="1:10" x14ac:dyDescent="0.35">
      <c r="A61" s="247" t="s">
        <v>2596</v>
      </c>
      <c r="B61" s="241">
        <v>210441.2363234965</v>
      </c>
      <c r="C61" s="202" t="s">
        <v>188</v>
      </c>
      <c r="D61" s="202" t="s">
        <v>188</v>
      </c>
      <c r="E61" s="202" t="s">
        <v>188</v>
      </c>
      <c r="F61" s="202" t="s">
        <v>188</v>
      </c>
      <c r="G61" s="202" t="s">
        <v>188</v>
      </c>
      <c r="H61" s="202" t="s">
        <v>188</v>
      </c>
      <c r="I61" s="202" t="s">
        <v>188</v>
      </c>
      <c r="J61" s="241">
        <v>210441.2363234965</v>
      </c>
    </row>
    <row r="62" spans="1:10" x14ac:dyDescent="0.35">
      <c r="A62" s="251" t="s">
        <v>2597</v>
      </c>
      <c r="B62" s="241" t="s">
        <v>541</v>
      </c>
      <c r="C62" s="202" t="s">
        <v>188</v>
      </c>
      <c r="D62" s="202" t="s">
        <v>188</v>
      </c>
      <c r="E62" s="202" t="s">
        <v>188</v>
      </c>
      <c r="F62" s="202" t="s">
        <v>188</v>
      </c>
      <c r="G62" s="202" t="s">
        <v>188</v>
      </c>
      <c r="H62" s="202" t="s">
        <v>188</v>
      </c>
      <c r="I62" s="202" t="s">
        <v>188</v>
      </c>
      <c r="J62" s="241" t="s">
        <v>541</v>
      </c>
    </row>
    <row r="63" spans="1:10" x14ac:dyDescent="0.35">
      <c r="A63" s="252" t="s">
        <v>544</v>
      </c>
      <c r="B63" s="241">
        <v>135556.87031865169</v>
      </c>
      <c r="C63" s="202" t="s">
        <v>188</v>
      </c>
      <c r="D63" s="202" t="s">
        <v>188</v>
      </c>
      <c r="E63" s="202" t="s">
        <v>188</v>
      </c>
      <c r="F63" s="202" t="s">
        <v>188</v>
      </c>
      <c r="G63" s="202" t="s">
        <v>188</v>
      </c>
      <c r="H63" s="202" t="s">
        <v>188</v>
      </c>
      <c r="I63" s="202" t="s">
        <v>188</v>
      </c>
      <c r="J63" s="241">
        <v>135556.87031865169</v>
      </c>
    </row>
    <row r="64" spans="1:10" x14ac:dyDescent="0.35">
      <c r="A64" s="253" t="s">
        <v>2598</v>
      </c>
      <c r="B64" s="202" t="s">
        <v>188</v>
      </c>
      <c r="C64" s="202" t="s">
        <v>188</v>
      </c>
      <c r="D64" s="241">
        <v>10461.147973493769</v>
      </c>
      <c r="E64" s="202" t="s">
        <v>188</v>
      </c>
      <c r="F64" s="202" t="s">
        <v>188</v>
      </c>
      <c r="G64" s="202" t="s">
        <v>188</v>
      </c>
      <c r="H64" s="202" t="s">
        <v>188</v>
      </c>
      <c r="I64" s="202" t="s">
        <v>188</v>
      </c>
      <c r="J64" s="202" t="s">
        <v>188</v>
      </c>
    </row>
    <row r="65" spans="1:10" x14ac:dyDescent="0.35">
      <c r="A65" s="251" t="s">
        <v>2599</v>
      </c>
      <c r="B65" s="241">
        <v>6444.1498857276692</v>
      </c>
      <c r="C65" s="202" t="s">
        <v>188</v>
      </c>
      <c r="D65" s="202" t="s">
        <v>188</v>
      </c>
      <c r="E65" s="202" t="s">
        <v>188</v>
      </c>
      <c r="F65" s="202" t="s">
        <v>188</v>
      </c>
      <c r="G65" s="202" t="s">
        <v>188</v>
      </c>
      <c r="H65" s="202" t="s">
        <v>188</v>
      </c>
      <c r="I65" s="202" t="s">
        <v>188</v>
      </c>
      <c r="J65" s="202" t="s">
        <v>188</v>
      </c>
    </row>
    <row r="66" spans="1:10" x14ac:dyDescent="0.35">
      <c r="A66" s="268" t="s">
        <v>2600</v>
      </c>
      <c r="B66" s="269" t="s">
        <v>188</v>
      </c>
      <c r="C66" s="269" t="s">
        <v>188</v>
      </c>
      <c r="D66" s="269" t="s">
        <v>188</v>
      </c>
      <c r="E66" s="269" t="s">
        <v>188</v>
      </c>
      <c r="F66" s="269" t="s">
        <v>188</v>
      </c>
      <c r="G66" s="269" t="s">
        <v>188</v>
      </c>
      <c r="H66" s="269" t="s">
        <v>188</v>
      </c>
      <c r="I66" s="269" t="s">
        <v>188</v>
      </c>
      <c r="J66" s="241">
        <v>4860553.4478650223</v>
      </c>
    </row>
    <row r="67" spans="1:10" x14ac:dyDescent="0.35">
      <c r="A67" s="268" t="s">
        <v>2601</v>
      </c>
      <c r="B67" s="269" t="s">
        <v>188</v>
      </c>
      <c r="C67" s="269" t="s">
        <v>188</v>
      </c>
      <c r="D67" s="269" t="s">
        <v>188</v>
      </c>
      <c r="E67" s="269" t="s">
        <v>188</v>
      </c>
      <c r="F67" s="269" t="s">
        <v>188</v>
      </c>
      <c r="G67" s="269" t="s">
        <v>188</v>
      </c>
      <c r="H67" s="269" t="s">
        <v>188</v>
      </c>
      <c r="I67" s="269" t="s">
        <v>188</v>
      </c>
      <c r="J67" s="241">
        <v>4651758.2224724051</v>
      </c>
    </row>
    <row r="68" spans="1:10" x14ac:dyDescent="0.35">
      <c r="A68" s="270" t="s">
        <v>2602</v>
      </c>
      <c r="B68" s="269" t="s">
        <v>188</v>
      </c>
      <c r="C68" s="269" t="s">
        <v>188</v>
      </c>
      <c r="D68" s="269" t="s">
        <v>188</v>
      </c>
      <c r="E68" s="269" t="s">
        <v>188</v>
      </c>
      <c r="F68" s="269" t="s">
        <v>188</v>
      </c>
      <c r="G68" s="269" t="s">
        <v>188</v>
      </c>
      <c r="H68" s="269" t="s">
        <v>188</v>
      </c>
      <c r="I68" s="269" t="s">
        <v>188</v>
      </c>
      <c r="J68" s="241">
        <v>4866997.5977507504</v>
      </c>
    </row>
    <row r="69" spans="1:10" x14ac:dyDescent="0.35">
      <c r="A69" s="268" t="s">
        <v>2603</v>
      </c>
      <c r="B69" s="269" t="s">
        <v>188</v>
      </c>
      <c r="C69" s="269" t="s">
        <v>188</v>
      </c>
      <c r="D69" s="269" t="s">
        <v>188</v>
      </c>
      <c r="E69" s="269" t="s">
        <v>188</v>
      </c>
      <c r="F69" s="269" t="s">
        <v>188</v>
      </c>
      <c r="G69" s="269" t="s">
        <v>188</v>
      </c>
      <c r="H69" s="269" t="s">
        <v>188</v>
      </c>
      <c r="I69" s="269" t="s">
        <v>188</v>
      </c>
      <c r="J69" s="241">
        <v>4658202.3723581331</v>
      </c>
    </row>
    <row r="70" spans="1:10" x14ac:dyDescent="0.35">
      <c r="A70" s="254"/>
      <c r="B70" s="254"/>
      <c r="C70" s="254"/>
      <c r="D70" s="254"/>
      <c r="E70" s="254"/>
      <c r="F70" s="254"/>
      <c r="G70" s="254"/>
      <c r="H70" s="254"/>
      <c r="I70" s="254"/>
      <c r="J70" s="255"/>
    </row>
    <row r="71" spans="1:10" x14ac:dyDescent="0.35">
      <c r="A71" s="281" t="s">
        <v>2604</v>
      </c>
      <c r="B71" s="281"/>
      <c r="C71" s="281"/>
      <c r="D71" s="281"/>
      <c r="E71" s="281"/>
      <c r="F71" s="281"/>
      <c r="G71" s="281"/>
      <c r="H71" s="281"/>
      <c r="I71" s="281"/>
      <c r="J71" s="281"/>
    </row>
    <row r="72" spans="1:10" x14ac:dyDescent="0.35">
      <c r="A72" s="256" t="s">
        <v>2605</v>
      </c>
      <c r="B72" s="257"/>
      <c r="C72" s="257"/>
      <c r="D72" s="257"/>
      <c r="E72" s="257"/>
      <c r="F72" s="257"/>
      <c r="G72" s="257"/>
      <c r="H72" s="257"/>
      <c r="I72" s="257"/>
      <c r="J72" s="257"/>
    </row>
    <row r="73" spans="1:10" x14ac:dyDescent="0.35">
      <c r="A73" s="281" t="s">
        <v>2606</v>
      </c>
      <c r="B73" s="281"/>
      <c r="C73" s="281"/>
      <c r="D73" s="281"/>
      <c r="E73" s="281"/>
      <c r="F73" s="281"/>
      <c r="G73" s="281"/>
      <c r="H73" s="281"/>
      <c r="I73" s="281"/>
      <c r="J73" s="281"/>
    </row>
    <row r="74" spans="1:10" x14ac:dyDescent="0.35">
      <c r="A74" s="258"/>
      <c r="B74" s="258"/>
      <c r="C74" s="258"/>
      <c r="D74" s="258"/>
      <c r="E74" s="258"/>
      <c r="F74" s="258"/>
      <c r="G74" s="258"/>
      <c r="H74" s="258"/>
      <c r="I74" s="258"/>
      <c r="J74" s="258"/>
    </row>
    <row r="75" spans="1:10" x14ac:dyDescent="0.35">
      <c r="A75" s="258"/>
      <c r="B75" s="258"/>
      <c r="C75" s="258"/>
      <c r="D75" s="258"/>
      <c r="E75" s="258"/>
      <c r="F75" s="258"/>
      <c r="G75" s="258"/>
      <c r="H75" s="258"/>
      <c r="I75" s="258"/>
      <c r="J75" s="258"/>
    </row>
    <row r="76" spans="1:10" x14ac:dyDescent="0.35">
      <c r="H76" s="201">
        <v>255.32625983564566</v>
      </c>
      <c r="I76" s="201" t="s">
        <v>492</v>
      </c>
    </row>
    <row r="77" spans="1:10" x14ac:dyDescent="0.35">
      <c r="H77" s="201">
        <v>142.439052925277</v>
      </c>
      <c r="I77" s="201" t="s">
        <v>481</v>
      </c>
    </row>
    <row r="78" spans="1:10" x14ac:dyDescent="0.35">
      <c r="H78" s="201">
        <v>96.166957423620104</v>
      </c>
      <c r="I78" s="201" t="s">
        <v>481</v>
      </c>
    </row>
    <row r="79" spans="1:10" x14ac:dyDescent="0.35">
      <c r="H79" s="201">
        <v>7.9916151159959297</v>
      </c>
      <c r="I79" s="201" t="s">
        <v>481</v>
      </c>
    </row>
    <row r="80" spans="1:10" x14ac:dyDescent="0.35">
      <c r="H80" s="201">
        <v>1.29867598133739</v>
      </c>
      <c r="I80" s="201" t="s">
        <v>492</v>
      </c>
    </row>
    <row r="81" spans="8:9" x14ac:dyDescent="0.35">
      <c r="H81" s="201" t="s">
        <v>486</v>
      </c>
      <c r="I81" s="201" t="s">
        <v>486</v>
      </c>
    </row>
    <row r="82" spans="8:9" x14ac:dyDescent="0.35">
      <c r="H82" s="201">
        <v>7.4299583894152299</v>
      </c>
      <c r="I82" s="201" t="s">
        <v>481</v>
      </c>
    </row>
    <row r="83" spans="8:9" x14ac:dyDescent="0.35">
      <c r="H83" s="201">
        <v>101.32241952488565</v>
      </c>
      <c r="I83" s="201" t="s">
        <v>492</v>
      </c>
    </row>
    <row r="84" spans="8:9" x14ac:dyDescent="0.35">
      <c r="H84" s="201">
        <v>0.47604595175188003</v>
      </c>
      <c r="I84" s="201" t="s">
        <v>481</v>
      </c>
    </row>
    <row r="85" spans="8:9" x14ac:dyDescent="0.35">
      <c r="H85" s="201">
        <v>94.208507923613965</v>
      </c>
      <c r="I85" s="201" t="s">
        <v>481</v>
      </c>
    </row>
    <row r="86" spans="8:9" x14ac:dyDescent="0.35">
      <c r="H86" s="201">
        <v>6.6257806878528998</v>
      </c>
      <c r="I86" s="201" t="s">
        <v>481</v>
      </c>
    </row>
    <row r="87" spans="8:9" x14ac:dyDescent="0.35">
      <c r="H87" s="201" t="s">
        <v>2014</v>
      </c>
      <c r="I87" s="201" t="s">
        <v>492</v>
      </c>
    </row>
    <row r="88" spans="8:9" x14ac:dyDescent="0.35">
      <c r="H88" s="201" t="s">
        <v>486</v>
      </c>
      <c r="I88" s="201" t="s">
        <v>486</v>
      </c>
    </row>
    <row r="89" spans="8:9" x14ac:dyDescent="0.35">
      <c r="H89" s="201">
        <v>1.2084961666909999E-2</v>
      </c>
      <c r="I89" s="201" t="s">
        <v>481</v>
      </c>
    </row>
    <row r="90" spans="8:9" x14ac:dyDescent="0.35">
      <c r="H90" s="201">
        <v>100.86538569159121</v>
      </c>
      <c r="I90" s="201" t="s">
        <v>492</v>
      </c>
    </row>
    <row r="91" spans="8:9" x14ac:dyDescent="0.35">
      <c r="H91" s="201">
        <v>0.32598925261525002</v>
      </c>
      <c r="I91" s="201" t="s">
        <v>481</v>
      </c>
    </row>
    <row r="92" spans="8:9" x14ac:dyDescent="0.35">
      <c r="H92" s="201">
        <v>94.085999667283815</v>
      </c>
      <c r="I92" s="201" t="s">
        <v>481</v>
      </c>
    </row>
    <row r="93" spans="8:9" x14ac:dyDescent="0.35">
      <c r="H93" s="201">
        <v>6.4413118100252298</v>
      </c>
      <c r="I93" s="201" t="s">
        <v>481</v>
      </c>
    </row>
    <row r="94" spans="8:9" x14ac:dyDescent="0.35">
      <c r="H94" s="201" t="s">
        <v>487</v>
      </c>
      <c r="I94" s="201" t="s">
        <v>481</v>
      </c>
    </row>
    <row r="95" spans="8:9" x14ac:dyDescent="0.35">
      <c r="H95" s="201" t="s">
        <v>486</v>
      </c>
      <c r="I95" s="201" t="s">
        <v>486</v>
      </c>
    </row>
    <row r="96" spans="8:9" x14ac:dyDescent="0.35">
      <c r="H96" s="201">
        <v>1.2084961666909999E-2</v>
      </c>
      <c r="I96" s="201" t="s">
        <v>481</v>
      </c>
    </row>
    <row r="97" spans="8:9" x14ac:dyDescent="0.35">
      <c r="H97" s="201">
        <v>100.86538569159121</v>
      </c>
      <c r="I97" s="201" t="s">
        <v>492</v>
      </c>
    </row>
    <row r="98" spans="8:9" x14ac:dyDescent="0.35">
      <c r="H98" s="203">
        <v>0.32598925261525002</v>
      </c>
      <c r="I98" s="203" t="s">
        <v>481</v>
      </c>
    </row>
    <row r="99" spans="8:9" x14ac:dyDescent="0.35">
      <c r="H99" s="203">
        <v>94.085999667283815</v>
      </c>
      <c r="I99" s="203" t="s">
        <v>481</v>
      </c>
    </row>
    <row r="100" spans="8:9" x14ac:dyDescent="0.35">
      <c r="H100" s="203">
        <v>6.4413118100252298</v>
      </c>
      <c r="I100" s="203" t="s">
        <v>481</v>
      </c>
    </row>
    <row r="101" spans="8:9" x14ac:dyDescent="0.35">
      <c r="H101" s="203" t="s">
        <v>481</v>
      </c>
      <c r="I101" s="203" t="s">
        <v>481</v>
      </c>
    </row>
    <row r="102" spans="8:9" x14ac:dyDescent="0.35">
      <c r="H102" s="203" t="s">
        <v>486</v>
      </c>
      <c r="I102" s="203" t="s">
        <v>486</v>
      </c>
    </row>
    <row r="103" spans="8:9" x14ac:dyDescent="0.35">
      <c r="H103" s="203">
        <v>1.2084961666909999E-2</v>
      </c>
      <c r="I103" s="203" t="s">
        <v>481</v>
      </c>
    </row>
    <row r="104" spans="8:9" x14ac:dyDescent="0.35">
      <c r="H104" s="201" t="s">
        <v>493</v>
      </c>
      <c r="I104" s="201" t="s">
        <v>492</v>
      </c>
    </row>
    <row r="105" spans="8:9" x14ac:dyDescent="0.35">
      <c r="H105" s="203" t="s">
        <v>482</v>
      </c>
      <c r="I105" s="203" t="s">
        <v>481</v>
      </c>
    </row>
    <row r="106" spans="8:9" x14ac:dyDescent="0.35">
      <c r="H106" s="203" t="s">
        <v>482</v>
      </c>
      <c r="I106" s="203" t="s">
        <v>481</v>
      </c>
    </row>
    <row r="107" spans="8:9" x14ac:dyDescent="0.35">
      <c r="H107" s="203" t="s">
        <v>482</v>
      </c>
      <c r="I107" s="203" t="s">
        <v>481</v>
      </c>
    </row>
    <row r="108" spans="8:9" x14ac:dyDescent="0.35">
      <c r="H108" s="203" t="s">
        <v>482</v>
      </c>
      <c r="I108" s="203" t="s">
        <v>481</v>
      </c>
    </row>
    <row r="109" spans="8:9" x14ac:dyDescent="0.35">
      <c r="H109" s="203" t="s">
        <v>486</v>
      </c>
      <c r="I109" s="203" t="s">
        <v>486</v>
      </c>
    </row>
    <row r="110" spans="8:9" x14ac:dyDescent="0.35">
      <c r="H110" s="203" t="s">
        <v>482</v>
      </c>
      <c r="I110" s="203" t="s">
        <v>481</v>
      </c>
    </row>
    <row r="111" spans="8:9" x14ac:dyDescent="0.35">
      <c r="H111" s="201" t="s">
        <v>493</v>
      </c>
      <c r="I111" s="201" t="s">
        <v>492</v>
      </c>
    </row>
    <row r="112" spans="8:9" x14ac:dyDescent="0.35">
      <c r="H112" s="203" t="s">
        <v>482</v>
      </c>
      <c r="I112" s="203" t="s">
        <v>481</v>
      </c>
    </row>
    <row r="113" spans="8:9" x14ac:dyDescent="0.35">
      <c r="H113" s="203" t="s">
        <v>482</v>
      </c>
      <c r="I113" s="203" t="s">
        <v>481</v>
      </c>
    </row>
    <row r="114" spans="8:9" x14ac:dyDescent="0.35">
      <c r="H114" s="203" t="s">
        <v>482</v>
      </c>
      <c r="I114" s="203" t="s">
        <v>481</v>
      </c>
    </row>
    <row r="115" spans="8:9" x14ac:dyDescent="0.35">
      <c r="H115" s="203" t="s">
        <v>482</v>
      </c>
      <c r="I115" s="203" t="s">
        <v>481</v>
      </c>
    </row>
    <row r="116" spans="8:9" x14ac:dyDescent="0.35">
      <c r="H116" s="203" t="s">
        <v>486</v>
      </c>
      <c r="I116" s="203" t="s">
        <v>486</v>
      </c>
    </row>
    <row r="117" spans="8:9" x14ac:dyDescent="0.35">
      <c r="H117" s="203" t="s">
        <v>482</v>
      </c>
      <c r="I117" s="203" t="s">
        <v>481</v>
      </c>
    </row>
    <row r="118" spans="8:9" x14ac:dyDescent="0.35">
      <c r="H118" s="201">
        <v>0.26593010197444999</v>
      </c>
      <c r="I118" s="201" t="s">
        <v>492</v>
      </c>
    </row>
    <row r="119" spans="8:9" x14ac:dyDescent="0.35">
      <c r="H119" s="203">
        <v>0.13512698890908001</v>
      </c>
      <c r="I119" s="203" t="s">
        <v>481</v>
      </c>
    </row>
    <row r="120" spans="8:9" x14ac:dyDescent="0.35">
      <c r="H120" s="203">
        <v>5.6603625469000001E-4</v>
      </c>
      <c r="I120" s="203" t="s">
        <v>481</v>
      </c>
    </row>
    <row r="121" spans="8:9" x14ac:dyDescent="0.35">
      <c r="H121" s="203">
        <v>0.13023707681068</v>
      </c>
      <c r="I121" s="203" t="s">
        <v>481</v>
      </c>
    </row>
    <row r="122" spans="8:9" x14ac:dyDescent="0.35">
      <c r="H122" s="203" t="s">
        <v>486</v>
      </c>
      <c r="I122" s="203" t="s">
        <v>486</v>
      </c>
    </row>
    <row r="123" spans="8:9" x14ac:dyDescent="0.35">
      <c r="H123" s="203" t="s">
        <v>486</v>
      </c>
      <c r="I123" s="203" t="s">
        <v>486</v>
      </c>
    </row>
    <row r="124" spans="8:9" x14ac:dyDescent="0.35">
      <c r="H124" s="203" t="s">
        <v>482</v>
      </c>
      <c r="I124" s="203" t="s">
        <v>481</v>
      </c>
    </row>
    <row r="125" spans="8:9" x14ac:dyDescent="0.35">
      <c r="H125" s="201">
        <v>0.19110373131999001</v>
      </c>
      <c r="I125" s="201" t="s">
        <v>492</v>
      </c>
    </row>
    <row r="126" spans="8:9" x14ac:dyDescent="0.35">
      <c r="H126" s="201">
        <v>1.492971022755E-2</v>
      </c>
      <c r="I126" s="201" t="s">
        <v>481</v>
      </c>
    </row>
    <row r="127" spans="8:9" x14ac:dyDescent="0.35">
      <c r="H127" s="201">
        <v>0.12194222007545</v>
      </c>
      <c r="I127" s="201" t="s">
        <v>481</v>
      </c>
    </row>
    <row r="128" spans="8:9" x14ac:dyDescent="0.35">
      <c r="H128" s="201">
        <v>5.4231801016990003E-2</v>
      </c>
      <c r="I128" s="201" t="s">
        <v>481</v>
      </c>
    </row>
    <row r="129" spans="8:9" x14ac:dyDescent="0.35">
      <c r="H129" s="201" t="s">
        <v>486</v>
      </c>
      <c r="I129" s="201" t="s">
        <v>486</v>
      </c>
    </row>
    <row r="130" spans="8:9" x14ac:dyDescent="0.35">
      <c r="H130" s="201" t="s">
        <v>486</v>
      </c>
      <c r="I130" s="201" t="s">
        <v>486</v>
      </c>
    </row>
    <row r="131" spans="8:9" x14ac:dyDescent="0.35">
      <c r="H131" s="201" t="s">
        <v>482</v>
      </c>
      <c r="I131" s="201" t="s">
        <v>481</v>
      </c>
    </row>
    <row r="132" spans="8:9" x14ac:dyDescent="0.35">
      <c r="H132" s="201">
        <v>0.19110373131999001</v>
      </c>
      <c r="I132" s="201" t="s">
        <v>492</v>
      </c>
    </row>
    <row r="133" spans="8:9" x14ac:dyDescent="0.35">
      <c r="H133" s="203">
        <v>1.492971022755E-2</v>
      </c>
      <c r="I133" s="203" t="s">
        <v>481</v>
      </c>
    </row>
    <row r="134" spans="8:9" x14ac:dyDescent="0.35">
      <c r="H134" s="203">
        <v>0.12194222007545</v>
      </c>
      <c r="I134" s="203" t="s">
        <v>481</v>
      </c>
    </row>
    <row r="135" spans="8:9" x14ac:dyDescent="0.35">
      <c r="H135" s="203">
        <v>5.4231801016990003E-2</v>
      </c>
      <c r="I135" s="203" t="s">
        <v>481</v>
      </c>
    </row>
    <row r="136" spans="8:9" x14ac:dyDescent="0.35">
      <c r="H136" s="203" t="s">
        <v>486</v>
      </c>
      <c r="I136" s="203" t="s">
        <v>486</v>
      </c>
    </row>
    <row r="137" spans="8:9" x14ac:dyDescent="0.35">
      <c r="H137" s="203" t="s">
        <v>486</v>
      </c>
      <c r="I137" s="203" t="s">
        <v>486</v>
      </c>
    </row>
    <row r="138" spans="8:9" x14ac:dyDescent="0.35">
      <c r="H138" s="203" t="s">
        <v>482</v>
      </c>
      <c r="I138" s="203" t="s">
        <v>481</v>
      </c>
    </row>
    <row r="139" spans="8:9" x14ac:dyDescent="0.35">
      <c r="H139" s="201" t="s">
        <v>493</v>
      </c>
      <c r="I139" s="201" t="s">
        <v>492</v>
      </c>
    </row>
    <row r="140" spans="8:9" x14ac:dyDescent="0.35">
      <c r="H140" s="203" t="s">
        <v>482</v>
      </c>
      <c r="I140" s="203" t="s">
        <v>481</v>
      </c>
    </row>
    <row r="141" spans="8:9" x14ac:dyDescent="0.35">
      <c r="H141" s="203" t="s">
        <v>482</v>
      </c>
      <c r="I141" s="203" t="s">
        <v>481</v>
      </c>
    </row>
    <row r="142" spans="8:9" x14ac:dyDescent="0.35">
      <c r="H142" s="203" t="s">
        <v>482</v>
      </c>
      <c r="I142" s="203" t="s">
        <v>481</v>
      </c>
    </row>
    <row r="143" spans="8:9" x14ac:dyDescent="0.35">
      <c r="H143" s="203" t="s">
        <v>486</v>
      </c>
      <c r="I143" s="203" t="s">
        <v>486</v>
      </c>
    </row>
    <row r="144" spans="8:9" x14ac:dyDescent="0.35">
      <c r="H144" s="203" t="s">
        <v>486</v>
      </c>
      <c r="I144" s="203" t="s">
        <v>486</v>
      </c>
    </row>
    <row r="145" spans="8:9" x14ac:dyDescent="0.35">
      <c r="H145" s="203" t="s">
        <v>482</v>
      </c>
      <c r="I145" s="203" t="s">
        <v>481</v>
      </c>
    </row>
    <row r="146" spans="8:9" x14ac:dyDescent="0.35">
      <c r="H146" s="201" t="s">
        <v>493</v>
      </c>
      <c r="I146" s="201" t="s">
        <v>492</v>
      </c>
    </row>
    <row r="147" spans="8:9" x14ac:dyDescent="0.35">
      <c r="H147" s="203" t="s">
        <v>482</v>
      </c>
      <c r="I147" s="203" t="s">
        <v>481</v>
      </c>
    </row>
    <row r="148" spans="8:9" x14ac:dyDescent="0.35">
      <c r="H148" s="203" t="s">
        <v>482</v>
      </c>
      <c r="I148" s="203" t="s">
        <v>481</v>
      </c>
    </row>
    <row r="149" spans="8:9" x14ac:dyDescent="0.35">
      <c r="H149" s="203" t="s">
        <v>482</v>
      </c>
      <c r="I149" s="203" t="s">
        <v>481</v>
      </c>
    </row>
    <row r="150" spans="8:9" x14ac:dyDescent="0.35">
      <c r="H150" s="203" t="s">
        <v>486</v>
      </c>
      <c r="I150" s="203" t="s">
        <v>486</v>
      </c>
    </row>
    <row r="151" spans="8:9" x14ac:dyDescent="0.35">
      <c r="H151" s="203" t="s">
        <v>486</v>
      </c>
      <c r="I151" s="203" t="s">
        <v>486</v>
      </c>
    </row>
    <row r="152" spans="8:9" x14ac:dyDescent="0.35">
      <c r="H152" s="203" t="s">
        <v>482</v>
      </c>
      <c r="I152" s="203" t="s">
        <v>481</v>
      </c>
    </row>
    <row r="153" spans="8:9" x14ac:dyDescent="0.35">
      <c r="H153" s="201">
        <v>9.3662220369597406</v>
      </c>
      <c r="I153" s="201" t="s">
        <v>492</v>
      </c>
    </row>
    <row r="154" spans="8:9" x14ac:dyDescent="0.35">
      <c r="H154" s="201">
        <v>1.5916935431408601</v>
      </c>
      <c r="I154" s="201" t="s">
        <v>481</v>
      </c>
    </row>
    <row r="155" spans="8:9" x14ac:dyDescent="0.35">
      <c r="H155" s="201">
        <v>1.7491740548280601</v>
      </c>
      <c r="I155" s="201" t="s">
        <v>481</v>
      </c>
    </row>
    <row r="156" spans="8:9" x14ac:dyDescent="0.35">
      <c r="H156" s="201">
        <v>0.51139579866536999</v>
      </c>
      <c r="I156" s="201" t="s">
        <v>481</v>
      </c>
    </row>
    <row r="157" spans="8:9" x14ac:dyDescent="0.35">
      <c r="H157" s="201" t="s">
        <v>486</v>
      </c>
      <c r="I157" s="201" t="s">
        <v>486</v>
      </c>
    </row>
    <row r="158" spans="8:9" x14ac:dyDescent="0.35">
      <c r="H158" s="201" t="s">
        <v>486</v>
      </c>
      <c r="I158" s="201" t="s">
        <v>486</v>
      </c>
    </row>
    <row r="159" spans="8:9" x14ac:dyDescent="0.35">
      <c r="H159" s="201">
        <v>5.5139586403254501</v>
      </c>
      <c r="I159" s="201" t="s">
        <v>481</v>
      </c>
    </row>
    <row r="160" spans="8:9" x14ac:dyDescent="0.35">
      <c r="H160" s="201">
        <v>5.0815371746130003E-2</v>
      </c>
      <c r="I160" s="201" t="s">
        <v>492</v>
      </c>
    </row>
    <row r="161" spans="8:9" x14ac:dyDescent="0.35">
      <c r="H161" s="203">
        <v>3.044855045418E-2</v>
      </c>
      <c r="I161" s="203" t="s">
        <v>481</v>
      </c>
    </row>
    <row r="162" spans="8:9" x14ac:dyDescent="0.35">
      <c r="H162" s="203">
        <v>1.246204885E-5</v>
      </c>
      <c r="I162" s="203" t="s">
        <v>481</v>
      </c>
    </row>
    <row r="163" spans="8:9" x14ac:dyDescent="0.35">
      <c r="H163" s="203">
        <v>2.0354359243100001E-2</v>
      </c>
      <c r="I163" s="203" t="s">
        <v>481</v>
      </c>
    </row>
    <row r="164" spans="8:9" x14ac:dyDescent="0.35">
      <c r="H164" s="203" t="s">
        <v>486</v>
      </c>
      <c r="I164" s="203" t="s">
        <v>486</v>
      </c>
    </row>
    <row r="165" spans="8:9" x14ac:dyDescent="0.35">
      <c r="H165" s="203" t="s">
        <v>486</v>
      </c>
      <c r="I165" s="203" t="s">
        <v>486</v>
      </c>
    </row>
    <row r="166" spans="8:9" x14ac:dyDescent="0.35">
      <c r="H166" s="203" t="s">
        <v>482</v>
      </c>
      <c r="I166" s="203" t="s">
        <v>481</v>
      </c>
    </row>
    <row r="167" spans="8:9" x14ac:dyDescent="0.35">
      <c r="H167" s="201">
        <v>3.8004328346280002E-2</v>
      </c>
      <c r="I167" s="201" t="s">
        <v>492</v>
      </c>
    </row>
    <row r="168" spans="8:9" x14ac:dyDescent="0.35">
      <c r="H168" s="203">
        <v>2.2947139686E-3</v>
      </c>
      <c r="I168" s="203" t="s">
        <v>481</v>
      </c>
    </row>
    <row r="169" spans="8:9" x14ac:dyDescent="0.35">
      <c r="H169" s="203">
        <v>3.1363292715859997E-2</v>
      </c>
      <c r="I169" s="203" t="s">
        <v>481</v>
      </c>
    </row>
    <row r="170" spans="8:9" x14ac:dyDescent="0.35">
      <c r="H170" s="203">
        <v>4.3463216618200001E-3</v>
      </c>
      <c r="I170" s="203" t="s">
        <v>481</v>
      </c>
    </row>
    <row r="171" spans="8:9" x14ac:dyDescent="0.35">
      <c r="H171" s="203" t="s">
        <v>486</v>
      </c>
      <c r="I171" s="203" t="s">
        <v>486</v>
      </c>
    </row>
    <row r="172" spans="8:9" x14ac:dyDescent="0.35">
      <c r="H172" s="203" t="s">
        <v>486</v>
      </c>
      <c r="I172" s="203" t="s">
        <v>486</v>
      </c>
    </row>
    <row r="173" spans="8:9" x14ac:dyDescent="0.35">
      <c r="H173" s="203" t="s">
        <v>482</v>
      </c>
      <c r="I173" s="203" t="s">
        <v>481</v>
      </c>
    </row>
    <row r="174" spans="8:9" x14ac:dyDescent="0.35">
      <c r="H174" s="201">
        <v>0.29458061428601001</v>
      </c>
      <c r="I174" s="201" t="s">
        <v>492</v>
      </c>
    </row>
    <row r="175" spans="8:9" x14ac:dyDescent="0.35">
      <c r="H175" s="203">
        <v>6.8225164663569995E-2</v>
      </c>
      <c r="I175" s="203" t="s">
        <v>481</v>
      </c>
    </row>
    <row r="176" spans="8:9" x14ac:dyDescent="0.35">
      <c r="H176" s="203">
        <v>0.14542418057653</v>
      </c>
      <c r="I176" s="203" t="s">
        <v>481</v>
      </c>
    </row>
    <row r="177" spans="8:9" x14ac:dyDescent="0.35">
      <c r="H177" s="203">
        <v>8.0931269045909998E-2</v>
      </c>
      <c r="I177" s="203" t="s">
        <v>481</v>
      </c>
    </row>
    <row r="178" spans="8:9" x14ac:dyDescent="0.35">
      <c r="H178" s="203" t="s">
        <v>486</v>
      </c>
      <c r="I178" s="203" t="s">
        <v>486</v>
      </c>
    </row>
    <row r="179" spans="8:9" x14ac:dyDescent="0.35">
      <c r="H179" s="203" t="s">
        <v>486</v>
      </c>
      <c r="I179" s="203" t="s">
        <v>486</v>
      </c>
    </row>
    <row r="180" spans="8:9" x14ac:dyDescent="0.35">
      <c r="H180" s="203" t="s">
        <v>482</v>
      </c>
      <c r="I180" s="203" t="s">
        <v>481</v>
      </c>
    </row>
    <row r="181" spans="8:9" x14ac:dyDescent="0.35">
      <c r="H181" s="201">
        <v>0.52839203850651995</v>
      </c>
      <c r="I181" s="201" t="s">
        <v>492</v>
      </c>
    </row>
    <row r="182" spans="8:9" x14ac:dyDescent="0.35">
      <c r="H182" s="203">
        <v>0.10429372048834</v>
      </c>
      <c r="I182" s="203" t="s">
        <v>481</v>
      </c>
    </row>
    <row r="183" spans="8:9" x14ac:dyDescent="0.35">
      <c r="H183" s="203">
        <v>0.39948624707650998</v>
      </c>
      <c r="I183" s="203" t="s">
        <v>481</v>
      </c>
    </row>
    <row r="184" spans="8:9" x14ac:dyDescent="0.35">
      <c r="H184" s="203">
        <v>2.4612070941669999E-2</v>
      </c>
      <c r="I184" s="203" t="s">
        <v>481</v>
      </c>
    </row>
    <row r="185" spans="8:9" x14ac:dyDescent="0.35">
      <c r="H185" s="203" t="s">
        <v>486</v>
      </c>
      <c r="I185" s="203" t="s">
        <v>486</v>
      </c>
    </row>
    <row r="186" spans="8:9" x14ac:dyDescent="0.35">
      <c r="H186" s="203" t="s">
        <v>486</v>
      </c>
      <c r="I186" s="203" t="s">
        <v>486</v>
      </c>
    </row>
    <row r="187" spans="8:9" x14ac:dyDescent="0.35">
      <c r="H187" s="203" t="s">
        <v>482</v>
      </c>
      <c r="I187" s="203" t="s">
        <v>481</v>
      </c>
    </row>
    <row r="188" spans="8:9" x14ac:dyDescent="0.35">
      <c r="H188" s="201">
        <v>0.52415757023381004</v>
      </c>
      <c r="I188" s="201" t="s">
        <v>492</v>
      </c>
    </row>
    <row r="189" spans="8:9" x14ac:dyDescent="0.35">
      <c r="H189" s="203">
        <v>2.7305325850659999E-2</v>
      </c>
      <c r="I189" s="203" t="s">
        <v>481</v>
      </c>
    </row>
    <row r="190" spans="8:9" x14ac:dyDescent="0.35">
      <c r="H190" s="203">
        <v>0.47414310296640999</v>
      </c>
      <c r="I190" s="203" t="s">
        <v>481</v>
      </c>
    </row>
    <row r="191" spans="8:9" x14ac:dyDescent="0.35">
      <c r="H191" s="203">
        <v>2.2709141416739999E-2</v>
      </c>
      <c r="I191" s="203" t="s">
        <v>481</v>
      </c>
    </row>
    <row r="192" spans="8:9" x14ac:dyDescent="0.35">
      <c r="H192" s="203" t="s">
        <v>486</v>
      </c>
      <c r="I192" s="203" t="s">
        <v>486</v>
      </c>
    </row>
    <row r="193" spans="8:9" x14ac:dyDescent="0.35">
      <c r="H193" s="203" t="s">
        <v>486</v>
      </c>
      <c r="I193" s="203" t="s">
        <v>486</v>
      </c>
    </row>
    <row r="194" spans="8:9" x14ac:dyDescent="0.35">
      <c r="H194" s="203" t="s">
        <v>482</v>
      </c>
      <c r="I194" s="203" t="s">
        <v>481</v>
      </c>
    </row>
    <row r="195" spans="8:9" x14ac:dyDescent="0.35">
      <c r="H195" s="201">
        <v>0.36471649490099001</v>
      </c>
      <c r="I195" s="201" t="s">
        <v>492</v>
      </c>
    </row>
    <row r="196" spans="8:9" x14ac:dyDescent="0.35">
      <c r="H196" s="203">
        <v>1.354885778941E-2</v>
      </c>
      <c r="I196" s="203" t="s">
        <v>481</v>
      </c>
    </row>
    <row r="197" spans="8:9" x14ac:dyDescent="0.35">
      <c r="H197" s="203">
        <v>0.32927772976723002</v>
      </c>
      <c r="I197" s="203" t="s">
        <v>481</v>
      </c>
    </row>
    <row r="198" spans="8:9" x14ac:dyDescent="0.35">
      <c r="H198" s="203">
        <v>2.188990734435E-2</v>
      </c>
      <c r="I198" s="203" t="s">
        <v>481</v>
      </c>
    </row>
    <row r="199" spans="8:9" x14ac:dyDescent="0.35">
      <c r="H199" s="203" t="s">
        <v>486</v>
      </c>
      <c r="I199" s="203" t="s">
        <v>486</v>
      </c>
    </row>
    <row r="200" spans="8:9" x14ac:dyDescent="0.35">
      <c r="H200" s="203" t="s">
        <v>486</v>
      </c>
      <c r="I200" s="203" t="s">
        <v>486</v>
      </c>
    </row>
    <row r="201" spans="8:9" x14ac:dyDescent="0.35">
      <c r="H201" s="203" t="s">
        <v>482</v>
      </c>
      <c r="I201" s="203" t="s">
        <v>481</v>
      </c>
    </row>
    <row r="202" spans="8:9" x14ac:dyDescent="0.35">
      <c r="H202" s="201">
        <v>7.5655556189400004</v>
      </c>
      <c r="I202" s="201" t="s">
        <v>492</v>
      </c>
    </row>
    <row r="203" spans="8:9" x14ac:dyDescent="0.35">
      <c r="H203" s="201">
        <v>7.5655556189400004</v>
      </c>
      <c r="I203" s="201" t="s">
        <v>492</v>
      </c>
    </row>
    <row r="204" spans="8:9" x14ac:dyDescent="0.35">
      <c r="H204" s="201">
        <v>7.5655556189400004</v>
      </c>
      <c r="I204" s="201" t="s">
        <v>492</v>
      </c>
    </row>
    <row r="205" spans="8:9" x14ac:dyDescent="0.35">
      <c r="H205" s="203">
        <v>1.3455772099261001</v>
      </c>
      <c r="I205" s="203" t="s">
        <v>481</v>
      </c>
    </row>
    <row r="206" spans="8:9" x14ac:dyDescent="0.35">
      <c r="H206" s="203">
        <v>0.36946703967666999</v>
      </c>
      <c r="I206" s="203" t="s">
        <v>481</v>
      </c>
    </row>
    <row r="207" spans="8:9" x14ac:dyDescent="0.35">
      <c r="H207" s="203">
        <v>0.33655272901178002</v>
      </c>
      <c r="I207" s="203" t="s">
        <v>481</v>
      </c>
    </row>
    <row r="208" spans="8:9" x14ac:dyDescent="0.35">
      <c r="H208" s="203" t="s">
        <v>486</v>
      </c>
      <c r="I208" s="203" t="s">
        <v>486</v>
      </c>
    </row>
    <row r="209" spans="8:9" x14ac:dyDescent="0.35">
      <c r="H209" s="203" t="s">
        <v>486</v>
      </c>
      <c r="I209" s="203" t="s">
        <v>486</v>
      </c>
    </row>
    <row r="210" spans="8:9" x14ac:dyDescent="0.35">
      <c r="H210" s="203">
        <v>5.5139586403254501</v>
      </c>
      <c r="I210" s="203" t="s">
        <v>481</v>
      </c>
    </row>
    <row r="211" spans="8:9" x14ac:dyDescent="0.35">
      <c r="H211" s="201">
        <v>137.97722792661688</v>
      </c>
    </row>
    <row r="212" spans="8:9" x14ac:dyDescent="0.35">
      <c r="H212" s="201">
        <v>137.88198784540089</v>
      </c>
    </row>
    <row r="213" spans="8:9" x14ac:dyDescent="0.35">
      <c r="H213" s="201" t="s">
        <v>486</v>
      </c>
    </row>
    <row r="214" spans="8:9" x14ac:dyDescent="0.35">
      <c r="H214" s="201">
        <v>9.0406837503779994E-2</v>
      </c>
    </row>
    <row r="215" spans="8:9" x14ac:dyDescent="0.35">
      <c r="H215" s="201" t="s">
        <v>2014</v>
      </c>
    </row>
    <row r="216" spans="8:9" x14ac:dyDescent="0.35">
      <c r="H216" s="201">
        <v>4.8332437122200001E-3</v>
      </c>
    </row>
    <row r="217" spans="8:9" x14ac:dyDescent="0.35">
      <c r="H217" s="201">
        <v>5.2617344805668296</v>
      </c>
    </row>
    <row r="218" spans="8:9" x14ac:dyDescent="0.35">
      <c r="H218" s="203">
        <v>3.1472546790399999E-2</v>
      </c>
    </row>
    <row r="219" spans="8:9" x14ac:dyDescent="0.35">
      <c r="H219" s="203">
        <v>5.23026193377643</v>
      </c>
    </row>
    <row r="220" spans="8:9" x14ac:dyDescent="0.35">
      <c r="H220" s="203" t="s">
        <v>486</v>
      </c>
    </row>
    <row r="221" spans="8:9" x14ac:dyDescent="0.35">
      <c r="H221" s="201">
        <v>108.02744179292077</v>
      </c>
    </row>
    <row r="222" spans="8:9" x14ac:dyDescent="0.35">
      <c r="H222" s="201">
        <v>106.93493044498868</v>
      </c>
    </row>
    <row r="223" spans="8:9" x14ac:dyDescent="0.35">
      <c r="H223" s="201">
        <v>1.0613063957880999</v>
      </c>
    </row>
    <row r="224" spans="8:9" x14ac:dyDescent="0.35">
      <c r="H224" s="201">
        <v>2.025230326359E-2</v>
      </c>
    </row>
    <row r="225" spans="8:8" x14ac:dyDescent="0.35">
      <c r="H225" s="201">
        <v>1.4965547714000001E-4</v>
      </c>
    </row>
    <row r="226" spans="8:8" x14ac:dyDescent="0.35">
      <c r="H226" s="201">
        <v>5.9697496910400003E-3</v>
      </c>
    </row>
    <row r="227" spans="8:8" x14ac:dyDescent="0.35">
      <c r="H227" s="201">
        <v>4.8332437122200001E-3</v>
      </c>
    </row>
    <row r="228" spans="8:8" x14ac:dyDescent="0.35">
      <c r="H228" s="201" t="s">
        <v>2014</v>
      </c>
    </row>
    <row r="229" spans="8:8" x14ac:dyDescent="0.35">
      <c r="H229" s="201">
        <v>58.026007452344672</v>
      </c>
    </row>
    <row r="230" spans="8:8" x14ac:dyDescent="0.35">
      <c r="H230" s="203">
        <v>58.017401651921162</v>
      </c>
    </row>
    <row r="231" spans="8:8" x14ac:dyDescent="0.35">
      <c r="H231" s="203">
        <v>6.7283435566800002E-3</v>
      </c>
    </row>
    <row r="232" spans="8:8" x14ac:dyDescent="0.35">
      <c r="H232" s="203">
        <v>5.684708612E-5</v>
      </c>
    </row>
    <row r="233" spans="8:8" x14ac:dyDescent="0.35">
      <c r="H233" s="201" t="s">
        <v>486</v>
      </c>
    </row>
    <row r="234" spans="8:8" x14ac:dyDescent="0.35">
      <c r="H234" s="203" t="s">
        <v>486</v>
      </c>
    </row>
    <row r="235" spans="8:8" x14ac:dyDescent="0.35">
      <c r="H235" s="203">
        <v>9.5156203720000001E-4</v>
      </c>
    </row>
    <row r="236" spans="8:8" x14ac:dyDescent="0.35">
      <c r="H236" s="203">
        <v>8.6904774350999995E-4</v>
      </c>
    </row>
    <row r="237" spans="8:8" x14ac:dyDescent="0.35">
      <c r="H237" s="201" t="s">
        <v>482</v>
      </c>
    </row>
    <row r="238" spans="8:8" x14ac:dyDescent="0.35">
      <c r="H238" s="203" t="s">
        <v>482</v>
      </c>
    </row>
    <row r="239" spans="8:8" x14ac:dyDescent="0.35">
      <c r="H239" s="201">
        <v>45.787711245390042</v>
      </c>
    </row>
    <row r="240" spans="8:8" x14ac:dyDescent="0.35">
      <c r="H240" s="203">
        <v>45.716390383313303</v>
      </c>
    </row>
    <row r="241" spans="8:8" x14ac:dyDescent="0.35">
      <c r="H241" s="203">
        <v>5.9815803642629999E-2</v>
      </c>
    </row>
    <row r="242" spans="8:8" x14ac:dyDescent="0.35">
      <c r="H242" s="203">
        <v>4.6744958160599998E-3</v>
      </c>
    </row>
    <row r="243" spans="8:8" x14ac:dyDescent="0.35">
      <c r="H243" s="201">
        <v>1.256183293E-5</v>
      </c>
    </row>
    <row r="244" spans="8:8" x14ac:dyDescent="0.35">
      <c r="H244" s="203">
        <v>1.256183293E-5</v>
      </c>
    </row>
    <row r="245" spans="8:8" x14ac:dyDescent="0.35">
      <c r="H245" s="203">
        <v>4.0667369401000001E-3</v>
      </c>
    </row>
    <row r="246" spans="8:8" x14ac:dyDescent="0.35">
      <c r="H246" s="203">
        <v>2.75126384502E-3</v>
      </c>
    </row>
    <row r="247" spans="8:8" x14ac:dyDescent="0.35">
      <c r="H247" s="201" t="s">
        <v>486</v>
      </c>
    </row>
    <row r="248" spans="8:8" x14ac:dyDescent="0.35">
      <c r="H248" s="201">
        <v>4.1395436288617402</v>
      </c>
    </row>
    <row r="249" spans="8:8" x14ac:dyDescent="0.35">
      <c r="H249" s="203">
        <v>3.1269589434299001</v>
      </c>
    </row>
    <row r="250" spans="8:8" x14ac:dyDescent="0.35">
      <c r="H250" s="203">
        <v>0.99476224858879003</v>
      </c>
    </row>
    <row r="251" spans="8:8" x14ac:dyDescent="0.35">
      <c r="H251" s="203">
        <v>1.5520960361409999E-2</v>
      </c>
    </row>
    <row r="252" spans="8:8" x14ac:dyDescent="0.35">
      <c r="H252" s="201">
        <v>1.3709364421000001E-4</v>
      </c>
    </row>
    <row r="253" spans="8:8" x14ac:dyDescent="0.35">
      <c r="H253" s="203">
        <v>1.3709364421000001E-4</v>
      </c>
    </row>
    <row r="254" spans="8:8" x14ac:dyDescent="0.35">
      <c r="H254" s="203">
        <v>9.5145071374E-4</v>
      </c>
    </row>
    <row r="255" spans="8:8" x14ac:dyDescent="0.35">
      <c r="H255" s="203">
        <v>1.21293212369E-3</v>
      </c>
    </row>
    <row r="256" spans="8:8" x14ac:dyDescent="0.35">
      <c r="H256" s="201" t="s">
        <v>486</v>
      </c>
    </row>
    <row r="257" spans="8:8" x14ac:dyDescent="0.35">
      <c r="H257" s="201">
        <v>7.4179466324320001E-2</v>
      </c>
    </row>
    <row r="258" spans="8:8" x14ac:dyDescent="0.35">
      <c r="H258" s="203">
        <v>7.4179466324320001E-2</v>
      </c>
    </row>
    <row r="259" spans="8:8" x14ac:dyDescent="0.35">
      <c r="H259" s="203" t="s">
        <v>486</v>
      </c>
    </row>
    <row r="260" spans="8:8" x14ac:dyDescent="0.35">
      <c r="H260" s="203" t="s">
        <v>486</v>
      </c>
    </row>
    <row r="261" spans="8:8" x14ac:dyDescent="0.35">
      <c r="H261" s="201" t="s">
        <v>486</v>
      </c>
    </row>
    <row r="262" spans="8:8" x14ac:dyDescent="0.35">
      <c r="H262" s="203" t="s">
        <v>486</v>
      </c>
    </row>
    <row r="263" spans="8:8" x14ac:dyDescent="0.35">
      <c r="H263" s="203" t="s">
        <v>485</v>
      </c>
    </row>
    <row r="264" spans="8:8" x14ac:dyDescent="0.35">
      <c r="H264" s="201" t="s">
        <v>486</v>
      </c>
    </row>
    <row r="265" spans="8:8" x14ac:dyDescent="0.35">
      <c r="H265" s="201" t="s">
        <v>487</v>
      </c>
    </row>
    <row r="266" spans="8:8" x14ac:dyDescent="0.35">
      <c r="H266" s="201" t="s">
        <v>487</v>
      </c>
    </row>
    <row r="267" spans="8:8" x14ac:dyDescent="0.35">
      <c r="H267" s="203" t="s">
        <v>482</v>
      </c>
    </row>
    <row r="268" spans="8:8" x14ac:dyDescent="0.35">
      <c r="H268" s="203" t="s">
        <v>482</v>
      </c>
    </row>
    <row r="269" spans="8:8" x14ac:dyDescent="0.35">
      <c r="H269" s="203" t="s">
        <v>482</v>
      </c>
    </row>
    <row r="270" spans="8:8" x14ac:dyDescent="0.35">
      <c r="H270" s="201" t="s">
        <v>482</v>
      </c>
    </row>
    <row r="271" spans="8:8" x14ac:dyDescent="0.35">
      <c r="H271" s="203" t="s">
        <v>482</v>
      </c>
    </row>
    <row r="272" spans="8:8" x14ac:dyDescent="0.35">
      <c r="H272" s="203" t="s">
        <v>482</v>
      </c>
    </row>
    <row r="273" spans="8:9" x14ac:dyDescent="0.35">
      <c r="H273" s="201" t="s">
        <v>481</v>
      </c>
    </row>
    <row r="274" spans="8:9" x14ac:dyDescent="0.35">
      <c r="H274" s="201">
        <v>1.1264562951999999</v>
      </c>
    </row>
    <row r="275" spans="8:9" x14ac:dyDescent="0.35">
      <c r="H275" s="203">
        <v>1.1264562951999999</v>
      </c>
    </row>
    <row r="276" spans="8:9" x14ac:dyDescent="0.35">
      <c r="H276" s="203" t="s">
        <v>486</v>
      </c>
    </row>
    <row r="277" spans="8:9" x14ac:dyDescent="0.35">
      <c r="H277" s="203" t="s">
        <v>482</v>
      </c>
    </row>
    <row r="278" spans="8:9" x14ac:dyDescent="0.35">
      <c r="H278" s="203" t="s">
        <v>485</v>
      </c>
    </row>
    <row r="279" spans="8:9" x14ac:dyDescent="0.35">
      <c r="H279" s="201" t="s">
        <v>481</v>
      </c>
    </row>
    <row r="280" spans="8:9" x14ac:dyDescent="0.35">
      <c r="H280" s="201">
        <v>0.73291389331867995</v>
      </c>
    </row>
    <row r="281" spans="8:9" x14ac:dyDescent="0.35">
      <c r="H281" s="203">
        <v>0.56271293163185998</v>
      </c>
    </row>
    <row r="282" spans="8:9" x14ac:dyDescent="0.35">
      <c r="H282" s="203">
        <v>0.17020096168682</v>
      </c>
    </row>
    <row r="283" spans="8:9" x14ac:dyDescent="0.35">
      <c r="H283" s="203" t="s">
        <v>482</v>
      </c>
    </row>
    <row r="284" spans="8:9" x14ac:dyDescent="0.35">
      <c r="H284" s="201" t="s">
        <v>481</v>
      </c>
    </row>
    <row r="285" spans="8:9" x14ac:dyDescent="0.35">
      <c r="H285" s="203" t="s">
        <v>482</v>
      </c>
      <c r="I285" s="57" t="s">
        <v>481</v>
      </c>
    </row>
    <row r="286" spans="8:9" x14ac:dyDescent="0.35">
      <c r="H286" s="203" t="s">
        <v>485</v>
      </c>
      <c r="I286" s="57" t="s">
        <v>481</v>
      </c>
    </row>
    <row r="287" spans="8:9" x14ac:dyDescent="0.35">
      <c r="H287" s="201" t="s">
        <v>481</v>
      </c>
      <c r="I287" s="57" t="s">
        <v>481</v>
      </c>
    </row>
    <row r="288" spans="8:9" x14ac:dyDescent="0.35">
      <c r="H288" s="201">
        <v>22.8286814646106</v>
      </c>
      <c r="I288" s="57" t="s">
        <v>481</v>
      </c>
    </row>
    <row r="289" spans="8:9" x14ac:dyDescent="0.35">
      <c r="H289" s="201">
        <v>22.744244376797859</v>
      </c>
      <c r="I289" s="57" t="s">
        <v>481</v>
      </c>
    </row>
    <row r="290" spans="8:9" x14ac:dyDescent="0.35">
      <c r="H290" s="201" t="s">
        <v>486</v>
      </c>
      <c r="I290" s="57" t="s">
        <v>481</v>
      </c>
    </row>
    <row r="291" spans="8:9" x14ac:dyDescent="0.35">
      <c r="H291" s="201">
        <v>8.4437087812739994E-2</v>
      </c>
      <c r="I291" s="57" t="s">
        <v>481</v>
      </c>
    </row>
    <row r="292" spans="8:9" x14ac:dyDescent="0.35">
      <c r="H292" s="201" t="s">
        <v>486</v>
      </c>
      <c r="I292" s="57" t="s">
        <v>481</v>
      </c>
    </row>
    <row r="293" spans="8:9" x14ac:dyDescent="0.35">
      <c r="H293" s="201" t="s">
        <v>494</v>
      </c>
      <c r="I293" s="57" t="s">
        <v>481</v>
      </c>
    </row>
    <row r="294" spans="8:9" x14ac:dyDescent="0.35">
      <c r="H294" s="201" t="s">
        <v>494</v>
      </c>
      <c r="I294" s="57" t="s">
        <v>481</v>
      </c>
    </row>
    <row r="295" spans="8:9" x14ac:dyDescent="0.35">
      <c r="H295" s="203" t="s">
        <v>485</v>
      </c>
      <c r="I295" s="57" t="s">
        <v>481</v>
      </c>
    </row>
    <row r="296" spans="8:9" x14ac:dyDescent="0.35">
      <c r="H296" s="203" t="s">
        <v>486</v>
      </c>
      <c r="I296" s="57" t="s">
        <v>481</v>
      </c>
    </row>
    <row r="297" spans="8:9" x14ac:dyDescent="0.35">
      <c r="H297" s="203" t="s">
        <v>485</v>
      </c>
      <c r="I297" s="57" t="s">
        <v>481</v>
      </c>
    </row>
    <row r="298" spans="8:9" x14ac:dyDescent="0.35">
      <c r="H298" s="203" t="s">
        <v>486</v>
      </c>
      <c r="I298" s="57" t="s">
        <v>481</v>
      </c>
    </row>
    <row r="299" spans="8:9" x14ac:dyDescent="0.35">
      <c r="H299" s="203" t="s">
        <v>486</v>
      </c>
      <c r="I299" s="57" t="s">
        <v>481</v>
      </c>
    </row>
    <row r="300" spans="8:9" x14ac:dyDescent="0.35">
      <c r="H300" s="201">
        <v>22.8286814646106</v>
      </c>
      <c r="I300" s="57" t="s">
        <v>481</v>
      </c>
    </row>
    <row r="301" spans="8:9" x14ac:dyDescent="0.35">
      <c r="H301" s="201">
        <v>22.8286814646106</v>
      </c>
      <c r="I301" s="57" t="s">
        <v>481</v>
      </c>
    </row>
    <row r="302" spans="8:9" x14ac:dyDescent="0.35">
      <c r="H302" s="203">
        <v>22.744244376797859</v>
      </c>
      <c r="I302" s="57" t="s">
        <v>481</v>
      </c>
    </row>
    <row r="303" spans="8:9" x14ac:dyDescent="0.35">
      <c r="H303" s="203" t="s">
        <v>486</v>
      </c>
      <c r="I303" s="57" t="s">
        <v>481</v>
      </c>
    </row>
    <row r="304" spans="8:9" x14ac:dyDescent="0.35">
      <c r="H304" s="203">
        <v>8.4437087812739994E-2</v>
      </c>
      <c r="I304" s="57" t="s">
        <v>481</v>
      </c>
    </row>
    <row r="305" spans="8:9" x14ac:dyDescent="0.35">
      <c r="H305" s="203" t="s">
        <v>486</v>
      </c>
      <c r="I305" s="57" t="s">
        <v>481</v>
      </c>
    </row>
    <row r="306" spans="8:9" x14ac:dyDescent="0.35">
      <c r="H306" s="203" t="s">
        <v>485</v>
      </c>
      <c r="I306" s="57" t="s">
        <v>481</v>
      </c>
    </row>
    <row r="307" spans="8:9" x14ac:dyDescent="0.35">
      <c r="H307" s="201">
        <v>4.1002059296026401</v>
      </c>
      <c r="I307" s="201" t="s">
        <v>492</v>
      </c>
    </row>
    <row r="308" spans="8:9" x14ac:dyDescent="0.35">
      <c r="H308" s="201">
        <v>1.2792799144267299</v>
      </c>
      <c r="I308" s="201" t="s">
        <v>481</v>
      </c>
    </row>
    <row r="309" spans="8:9" x14ac:dyDescent="0.35">
      <c r="H309" s="201">
        <v>0.16012232372452001</v>
      </c>
      <c r="I309" s="201" t="s">
        <v>481</v>
      </c>
    </row>
    <row r="310" spans="8:9" x14ac:dyDescent="0.35">
      <c r="H310" s="201">
        <v>0.76172214774073999</v>
      </c>
      <c r="I310" s="201" t="s">
        <v>481</v>
      </c>
    </row>
    <row r="311" spans="8:9" x14ac:dyDescent="0.35">
      <c r="H311" s="201" t="s">
        <v>486</v>
      </c>
      <c r="I311" s="201" t="s">
        <v>486</v>
      </c>
    </row>
    <row r="312" spans="8:9" x14ac:dyDescent="0.35">
      <c r="H312" s="201" t="s">
        <v>486</v>
      </c>
      <c r="I312" s="201" t="s">
        <v>486</v>
      </c>
    </row>
    <row r="313" spans="8:9" x14ac:dyDescent="0.35">
      <c r="H313" s="201">
        <v>1.8990815437106501</v>
      </c>
      <c r="I313" s="201" t="s">
        <v>481</v>
      </c>
    </row>
    <row r="314" spans="8:9" x14ac:dyDescent="0.35">
      <c r="H314" s="201">
        <v>1.1609958550767701</v>
      </c>
      <c r="I314" s="201" t="s">
        <v>492</v>
      </c>
    </row>
    <row r="315" spans="8:9" x14ac:dyDescent="0.35">
      <c r="H315" s="201">
        <v>0.45748987200317998</v>
      </c>
      <c r="I315" s="201" t="s">
        <v>481</v>
      </c>
    </row>
    <row r="316" spans="8:9" x14ac:dyDescent="0.35">
      <c r="H316" s="201">
        <v>0.14583359177381</v>
      </c>
      <c r="I316" s="201" t="s">
        <v>481</v>
      </c>
    </row>
    <row r="317" spans="8:9" x14ac:dyDescent="0.35">
      <c r="H317" s="201">
        <v>0.29181730744488998</v>
      </c>
      <c r="I317" s="201" t="s">
        <v>481</v>
      </c>
    </row>
    <row r="318" spans="8:9" x14ac:dyDescent="0.35">
      <c r="H318" s="201" t="s">
        <v>486</v>
      </c>
      <c r="I318" s="201" t="s">
        <v>486</v>
      </c>
    </row>
    <row r="319" spans="8:9" x14ac:dyDescent="0.35">
      <c r="H319" s="201" t="s">
        <v>486</v>
      </c>
      <c r="I319" s="201" t="s">
        <v>486</v>
      </c>
    </row>
    <row r="320" spans="8:9" x14ac:dyDescent="0.35">
      <c r="H320" s="201">
        <v>0.26585508385488998</v>
      </c>
      <c r="I320" s="201" t="s">
        <v>481</v>
      </c>
    </row>
    <row r="321" spans="8:9" x14ac:dyDescent="0.35">
      <c r="H321" s="201">
        <v>1.1609958550767701</v>
      </c>
      <c r="I321" s="201" t="s">
        <v>492</v>
      </c>
    </row>
    <row r="322" spans="8:9" x14ac:dyDescent="0.35">
      <c r="H322" s="203">
        <v>0.45748987200317998</v>
      </c>
      <c r="I322" s="203" t="s">
        <v>481</v>
      </c>
    </row>
    <row r="323" spans="8:9" x14ac:dyDescent="0.35">
      <c r="H323" s="203">
        <v>0.14583359177381</v>
      </c>
      <c r="I323" s="203" t="s">
        <v>481</v>
      </c>
    </row>
    <row r="324" spans="8:9" x14ac:dyDescent="0.35">
      <c r="H324" s="203">
        <v>0.29181730744488998</v>
      </c>
      <c r="I324" s="203" t="s">
        <v>481</v>
      </c>
    </row>
    <row r="325" spans="8:9" x14ac:dyDescent="0.35">
      <c r="H325" s="203" t="s">
        <v>486</v>
      </c>
      <c r="I325" s="203" t="s">
        <v>486</v>
      </c>
    </row>
    <row r="326" spans="8:9" x14ac:dyDescent="0.35">
      <c r="H326" s="203" t="s">
        <v>486</v>
      </c>
      <c r="I326" s="203" t="s">
        <v>486</v>
      </c>
    </row>
    <row r="327" spans="8:9" x14ac:dyDescent="0.35">
      <c r="H327" s="203">
        <v>0.26585508385488998</v>
      </c>
      <c r="I327" s="203" t="s">
        <v>481</v>
      </c>
    </row>
    <row r="328" spans="8:9" x14ac:dyDescent="0.35">
      <c r="H328" s="201">
        <v>2.9373316220328798</v>
      </c>
      <c r="I328" s="201" t="s">
        <v>492</v>
      </c>
    </row>
    <row r="329" spans="8:9" x14ac:dyDescent="0.35">
      <c r="H329" s="201">
        <v>0.82174234639587995</v>
      </c>
      <c r="I329" s="201" t="s">
        <v>481</v>
      </c>
    </row>
    <row r="330" spans="8:9" x14ac:dyDescent="0.35">
      <c r="H330" s="201">
        <v>1.2681639466510001E-2</v>
      </c>
      <c r="I330" s="201" t="s">
        <v>481</v>
      </c>
    </row>
    <row r="331" spans="8:9" x14ac:dyDescent="0.35">
      <c r="H331" s="201">
        <v>0.46968117631473</v>
      </c>
      <c r="I331" s="201" t="s">
        <v>481</v>
      </c>
    </row>
    <row r="332" spans="8:9" x14ac:dyDescent="0.35">
      <c r="H332" s="201" t="s">
        <v>486</v>
      </c>
      <c r="I332" s="201" t="s">
        <v>486</v>
      </c>
    </row>
    <row r="333" spans="8:9" x14ac:dyDescent="0.35">
      <c r="H333" s="201" t="s">
        <v>486</v>
      </c>
      <c r="I333" s="201" t="s">
        <v>486</v>
      </c>
    </row>
    <row r="334" spans="8:9" x14ac:dyDescent="0.35">
      <c r="H334" s="201">
        <v>1.63322645985576</v>
      </c>
      <c r="I334" s="201" t="s">
        <v>481</v>
      </c>
    </row>
    <row r="335" spans="8:9" x14ac:dyDescent="0.35">
      <c r="H335" s="201">
        <v>2.9373316220328798</v>
      </c>
      <c r="I335" s="201" t="s">
        <v>492</v>
      </c>
    </row>
    <row r="336" spans="8:9" x14ac:dyDescent="0.35">
      <c r="H336" s="201">
        <v>2.9373316220328798</v>
      </c>
      <c r="I336" s="201" t="s">
        <v>492</v>
      </c>
    </row>
    <row r="337" spans="8:9" x14ac:dyDescent="0.35">
      <c r="H337" s="203">
        <v>0.82174234639587995</v>
      </c>
      <c r="I337" s="203" t="s">
        <v>481</v>
      </c>
    </row>
    <row r="338" spans="8:9" x14ac:dyDescent="0.35">
      <c r="H338" s="203">
        <v>1.2681639466510001E-2</v>
      </c>
      <c r="I338" s="203" t="s">
        <v>481</v>
      </c>
    </row>
    <row r="339" spans="8:9" x14ac:dyDescent="0.35">
      <c r="H339" s="203">
        <v>0.46968117631473</v>
      </c>
      <c r="I339" s="203" t="s">
        <v>481</v>
      </c>
    </row>
    <row r="340" spans="8:9" x14ac:dyDescent="0.35">
      <c r="H340" s="203" t="s">
        <v>486</v>
      </c>
      <c r="I340" s="203" t="s">
        <v>486</v>
      </c>
    </row>
    <row r="341" spans="8:9" x14ac:dyDescent="0.35">
      <c r="H341" s="203" t="s">
        <v>486</v>
      </c>
      <c r="I341" s="203" t="s">
        <v>486</v>
      </c>
    </row>
    <row r="342" spans="8:9" x14ac:dyDescent="0.35">
      <c r="H342" s="203">
        <v>1.63322645985576</v>
      </c>
      <c r="I342" s="203" t="s">
        <v>481</v>
      </c>
    </row>
    <row r="343" spans="8:9" x14ac:dyDescent="0.35">
      <c r="H343" s="201">
        <v>1.87845249299E-3</v>
      </c>
      <c r="I343" s="201" t="s">
        <v>492</v>
      </c>
    </row>
    <row r="344" spans="8:9" x14ac:dyDescent="0.35">
      <c r="H344" s="201">
        <v>4.7696027669999998E-5</v>
      </c>
      <c r="I344" s="201" t="s">
        <v>481</v>
      </c>
    </row>
    <row r="345" spans="8:9" x14ac:dyDescent="0.35">
      <c r="H345" s="201">
        <v>1.6070924842E-3</v>
      </c>
      <c r="I345" s="201" t="s">
        <v>481</v>
      </c>
    </row>
    <row r="346" spans="8:9" x14ac:dyDescent="0.35">
      <c r="H346" s="201">
        <v>2.2366398112E-4</v>
      </c>
      <c r="I346" s="201" t="s">
        <v>481</v>
      </c>
    </row>
    <row r="347" spans="8:9" x14ac:dyDescent="0.35">
      <c r="H347" s="201" t="s">
        <v>486</v>
      </c>
      <c r="I347" s="201" t="s">
        <v>486</v>
      </c>
    </row>
    <row r="348" spans="8:9" x14ac:dyDescent="0.35">
      <c r="H348" s="201" t="s">
        <v>486</v>
      </c>
      <c r="I348" s="201" t="s">
        <v>486</v>
      </c>
    </row>
    <row r="349" spans="8:9" x14ac:dyDescent="0.35">
      <c r="H349" s="201" t="s">
        <v>481</v>
      </c>
      <c r="I349" s="201" t="s">
        <v>481</v>
      </c>
    </row>
    <row r="350" spans="8:9" x14ac:dyDescent="0.35">
      <c r="H350" s="201">
        <v>1.87845249299E-3</v>
      </c>
      <c r="I350" s="201" t="s">
        <v>492</v>
      </c>
    </row>
    <row r="351" spans="8:9" x14ac:dyDescent="0.35">
      <c r="H351" s="203">
        <v>4.7696027669999998E-5</v>
      </c>
      <c r="I351" s="203" t="s">
        <v>481</v>
      </c>
    </row>
    <row r="352" spans="8:9" x14ac:dyDescent="0.35">
      <c r="H352" s="203">
        <v>1.6070924842E-3</v>
      </c>
      <c r="I352" s="203" t="s">
        <v>481</v>
      </c>
    </row>
    <row r="353" spans="8:9" x14ac:dyDescent="0.35">
      <c r="H353" s="203">
        <v>2.2366398112E-4</v>
      </c>
      <c r="I353" s="203" t="s">
        <v>481</v>
      </c>
    </row>
    <row r="354" spans="8:9" x14ac:dyDescent="0.35">
      <c r="H354" s="203" t="s">
        <v>486</v>
      </c>
      <c r="I354" s="203" t="s">
        <v>486</v>
      </c>
    </row>
    <row r="355" spans="8:9" x14ac:dyDescent="0.35">
      <c r="H355" s="203" t="s">
        <v>486</v>
      </c>
      <c r="I355" s="203" t="s">
        <v>486</v>
      </c>
    </row>
    <row r="356" spans="8:9" x14ac:dyDescent="0.35">
      <c r="H356" s="203" t="s">
        <v>481</v>
      </c>
      <c r="I356" s="203" t="s">
        <v>481</v>
      </c>
    </row>
    <row r="357" spans="8:9" x14ac:dyDescent="0.35">
      <c r="H357" s="201" t="s">
        <v>2014</v>
      </c>
      <c r="I357" s="202" t="s">
        <v>188</v>
      </c>
    </row>
    <row r="358" spans="8:9" x14ac:dyDescent="0.35">
      <c r="H358" s="203" t="s">
        <v>482</v>
      </c>
      <c r="I358" s="202" t="s">
        <v>188</v>
      </c>
    </row>
    <row r="359" spans="8:9" x14ac:dyDescent="0.35">
      <c r="H359" s="203" t="s">
        <v>482</v>
      </c>
      <c r="I359" s="202" t="s">
        <v>188</v>
      </c>
    </row>
    <row r="360" spans="8:9" x14ac:dyDescent="0.35">
      <c r="H360" s="203" t="s">
        <v>482</v>
      </c>
      <c r="I360" s="202" t="s">
        <v>188</v>
      </c>
    </row>
    <row r="361" spans="8:9" x14ac:dyDescent="0.35">
      <c r="H361" s="201" t="s">
        <v>486</v>
      </c>
      <c r="I361" s="202" t="s">
        <v>188</v>
      </c>
    </row>
    <row r="362" spans="8:9" x14ac:dyDescent="0.35">
      <c r="H362" s="203" t="s">
        <v>482</v>
      </c>
      <c r="I362" s="202" t="s">
        <v>188</v>
      </c>
    </row>
    <row r="363" spans="8:9" x14ac:dyDescent="0.35">
      <c r="H363" s="203" t="s">
        <v>481</v>
      </c>
      <c r="I363" s="202" t="s">
        <v>188</v>
      </c>
    </row>
    <row r="364" spans="8:9" x14ac:dyDescent="0.35">
      <c r="H364" s="201" t="s">
        <v>486</v>
      </c>
      <c r="I364" s="202" t="s">
        <v>188</v>
      </c>
    </row>
    <row r="365" spans="8:9" x14ac:dyDescent="0.35">
      <c r="H365" s="201" t="s">
        <v>2014</v>
      </c>
      <c r="I365" s="202" t="s">
        <v>188</v>
      </c>
    </row>
    <row r="366" spans="8:9" x14ac:dyDescent="0.35">
      <c r="H366" s="203" t="s">
        <v>482</v>
      </c>
      <c r="I366" s="202" t="s">
        <v>188</v>
      </c>
    </row>
    <row r="367" spans="8:9" x14ac:dyDescent="0.35">
      <c r="H367" s="203" t="s">
        <v>482</v>
      </c>
      <c r="I367" s="202" t="s">
        <v>188</v>
      </c>
    </row>
    <row r="368" spans="8:9" x14ac:dyDescent="0.35">
      <c r="H368" s="203" t="s">
        <v>482</v>
      </c>
      <c r="I368" s="202" t="s">
        <v>188</v>
      </c>
    </row>
    <row r="369" spans="8:9" x14ac:dyDescent="0.35">
      <c r="H369" s="201" t="s">
        <v>482</v>
      </c>
      <c r="I369" s="202" t="s">
        <v>188</v>
      </c>
    </row>
    <row r="370" spans="8:9" x14ac:dyDescent="0.35">
      <c r="H370" s="203" t="s">
        <v>482</v>
      </c>
      <c r="I370" s="202" t="s">
        <v>188</v>
      </c>
    </row>
    <row r="371" spans="8:9" x14ac:dyDescent="0.35">
      <c r="H371" s="203" t="s">
        <v>481</v>
      </c>
      <c r="I371" s="202" t="s">
        <v>188</v>
      </c>
    </row>
    <row r="372" spans="8:9" x14ac:dyDescent="0.35">
      <c r="H372" s="201" t="s">
        <v>486</v>
      </c>
      <c r="I372" s="202" t="s">
        <v>188</v>
      </c>
    </row>
    <row r="373" spans="8:9" x14ac:dyDescent="0.35">
      <c r="H373" s="201">
        <v>2.5601844175807398</v>
      </c>
      <c r="I373" s="201" t="s">
        <v>492</v>
      </c>
    </row>
    <row r="374" spans="8:9" x14ac:dyDescent="0.35">
      <c r="H374" s="201">
        <v>1.7785747835824199</v>
      </c>
      <c r="I374" s="201" t="s">
        <v>492</v>
      </c>
    </row>
    <row r="375" spans="8:9" x14ac:dyDescent="0.35">
      <c r="H375" s="201">
        <v>1.29867598133739</v>
      </c>
      <c r="I375" s="201" t="s">
        <v>492</v>
      </c>
    </row>
    <row r="376" spans="8:9" x14ac:dyDescent="0.35">
      <c r="H376" s="203" t="s">
        <v>481</v>
      </c>
      <c r="I376" s="203" t="s">
        <v>481</v>
      </c>
    </row>
    <row r="377" spans="8:9" x14ac:dyDescent="0.35">
      <c r="H377" s="203" t="s">
        <v>481</v>
      </c>
      <c r="I377" s="203" t="s">
        <v>481</v>
      </c>
    </row>
    <row r="378" spans="8:9" x14ac:dyDescent="0.35">
      <c r="H378" s="203" t="s">
        <v>481</v>
      </c>
      <c r="I378" s="203" t="s">
        <v>481</v>
      </c>
    </row>
    <row r="379" spans="8:9" x14ac:dyDescent="0.35">
      <c r="H379" s="203">
        <v>1.29867598133739</v>
      </c>
      <c r="I379" s="203" t="s">
        <v>481</v>
      </c>
    </row>
    <row r="380" spans="8:9" x14ac:dyDescent="0.35">
      <c r="H380" s="203" t="s">
        <v>486</v>
      </c>
      <c r="I380" s="203" t="s">
        <v>486</v>
      </c>
    </row>
    <row r="381" spans="8:9" x14ac:dyDescent="0.35">
      <c r="H381" s="203" t="s">
        <v>481</v>
      </c>
      <c r="I381" s="203" t="s">
        <v>481</v>
      </c>
    </row>
    <row r="382" spans="8:9" x14ac:dyDescent="0.35">
      <c r="H382" s="201">
        <v>0.47989880224503001</v>
      </c>
      <c r="I382" s="201" t="s">
        <v>492</v>
      </c>
    </row>
    <row r="383" spans="8:9" x14ac:dyDescent="0.35">
      <c r="H383" s="203">
        <v>0.42843603655833001</v>
      </c>
      <c r="I383" s="203" t="s">
        <v>481</v>
      </c>
    </row>
    <row r="384" spans="8:9" x14ac:dyDescent="0.35">
      <c r="H384" s="203">
        <v>4.9153121453560003E-2</v>
      </c>
      <c r="I384" s="203" t="s">
        <v>481</v>
      </c>
    </row>
    <row r="385" spans="8:9" x14ac:dyDescent="0.35">
      <c r="H385" s="203">
        <v>2.3096442331399999E-3</v>
      </c>
      <c r="I385" s="203" t="s">
        <v>481</v>
      </c>
    </row>
    <row r="386" spans="8:9" x14ac:dyDescent="0.35">
      <c r="H386" s="203" t="s">
        <v>486</v>
      </c>
      <c r="I386" s="203" t="s">
        <v>486</v>
      </c>
    </row>
    <row r="387" spans="8:9" x14ac:dyDescent="0.35">
      <c r="H387" s="203" t="s">
        <v>486</v>
      </c>
      <c r="I387" s="203" t="s">
        <v>486</v>
      </c>
    </row>
    <row r="388" spans="8:9" x14ac:dyDescent="0.35">
      <c r="H388" s="203" t="s">
        <v>485</v>
      </c>
      <c r="I388" s="203" t="s">
        <v>481</v>
      </c>
    </row>
    <row r="389" spans="8:9" x14ac:dyDescent="0.35">
      <c r="H389" s="201" t="s">
        <v>492</v>
      </c>
      <c r="I389" s="201" t="s">
        <v>492</v>
      </c>
    </row>
    <row r="390" spans="8:9" x14ac:dyDescent="0.35">
      <c r="H390" s="203" t="s">
        <v>481</v>
      </c>
      <c r="I390" s="203" t="s">
        <v>481</v>
      </c>
    </row>
    <row r="391" spans="8:9" x14ac:dyDescent="0.35">
      <c r="H391" s="203" t="s">
        <v>481</v>
      </c>
      <c r="I391" s="203" t="s">
        <v>481</v>
      </c>
    </row>
    <row r="392" spans="8:9" x14ac:dyDescent="0.35">
      <c r="H392" s="203" t="s">
        <v>481</v>
      </c>
      <c r="I392" s="203" t="s">
        <v>481</v>
      </c>
    </row>
    <row r="393" spans="8:9" x14ac:dyDescent="0.35">
      <c r="H393" s="203" t="s">
        <v>486</v>
      </c>
      <c r="I393" s="203" t="s">
        <v>486</v>
      </c>
    </row>
    <row r="394" spans="8:9" x14ac:dyDescent="0.35">
      <c r="H394" s="203" t="s">
        <v>486</v>
      </c>
      <c r="I394" s="203" t="s">
        <v>486</v>
      </c>
    </row>
    <row r="395" spans="8:9" x14ac:dyDescent="0.35">
      <c r="H395" s="203" t="s">
        <v>481</v>
      </c>
      <c r="I395" s="203" t="s">
        <v>481</v>
      </c>
    </row>
    <row r="396" spans="8:9" x14ac:dyDescent="0.35">
      <c r="H396" s="201">
        <v>0.78160963399831995</v>
      </c>
      <c r="I396" s="202" t="s">
        <v>188</v>
      </c>
    </row>
    <row r="397" spans="8:9" x14ac:dyDescent="0.35">
      <c r="H397" s="201">
        <v>0.78160963399831995</v>
      </c>
      <c r="I397" s="202" t="s">
        <v>188</v>
      </c>
    </row>
    <row r="398" spans="8:9" x14ac:dyDescent="0.35">
      <c r="H398" s="203">
        <v>0.78160963399831995</v>
      </c>
      <c r="I398" s="202" t="s">
        <v>188</v>
      </c>
    </row>
    <row r="399" spans="8:9" x14ac:dyDescent="0.35">
      <c r="H399" s="203" t="s">
        <v>486</v>
      </c>
      <c r="I399" s="202" t="s">
        <v>188</v>
      </c>
    </row>
    <row r="400" spans="8:9" x14ac:dyDescent="0.35">
      <c r="H400" s="203" t="s">
        <v>486</v>
      </c>
      <c r="I400" s="202" t="s">
        <v>188</v>
      </c>
    </row>
    <row r="401" spans="8:12" x14ac:dyDescent="0.35">
      <c r="H401" s="203" t="s">
        <v>486</v>
      </c>
      <c r="I401" s="202" t="s">
        <v>188</v>
      </c>
    </row>
    <row r="402" spans="8:12" x14ac:dyDescent="0.35">
      <c r="H402" s="203" t="s">
        <v>486</v>
      </c>
      <c r="I402" s="202" t="s">
        <v>188</v>
      </c>
    </row>
    <row r="403" spans="8:12" x14ac:dyDescent="0.35">
      <c r="H403" s="204"/>
      <c r="I403" s="204"/>
    </row>
    <row r="404" spans="8:12" x14ac:dyDescent="0.35">
      <c r="H404" s="202" t="s">
        <v>188</v>
      </c>
      <c r="I404" s="202" t="s">
        <v>188</v>
      </c>
    </row>
    <row r="405" spans="8:12" x14ac:dyDescent="0.35">
      <c r="H405" s="203" t="s">
        <v>481</v>
      </c>
      <c r="I405" s="203" t="s">
        <v>481</v>
      </c>
    </row>
    <row r="406" spans="8:12" x14ac:dyDescent="0.35">
      <c r="H406" s="203" t="s">
        <v>481</v>
      </c>
      <c r="I406" s="203" t="s">
        <v>481</v>
      </c>
    </row>
    <row r="408" spans="8:12" x14ac:dyDescent="0.35">
      <c r="H408" s="58">
        <f t="shared" ref="H408:I408" si="0">SUM(H216,H402)</f>
        <v>4.8332437122200001E-3</v>
      </c>
      <c r="I408" s="58">
        <f t="shared" si="0"/>
        <v>0</v>
      </c>
    </row>
    <row r="410" spans="8:12" x14ac:dyDescent="0.35">
      <c r="H410" s="158"/>
      <c r="I410" s="158"/>
      <c r="J410" s="158"/>
      <c r="K410" s="158"/>
      <c r="L410" s="56" t="s">
        <v>475</v>
      </c>
    </row>
    <row r="411" spans="8:12" x14ac:dyDescent="0.35">
      <c r="H411" s="158"/>
      <c r="I411" s="158"/>
      <c r="J411" s="158"/>
      <c r="K411" s="158"/>
      <c r="L411" s="56" t="s">
        <v>2260</v>
      </c>
    </row>
    <row r="412" spans="8:12" x14ac:dyDescent="0.35">
      <c r="H412" s="158"/>
      <c r="I412" s="158"/>
      <c r="J412" s="158"/>
      <c r="K412" s="159"/>
      <c r="L412" s="56" t="s">
        <v>476</v>
      </c>
    </row>
    <row r="413" spans="8:12" x14ac:dyDescent="0.35">
      <c r="H413" s="158"/>
      <c r="I413" s="158"/>
      <c r="J413" s="158"/>
      <c r="K413" s="158"/>
      <c r="L413" s="160"/>
    </row>
    <row r="414" spans="8:12" x14ac:dyDescent="0.35">
      <c r="H414" s="59" t="s">
        <v>497</v>
      </c>
      <c r="I414" s="161" t="s">
        <v>498</v>
      </c>
      <c r="J414" s="162" t="s">
        <v>479</v>
      </c>
      <c r="K414" s="162" t="s">
        <v>480</v>
      </c>
      <c r="L414" s="163" t="s">
        <v>499</v>
      </c>
    </row>
    <row r="415" spans="8:12" ht="15" thickBot="1" x14ac:dyDescent="0.4">
      <c r="H415" s="273"/>
      <c r="I415" s="273"/>
      <c r="J415" s="273"/>
      <c r="K415" s="273"/>
      <c r="L415" s="274"/>
    </row>
    <row r="416" spans="8:12" ht="15" thickTop="1" x14ac:dyDescent="0.35">
      <c r="H416" s="205">
        <v>2.8530150025699998E-2</v>
      </c>
      <c r="I416" s="205">
        <v>572.16514495327442</v>
      </c>
      <c r="J416" s="205">
        <v>1557.1939910195872</v>
      </c>
      <c r="K416" s="205">
        <v>5849.2197121443369</v>
      </c>
      <c r="L416" s="205">
        <v>830.75987228203655</v>
      </c>
    </row>
    <row r="417" spans="8:12" x14ac:dyDescent="0.35">
      <c r="H417" s="202" t="s">
        <v>188</v>
      </c>
      <c r="I417" s="205" t="s">
        <v>481</v>
      </c>
      <c r="J417" s="205" t="s">
        <v>481</v>
      </c>
      <c r="K417" s="205" t="s">
        <v>481</v>
      </c>
      <c r="L417" s="205">
        <v>134.03649648504052</v>
      </c>
    </row>
    <row r="418" spans="8:12" x14ac:dyDescent="0.35">
      <c r="H418" s="202" t="s">
        <v>188</v>
      </c>
      <c r="I418" s="202" t="s">
        <v>188</v>
      </c>
      <c r="J418" s="202" t="s">
        <v>188</v>
      </c>
      <c r="K418" s="202" t="s">
        <v>188</v>
      </c>
      <c r="L418" s="203">
        <v>134.03649648504052</v>
      </c>
    </row>
    <row r="419" spans="8:12" x14ac:dyDescent="0.35">
      <c r="H419" s="202" t="s">
        <v>188</v>
      </c>
      <c r="I419" s="202" t="s">
        <v>188</v>
      </c>
      <c r="J419" s="202" t="s">
        <v>188</v>
      </c>
      <c r="K419" s="202" t="s">
        <v>188</v>
      </c>
      <c r="L419" s="202" t="s">
        <v>188</v>
      </c>
    </row>
    <row r="420" spans="8:12" x14ac:dyDescent="0.35">
      <c r="H420" s="202" t="s">
        <v>188</v>
      </c>
      <c r="I420" s="202" t="s">
        <v>188</v>
      </c>
      <c r="J420" s="202" t="s">
        <v>188</v>
      </c>
      <c r="K420" s="202" t="s">
        <v>188</v>
      </c>
      <c r="L420" s="202" t="s">
        <v>188</v>
      </c>
    </row>
    <row r="421" spans="8:12" x14ac:dyDescent="0.35">
      <c r="H421" s="202" t="s">
        <v>188</v>
      </c>
      <c r="I421" s="205" t="s">
        <v>481</v>
      </c>
      <c r="J421" s="205" t="s">
        <v>481</v>
      </c>
      <c r="K421" s="205" t="s">
        <v>481</v>
      </c>
      <c r="L421" s="205" t="s">
        <v>481</v>
      </c>
    </row>
    <row r="422" spans="8:12" x14ac:dyDescent="0.35">
      <c r="H422" s="205" t="s">
        <v>481</v>
      </c>
      <c r="I422" s="205">
        <v>55.249069497127223</v>
      </c>
      <c r="J422" s="205">
        <v>188.72091220254887</v>
      </c>
      <c r="K422" s="205">
        <v>213.37603828081271</v>
      </c>
      <c r="L422" s="205">
        <v>228.15769905799976</v>
      </c>
    </row>
    <row r="423" spans="8:12" x14ac:dyDescent="0.35">
      <c r="H423" s="202" t="s">
        <v>188</v>
      </c>
      <c r="I423" s="203" t="s">
        <v>482</v>
      </c>
      <c r="J423" s="203" t="s">
        <v>482</v>
      </c>
      <c r="K423" s="203" t="s">
        <v>482</v>
      </c>
      <c r="L423" s="203" t="s">
        <v>482</v>
      </c>
    </row>
    <row r="424" spans="8:12" x14ac:dyDescent="0.35">
      <c r="H424" s="202" t="s">
        <v>188</v>
      </c>
      <c r="I424" s="203" t="s">
        <v>482</v>
      </c>
      <c r="J424" s="202" t="s">
        <v>188</v>
      </c>
      <c r="K424" s="202" t="s">
        <v>188</v>
      </c>
      <c r="L424" s="202" t="s">
        <v>188</v>
      </c>
    </row>
    <row r="425" spans="8:12" x14ac:dyDescent="0.35">
      <c r="H425" s="202" t="s">
        <v>188</v>
      </c>
      <c r="I425" s="203" t="s">
        <v>482</v>
      </c>
      <c r="J425" s="203" t="s">
        <v>482</v>
      </c>
      <c r="K425" s="203" t="s">
        <v>482</v>
      </c>
      <c r="L425" s="202" t="s">
        <v>188</v>
      </c>
    </row>
    <row r="426" spans="8:12" x14ac:dyDescent="0.35">
      <c r="H426" s="202" t="s">
        <v>188</v>
      </c>
      <c r="I426" s="202" t="s">
        <v>188</v>
      </c>
      <c r="J426" s="202" t="s">
        <v>188</v>
      </c>
      <c r="K426" s="203" t="s">
        <v>482</v>
      </c>
      <c r="L426" s="203" t="s">
        <v>482</v>
      </c>
    </row>
    <row r="427" spans="8:12" x14ac:dyDescent="0.35">
      <c r="H427" s="202" t="s">
        <v>188</v>
      </c>
      <c r="I427" s="203" t="s">
        <v>482</v>
      </c>
      <c r="J427" s="203" t="s">
        <v>482</v>
      </c>
      <c r="K427" s="203" t="s">
        <v>482</v>
      </c>
      <c r="L427" s="203" t="s">
        <v>482</v>
      </c>
    </row>
    <row r="428" spans="8:12" x14ac:dyDescent="0.35">
      <c r="H428" s="202" t="s">
        <v>188</v>
      </c>
      <c r="I428" s="202" t="s">
        <v>188</v>
      </c>
      <c r="J428" s="202" t="s">
        <v>188</v>
      </c>
      <c r="K428" s="202" t="s">
        <v>188</v>
      </c>
      <c r="L428" s="202" t="s">
        <v>188</v>
      </c>
    </row>
    <row r="429" spans="8:12" x14ac:dyDescent="0.35">
      <c r="H429" s="202" t="s">
        <v>188</v>
      </c>
      <c r="I429" s="202" t="s">
        <v>188</v>
      </c>
      <c r="J429" s="202" t="s">
        <v>188</v>
      </c>
      <c r="K429" s="202" t="s">
        <v>188</v>
      </c>
      <c r="L429" s="202" t="s">
        <v>188</v>
      </c>
    </row>
    <row r="430" spans="8:12" x14ac:dyDescent="0.35">
      <c r="H430" s="202" t="s">
        <v>188</v>
      </c>
      <c r="I430" s="203" t="s">
        <v>482</v>
      </c>
      <c r="J430" s="203" t="s">
        <v>482</v>
      </c>
      <c r="K430" s="203" t="s">
        <v>482</v>
      </c>
      <c r="L430" s="203" t="s">
        <v>482</v>
      </c>
    </row>
    <row r="431" spans="8:12" x14ac:dyDescent="0.35">
      <c r="H431" s="205" t="s">
        <v>481</v>
      </c>
      <c r="I431" s="202" t="s">
        <v>188</v>
      </c>
      <c r="J431" s="202" t="s">
        <v>188</v>
      </c>
      <c r="K431" s="202" t="s">
        <v>188</v>
      </c>
      <c r="L431" s="202" t="s">
        <v>188</v>
      </c>
    </row>
    <row r="432" spans="8:12" x14ac:dyDescent="0.35">
      <c r="H432" s="205" t="s">
        <v>481</v>
      </c>
      <c r="I432" s="205">
        <v>55.249069497127223</v>
      </c>
      <c r="J432" s="205">
        <v>188.72091220254887</v>
      </c>
      <c r="K432" s="205">
        <v>213.37603828081271</v>
      </c>
      <c r="L432" s="205">
        <v>228.15769905799976</v>
      </c>
    </row>
    <row r="433" spans="8:12" x14ac:dyDescent="0.35">
      <c r="H433" s="205" t="s">
        <v>481</v>
      </c>
      <c r="I433" s="205">
        <v>60.032090854165958</v>
      </c>
      <c r="J433" s="205">
        <v>752.39490757758881</v>
      </c>
      <c r="K433" s="205">
        <v>44.874287061635293</v>
      </c>
      <c r="L433" s="205">
        <v>158.39225986800554</v>
      </c>
    </row>
    <row r="434" spans="8:12" x14ac:dyDescent="0.35">
      <c r="H434" s="202" t="s">
        <v>188</v>
      </c>
      <c r="I434" s="203" t="s">
        <v>482</v>
      </c>
      <c r="J434" s="203" t="s">
        <v>482</v>
      </c>
      <c r="K434" s="203" t="s">
        <v>482</v>
      </c>
      <c r="L434" s="203" t="s">
        <v>482</v>
      </c>
    </row>
    <row r="435" spans="8:12" x14ac:dyDescent="0.35">
      <c r="H435" s="202" t="s">
        <v>188</v>
      </c>
      <c r="I435" s="203" t="s">
        <v>482</v>
      </c>
      <c r="J435" s="203" t="s">
        <v>482</v>
      </c>
      <c r="K435" s="203" t="s">
        <v>482</v>
      </c>
      <c r="L435" s="203" t="s">
        <v>482</v>
      </c>
    </row>
    <row r="436" spans="8:12" x14ac:dyDescent="0.35">
      <c r="H436" s="202" t="s">
        <v>188</v>
      </c>
      <c r="I436" s="203" t="s">
        <v>482</v>
      </c>
      <c r="J436" s="203" t="s">
        <v>482</v>
      </c>
      <c r="K436" s="203" t="s">
        <v>482</v>
      </c>
      <c r="L436" s="203" t="s">
        <v>482</v>
      </c>
    </row>
    <row r="437" spans="8:12" x14ac:dyDescent="0.35">
      <c r="H437" s="202" t="s">
        <v>188</v>
      </c>
      <c r="I437" s="203" t="s">
        <v>482</v>
      </c>
      <c r="J437" s="203" t="s">
        <v>482</v>
      </c>
      <c r="K437" s="203" t="s">
        <v>482</v>
      </c>
      <c r="L437" s="203" t="s">
        <v>482</v>
      </c>
    </row>
    <row r="438" spans="8:12" x14ac:dyDescent="0.35">
      <c r="H438" s="202" t="s">
        <v>188</v>
      </c>
      <c r="I438" s="203" t="s">
        <v>482</v>
      </c>
      <c r="J438" s="203" t="s">
        <v>482</v>
      </c>
      <c r="K438" s="203" t="s">
        <v>482</v>
      </c>
      <c r="L438" s="203" t="s">
        <v>482</v>
      </c>
    </row>
    <row r="439" spans="8:12" x14ac:dyDescent="0.35">
      <c r="H439" s="202" t="s">
        <v>188</v>
      </c>
      <c r="I439" s="203" t="s">
        <v>482</v>
      </c>
      <c r="J439" s="203" t="s">
        <v>482</v>
      </c>
      <c r="K439" s="203" t="s">
        <v>482</v>
      </c>
      <c r="L439" s="203" t="s">
        <v>482</v>
      </c>
    </row>
    <row r="440" spans="8:12" x14ac:dyDescent="0.35">
      <c r="H440" s="205" t="s">
        <v>481</v>
      </c>
      <c r="I440" s="205">
        <v>60.032090854165958</v>
      </c>
      <c r="J440" s="205">
        <v>752.39490757758881</v>
      </c>
      <c r="K440" s="205">
        <v>44.874287061635293</v>
      </c>
      <c r="L440" s="205">
        <v>158.39225986800554</v>
      </c>
    </row>
    <row r="441" spans="8:12" x14ac:dyDescent="0.35">
      <c r="H441" s="202" t="s">
        <v>188</v>
      </c>
      <c r="I441" s="205" t="s">
        <v>481</v>
      </c>
      <c r="J441" s="205" t="s">
        <v>481</v>
      </c>
      <c r="K441" s="205" t="s">
        <v>481</v>
      </c>
      <c r="L441" s="205" t="s">
        <v>481</v>
      </c>
    </row>
    <row r="442" spans="8:12" x14ac:dyDescent="0.35">
      <c r="H442" s="202" t="s">
        <v>188</v>
      </c>
      <c r="I442" s="203" t="s">
        <v>481</v>
      </c>
      <c r="J442" s="203" t="s">
        <v>481</v>
      </c>
      <c r="K442" s="203" t="s">
        <v>481</v>
      </c>
      <c r="L442" s="203" t="s">
        <v>481</v>
      </c>
    </row>
    <row r="443" spans="8:12" x14ac:dyDescent="0.35">
      <c r="H443" s="202" t="s">
        <v>188</v>
      </c>
      <c r="I443" s="203" t="s">
        <v>481</v>
      </c>
      <c r="J443" s="203" t="s">
        <v>481</v>
      </c>
      <c r="K443" s="203" t="s">
        <v>481</v>
      </c>
      <c r="L443" s="203" t="s">
        <v>481</v>
      </c>
    </row>
    <row r="444" spans="8:12" x14ac:dyDescent="0.35">
      <c r="H444" s="202" t="s">
        <v>188</v>
      </c>
      <c r="I444" s="205" t="s">
        <v>481</v>
      </c>
      <c r="J444" s="205" t="s">
        <v>481</v>
      </c>
      <c r="K444" s="205" t="s">
        <v>481</v>
      </c>
      <c r="L444" s="205" t="s">
        <v>481</v>
      </c>
    </row>
    <row r="445" spans="8:12" x14ac:dyDescent="0.35">
      <c r="H445" s="205">
        <v>2.8530150025699998E-2</v>
      </c>
      <c r="I445" s="202" t="s">
        <v>188</v>
      </c>
      <c r="J445" s="202" t="s">
        <v>188</v>
      </c>
      <c r="K445" s="202" t="s">
        <v>188</v>
      </c>
      <c r="L445" s="202" t="s">
        <v>188</v>
      </c>
    </row>
    <row r="446" spans="8:12" x14ac:dyDescent="0.35">
      <c r="H446" s="205">
        <v>2.8530150025699998E-2</v>
      </c>
      <c r="I446" s="202" t="s">
        <v>188</v>
      </c>
      <c r="J446" s="202" t="s">
        <v>188</v>
      </c>
      <c r="K446" s="202" t="s">
        <v>188</v>
      </c>
      <c r="L446" s="202" t="s">
        <v>188</v>
      </c>
    </row>
    <row r="447" spans="8:12" x14ac:dyDescent="0.35">
      <c r="H447" s="205" t="s">
        <v>485</v>
      </c>
      <c r="I447" s="202" t="s">
        <v>188</v>
      </c>
      <c r="J447" s="202" t="s">
        <v>188</v>
      </c>
      <c r="K447" s="202" t="s">
        <v>188</v>
      </c>
      <c r="L447" s="202" t="s">
        <v>188</v>
      </c>
    </row>
    <row r="448" spans="8:12" x14ac:dyDescent="0.35">
      <c r="H448" s="205" t="s">
        <v>486</v>
      </c>
      <c r="I448" s="202" t="s">
        <v>188</v>
      </c>
      <c r="J448" s="202" t="s">
        <v>188</v>
      </c>
      <c r="K448" s="202" t="s">
        <v>188</v>
      </c>
      <c r="L448" s="202" t="s">
        <v>188</v>
      </c>
    </row>
    <row r="449" spans="8:12" x14ac:dyDescent="0.35">
      <c r="H449" s="205" t="s">
        <v>486</v>
      </c>
      <c r="I449" s="202" t="s">
        <v>188</v>
      </c>
      <c r="J449" s="202" t="s">
        <v>188</v>
      </c>
      <c r="K449" s="202" t="s">
        <v>188</v>
      </c>
      <c r="L449" s="202" t="s">
        <v>188</v>
      </c>
    </row>
    <row r="450" spans="8:12" x14ac:dyDescent="0.35">
      <c r="H450" s="205" t="s">
        <v>486</v>
      </c>
      <c r="I450" s="202" t="s">
        <v>188</v>
      </c>
      <c r="J450" s="202" t="s">
        <v>188</v>
      </c>
      <c r="K450" s="202" t="s">
        <v>188</v>
      </c>
      <c r="L450" s="202" t="s">
        <v>188</v>
      </c>
    </row>
    <row r="451" spans="8:12" x14ac:dyDescent="0.35">
      <c r="H451" s="205" t="s">
        <v>481</v>
      </c>
      <c r="I451" s="202" t="s">
        <v>188</v>
      </c>
      <c r="J451" s="202" t="s">
        <v>188</v>
      </c>
      <c r="K451" s="202" t="s">
        <v>188</v>
      </c>
      <c r="L451" s="202" t="s">
        <v>188</v>
      </c>
    </row>
    <row r="452" spans="8:12" x14ac:dyDescent="0.35">
      <c r="H452" s="205" t="s">
        <v>481</v>
      </c>
      <c r="I452" s="202" t="s">
        <v>188</v>
      </c>
      <c r="J452" s="202" t="s">
        <v>188</v>
      </c>
      <c r="K452" s="202" t="s">
        <v>188</v>
      </c>
      <c r="L452" s="202" t="s">
        <v>188</v>
      </c>
    </row>
    <row r="453" spans="8:12" x14ac:dyDescent="0.35">
      <c r="H453" s="205" t="s">
        <v>481</v>
      </c>
      <c r="I453" s="202" t="s">
        <v>188</v>
      </c>
      <c r="J453" s="202" t="s">
        <v>188</v>
      </c>
      <c r="K453" s="202" t="s">
        <v>188</v>
      </c>
      <c r="L453" s="202" t="s">
        <v>188</v>
      </c>
    </row>
    <row r="454" spans="8:12" x14ac:dyDescent="0.35">
      <c r="H454" s="205" t="s">
        <v>481</v>
      </c>
      <c r="I454" s="202" t="s">
        <v>188</v>
      </c>
      <c r="J454" s="202" t="s">
        <v>188</v>
      </c>
      <c r="K454" s="202" t="s">
        <v>188</v>
      </c>
      <c r="L454" s="202" t="s">
        <v>188</v>
      </c>
    </row>
    <row r="455" spans="8:12" x14ac:dyDescent="0.35">
      <c r="H455" s="205" t="s">
        <v>481</v>
      </c>
      <c r="I455" s="202" t="s">
        <v>188</v>
      </c>
      <c r="J455" s="202" t="s">
        <v>188</v>
      </c>
      <c r="K455" s="202" t="s">
        <v>188</v>
      </c>
      <c r="L455" s="202" t="s">
        <v>188</v>
      </c>
    </row>
    <row r="456" spans="8:12" x14ac:dyDescent="0.35">
      <c r="H456" s="205" t="s">
        <v>481</v>
      </c>
      <c r="I456" s="202" t="s">
        <v>188</v>
      </c>
      <c r="J456" s="202" t="s">
        <v>188</v>
      </c>
      <c r="K456" s="202" t="s">
        <v>188</v>
      </c>
      <c r="L456" s="202" t="s">
        <v>188</v>
      </c>
    </row>
    <row r="457" spans="8:12" x14ac:dyDescent="0.35">
      <c r="H457" s="205" t="s">
        <v>481</v>
      </c>
      <c r="I457" s="202" t="s">
        <v>188</v>
      </c>
      <c r="J457" s="202" t="s">
        <v>188</v>
      </c>
      <c r="K457" s="202" t="s">
        <v>188</v>
      </c>
      <c r="L457" s="202" t="s">
        <v>188</v>
      </c>
    </row>
    <row r="458" spans="8:12" x14ac:dyDescent="0.35">
      <c r="H458" s="205" t="s">
        <v>481</v>
      </c>
      <c r="I458" s="205">
        <v>3.0595650574289701</v>
      </c>
      <c r="J458" s="205">
        <v>2.2218459027463999</v>
      </c>
      <c r="K458" s="205">
        <v>3851.2231308671667</v>
      </c>
      <c r="L458" s="205">
        <v>0.17191986356898001</v>
      </c>
    </row>
    <row r="459" spans="8:12" x14ac:dyDescent="0.35">
      <c r="H459" s="205" t="s">
        <v>481</v>
      </c>
      <c r="I459" s="202" t="s">
        <v>188</v>
      </c>
      <c r="J459" s="202" t="s">
        <v>188</v>
      </c>
      <c r="K459" s="202" t="s">
        <v>188</v>
      </c>
      <c r="L459" s="202" t="s">
        <v>188</v>
      </c>
    </row>
    <row r="460" spans="8:12" x14ac:dyDescent="0.35">
      <c r="H460" s="202" t="s">
        <v>188</v>
      </c>
      <c r="I460" s="202" t="s">
        <v>188</v>
      </c>
      <c r="J460" s="202" t="s">
        <v>188</v>
      </c>
      <c r="K460" s="202" t="s">
        <v>188</v>
      </c>
      <c r="L460" s="202" t="s">
        <v>188</v>
      </c>
    </row>
    <row r="461" spans="8:12" x14ac:dyDescent="0.35">
      <c r="H461" s="202" t="s">
        <v>188</v>
      </c>
      <c r="I461" s="202" t="s">
        <v>188</v>
      </c>
      <c r="J461" s="202" t="s">
        <v>188</v>
      </c>
      <c r="K461" s="202" t="s">
        <v>188</v>
      </c>
      <c r="L461" s="202" t="s">
        <v>188</v>
      </c>
    </row>
    <row r="462" spans="8:12" x14ac:dyDescent="0.35">
      <c r="H462" s="205" t="s">
        <v>481</v>
      </c>
      <c r="I462" s="205">
        <v>3.0595650574289701</v>
      </c>
      <c r="J462" s="205">
        <v>2.2218459027463999</v>
      </c>
      <c r="K462" s="205">
        <v>3851.2231308671667</v>
      </c>
      <c r="L462" s="205">
        <v>0.17191986356898001</v>
      </c>
    </row>
    <row r="463" spans="8:12" x14ac:dyDescent="0.35">
      <c r="H463" s="205" t="s">
        <v>487</v>
      </c>
      <c r="I463" s="205">
        <v>453.82441954455231</v>
      </c>
      <c r="J463" s="205">
        <v>613.85632533670321</v>
      </c>
      <c r="K463" s="205">
        <v>1739.7462559347221</v>
      </c>
      <c r="L463" s="205">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9"/>
      <c r="I467" s="279"/>
      <c r="J467" s="279"/>
      <c r="K467" s="279"/>
      <c r="L467" s="279"/>
      <c r="M467" s="279"/>
      <c r="N467" s="279"/>
      <c r="O467" s="279"/>
      <c r="P467" s="279"/>
      <c r="Q467" s="160"/>
      <c r="R467" s="160"/>
      <c r="S467" s="160"/>
      <c r="T467" s="160"/>
      <c r="U467" s="160"/>
      <c r="V467" s="160"/>
      <c r="W467" s="160"/>
      <c r="X467" s="160"/>
      <c r="Y467" s="160"/>
      <c r="Z467" s="160"/>
      <c r="AA467" s="160"/>
      <c r="AB467" s="160"/>
      <c r="AC467" s="160"/>
      <c r="AD467" s="160"/>
      <c r="AE467" s="164"/>
      <c r="AF467" s="160"/>
      <c r="AG467" s="160"/>
      <c r="AH467" s="56" t="s">
        <v>475</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2260</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476</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503</v>
      </c>
      <c r="I471" s="166" t="s">
        <v>504</v>
      </c>
      <c r="J471" s="166" t="s">
        <v>505</v>
      </c>
      <c r="K471" s="166" t="s">
        <v>506</v>
      </c>
      <c r="L471" s="166" t="s">
        <v>507</v>
      </c>
      <c r="M471" s="166" t="s">
        <v>508</v>
      </c>
      <c r="N471" s="166" t="s">
        <v>509</v>
      </c>
      <c r="O471" s="166" t="s">
        <v>510</v>
      </c>
      <c r="P471" s="166" t="s">
        <v>511</v>
      </c>
      <c r="Q471" s="166" t="s">
        <v>512</v>
      </c>
      <c r="R471" s="167" t="s">
        <v>513</v>
      </c>
      <c r="S471" s="167" t="s">
        <v>514</v>
      </c>
      <c r="T471" s="168" t="s">
        <v>515</v>
      </c>
      <c r="U471" s="166" t="s">
        <v>516</v>
      </c>
      <c r="V471" s="169" t="s">
        <v>517</v>
      </c>
      <c r="W471" s="169" t="s">
        <v>518</v>
      </c>
      <c r="X471" s="169" t="s">
        <v>519</v>
      </c>
      <c r="Y471" s="169" t="s">
        <v>520</v>
      </c>
      <c r="Z471" s="169" t="s">
        <v>521</v>
      </c>
      <c r="AA471" s="169" t="s">
        <v>522</v>
      </c>
      <c r="AB471" s="169" t="s">
        <v>523</v>
      </c>
      <c r="AC471" s="170" t="s">
        <v>524</v>
      </c>
      <c r="AD471" s="170" t="s">
        <v>525</v>
      </c>
      <c r="AE471" s="168" t="s">
        <v>526</v>
      </c>
      <c r="AF471" s="166" t="s">
        <v>527</v>
      </c>
      <c r="AG471" s="168" t="s">
        <v>495</v>
      </c>
      <c r="AH471" s="167" t="s">
        <v>496</v>
      </c>
      <c r="AI471" s="61" t="s">
        <v>528</v>
      </c>
    </row>
    <row r="472" spans="8:35" ht="37" thickBot="1" x14ac:dyDescent="0.4">
      <c r="H472" s="277"/>
      <c r="I472" s="277"/>
      <c r="J472" s="277"/>
      <c r="K472" s="277"/>
      <c r="L472" s="277"/>
      <c r="M472" s="277"/>
      <c r="N472" s="277"/>
      <c r="O472" s="277"/>
      <c r="P472" s="277"/>
      <c r="Q472" s="278"/>
      <c r="R472" s="185"/>
      <c r="S472" s="185"/>
      <c r="T472" s="275" t="s">
        <v>529</v>
      </c>
      <c r="U472" s="276"/>
      <c r="V472" s="280" t="s">
        <v>2015</v>
      </c>
      <c r="W472" s="277"/>
      <c r="X472" s="277"/>
      <c r="Y472" s="277"/>
      <c r="Z472" s="277"/>
      <c r="AA472" s="277"/>
      <c r="AB472" s="278"/>
      <c r="AC472" s="185"/>
      <c r="AD472" s="185"/>
      <c r="AE472" s="275" t="s">
        <v>529</v>
      </c>
      <c r="AF472" s="276"/>
      <c r="AG472" s="171" t="s">
        <v>500</v>
      </c>
      <c r="AH472" s="186" t="s">
        <v>2015</v>
      </c>
      <c r="AI472" s="172" t="s">
        <v>2015</v>
      </c>
    </row>
    <row r="473" spans="8:35" ht="15" thickTop="1" x14ac:dyDescent="0.35">
      <c r="H473" s="205" t="s">
        <v>484</v>
      </c>
      <c r="I473" s="205">
        <v>2093.1475999999998</v>
      </c>
      <c r="J473" s="205" t="s">
        <v>484</v>
      </c>
      <c r="K473" s="205" t="s">
        <v>541</v>
      </c>
      <c r="L473" s="205" t="s">
        <v>484</v>
      </c>
      <c r="M473" s="205" t="s">
        <v>484</v>
      </c>
      <c r="N473" s="205" t="s">
        <v>484</v>
      </c>
      <c r="O473" s="205" t="s">
        <v>484</v>
      </c>
      <c r="P473" s="205">
        <v>117.73</v>
      </c>
      <c r="Q473" s="205" t="s">
        <v>484</v>
      </c>
      <c r="R473" s="205" t="s">
        <v>541</v>
      </c>
      <c r="S473" s="205" t="s">
        <v>541</v>
      </c>
      <c r="T473" s="205">
        <v>1.6984600970478201</v>
      </c>
      <c r="U473" s="202" t="s">
        <v>188</v>
      </c>
      <c r="V473" s="205">
        <v>540.06916717032652</v>
      </c>
      <c r="W473" s="205">
        <v>206.85707686944318</v>
      </c>
      <c r="X473" s="205">
        <v>9.0276703162196608</v>
      </c>
      <c r="Y473" s="205" t="s">
        <v>484</v>
      </c>
      <c r="Z473" s="205">
        <v>11.47912170919709</v>
      </c>
      <c r="AA473" s="205" t="s">
        <v>484</v>
      </c>
      <c r="AB473" s="205" t="s">
        <v>541</v>
      </c>
      <c r="AC473" s="205" t="s">
        <v>484</v>
      </c>
      <c r="AD473" s="205" t="s">
        <v>484</v>
      </c>
      <c r="AE473" s="205">
        <v>3.5894286775586801</v>
      </c>
      <c r="AF473" s="202" t="s">
        <v>188</v>
      </c>
      <c r="AG473" s="205">
        <v>7230.4559117999988</v>
      </c>
      <c r="AH473" s="205">
        <v>517.71056610324001</v>
      </c>
      <c r="AI473" s="205">
        <v>28.530150025699999</v>
      </c>
    </row>
    <row r="474" spans="8:35" x14ac:dyDescent="0.35">
      <c r="H474" s="205" t="s">
        <v>481</v>
      </c>
      <c r="I474" s="205" t="s">
        <v>481</v>
      </c>
      <c r="J474" s="205" t="s">
        <v>481</v>
      </c>
      <c r="K474" s="205" t="s">
        <v>481</v>
      </c>
      <c r="L474" s="205" t="s">
        <v>481</v>
      </c>
      <c r="M474" s="205" t="s">
        <v>481</v>
      </c>
      <c r="N474" s="205" t="s">
        <v>481</v>
      </c>
      <c r="O474" s="205" t="s">
        <v>481</v>
      </c>
      <c r="P474" s="205" t="s">
        <v>481</v>
      </c>
      <c r="Q474" s="205" t="s">
        <v>481</v>
      </c>
      <c r="R474" s="205" t="s">
        <v>481</v>
      </c>
      <c r="S474" s="205" t="s">
        <v>481</v>
      </c>
      <c r="T474" s="205" t="s">
        <v>481</v>
      </c>
      <c r="U474" s="202" t="s">
        <v>188</v>
      </c>
      <c r="V474" s="205" t="s">
        <v>481</v>
      </c>
      <c r="W474" s="205" t="s">
        <v>481</v>
      </c>
      <c r="X474" s="205" t="s">
        <v>481</v>
      </c>
      <c r="Y474" s="205" t="s">
        <v>481</v>
      </c>
      <c r="Z474" s="205" t="s">
        <v>481</v>
      </c>
      <c r="AA474" s="205" t="s">
        <v>481</v>
      </c>
      <c r="AB474" s="205" t="s">
        <v>481</v>
      </c>
      <c r="AC474" s="205" t="s">
        <v>481</v>
      </c>
      <c r="AD474" s="205" t="s">
        <v>481</v>
      </c>
      <c r="AE474" s="205" t="s">
        <v>481</v>
      </c>
      <c r="AF474" s="202" t="s">
        <v>188</v>
      </c>
      <c r="AG474" s="205" t="s">
        <v>481</v>
      </c>
      <c r="AH474" s="205" t="s">
        <v>481</v>
      </c>
      <c r="AI474" s="205" t="s">
        <v>481</v>
      </c>
    </row>
    <row r="475" spans="8:35" x14ac:dyDescent="0.35">
      <c r="H475" s="205" t="s">
        <v>481</v>
      </c>
      <c r="I475" s="205" t="s">
        <v>481</v>
      </c>
      <c r="J475" s="205" t="s">
        <v>481</v>
      </c>
      <c r="K475" s="205" t="s">
        <v>481</v>
      </c>
      <c r="L475" s="205" t="s">
        <v>481</v>
      </c>
      <c r="M475" s="205" t="s">
        <v>481</v>
      </c>
      <c r="N475" s="205" t="s">
        <v>481</v>
      </c>
      <c r="O475" s="205" t="s">
        <v>481</v>
      </c>
      <c r="P475" s="205" t="s">
        <v>481</v>
      </c>
      <c r="Q475" s="205" t="s">
        <v>481</v>
      </c>
      <c r="R475" s="205" t="s">
        <v>481</v>
      </c>
      <c r="S475" s="205" t="s">
        <v>481</v>
      </c>
      <c r="T475" s="205" t="s">
        <v>481</v>
      </c>
      <c r="U475" s="202" t="s">
        <v>188</v>
      </c>
      <c r="V475" s="205" t="s">
        <v>481</v>
      </c>
      <c r="W475" s="205" t="s">
        <v>481</v>
      </c>
      <c r="X475" s="205" t="s">
        <v>481</v>
      </c>
      <c r="Y475" s="205" t="s">
        <v>481</v>
      </c>
      <c r="Z475" s="205" t="s">
        <v>481</v>
      </c>
      <c r="AA475" s="205" t="s">
        <v>481</v>
      </c>
      <c r="AB475" s="205" t="s">
        <v>481</v>
      </c>
      <c r="AC475" s="205" t="s">
        <v>481</v>
      </c>
      <c r="AD475" s="205" t="s">
        <v>481</v>
      </c>
      <c r="AE475" s="205" t="s">
        <v>481</v>
      </c>
      <c r="AF475" s="202" t="s">
        <v>188</v>
      </c>
      <c r="AG475" s="205" t="s">
        <v>481</v>
      </c>
      <c r="AH475" s="205" t="s">
        <v>481</v>
      </c>
      <c r="AI475" s="205" t="s">
        <v>481</v>
      </c>
    </row>
    <row r="476" spans="8:35" x14ac:dyDescent="0.35">
      <c r="H476" s="205" t="s">
        <v>481</v>
      </c>
      <c r="I476" s="205" t="s">
        <v>481</v>
      </c>
      <c r="J476" s="205" t="s">
        <v>481</v>
      </c>
      <c r="K476" s="205" t="s">
        <v>481</v>
      </c>
      <c r="L476" s="205" t="s">
        <v>481</v>
      </c>
      <c r="M476" s="205" t="s">
        <v>481</v>
      </c>
      <c r="N476" s="205" t="s">
        <v>481</v>
      </c>
      <c r="O476" s="205" t="s">
        <v>481</v>
      </c>
      <c r="P476" s="205" t="s">
        <v>481</v>
      </c>
      <c r="Q476" s="205" t="s">
        <v>481</v>
      </c>
      <c r="R476" s="205" t="s">
        <v>481</v>
      </c>
      <c r="S476" s="205" t="s">
        <v>481</v>
      </c>
      <c r="T476" s="205" t="s">
        <v>481</v>
      </c>
      <c r="U476" s="202" t="s">
        <v>188</v>
      </c>
      <c r="V476" s="205" t="s">
        <v>481</v>
      </c>
      <c r="W476" s="205" t="s">
        <v>481</v>
      </c>
      <c r="X476" s="205" t="s">
        <v>481</v>
      </c>
      <c r="Y476" s="205" t="s">
        <v>481</v>
      </c>
      <c r="Z476" s="205" t="s">
        <v>481</v>
      </c>
      <c r="AA476" s="205" t="s">
        <v>481</v>
      </c>
      <c r="AB476" s="205" t="s">
        <v>481</v>
      </c>
      <c r="AC476" s="205" t="s">
        <v>481</v>
      </c>
      <c r="AD476" s="205" t="s">
        <v>481</v>
      </c>
      <c r="AE476" s="205" t="s">
        <v>481</v>
      </c>
      <c r="AF476" s="202" t="s">
        <v>188</v>
      </c>
      <c r="AG476" s="205" t="s">
        <v>481</v>
      </c>
      <c r="AH476" s="205" t="s">
        <v>481</v>
      </c>
      <c r="AI476" s="205" t="s">
        <v>481</v>
      </c>
    </row>
    <row r="477" spans="8:35" x14ac:dyDescent="0.35">
      <c r="H477" s="205" t="s">
        <v>481</v>
      </c>
      <c r="I477" s="205" t="s">
        <v>481</v>
      </c>
      <c r="J477" s="205" t="s">
        <v>481</v>
      </c>
      <c r="K477" s="205" t="s">
        <v>481</v>
      </c>
      <c r="L477" s="205" t="s">
        <v>481</v>
      </c>
      <c r="M477" s="205" t="s">
        <v>481</v>
      </c>
      <c r="N477" s="205" t="s">
        <v>481</v>
      </c>
      <c r="O477" s="205" t="s">
        <v>481</v>
      </c>
      <c r="P477" s="205" t="s">
        <v>481</v>
      </c>
      <c r="Q477" s="205" t="s">
        <v>481</v>
      </c>
      <c r="R477" s="205" t="s">
        <v>481</v>
      </c>
      <c r="S477" s="205" t="s">
        <v>481</v>
      </c>
      <c r="T477" s="205" t="s">
        <v>481</v>
      </c>
      <c r="U477" s="202" t="s">
        <v>188</v>
      </c>
      <c r="V477" s="205" t="s">
        <v>481</v>
      </c>
      <c r="W477" s="205" t="s">
        <v>481</v>
      </c>
      <c r="X477" s="205" t="s">
        <v>481</v>
      </c>
      <c r="Y477" s="205" t="s">
        <v>481</v>
      </c>
      <c r="Z477" s="205" t="s">
        <v>481</v>
      </c>
      <c r="AA477" s="205" t="s">
        <v>481</v>
      </c>
      <c r="AB477" s="205" t="s">
        <v>481</v>
      </c>
      <c r="AC477" s="205" t="s">
        <v>481</v>
      </c>
      <c r="AD477" s="205" t="s">
        <v>481</v>
      </c>
      <c r="AE477" s="205" t="s">
        <v>481</v>
      </c>
      <c r="AF477" s="202" t="s">
        <v>188</v>
      </c>
      <c r="AG477" s="205" t="s">
        <v>481</v>
      </c>
      <c r="AH477" s="205" t="s">
        <v>481</v>
      </c>
      <c r="AI477" s="205" t="s">
        <v>481</v>
      </c>
    </row>
    <row r="478" spans="8:35" x14ac:dyDescent="0.35">
      <c r="H478" s="205" t="s">
        <v>481</v>
      </c>
      <c r="I478" s="205" t="s">
        <v>481</v>
      </c>
      <c r="J478" s="205" t="s">
        <v>481</v>
      </c>
      <c r="K478" s="205" t="s">
        <v>481</v>
      </c>
      <c r="L478" s="205" t="s">
        <v>481</v>
      </c>
      <c r="M478" s="205" t="s">
        <v>481</v>
      </c>
      <c r="N478" s="205" t="s">
        <v>481</v>
      </c>
      <c r="O478" s="205" t="s">
        <v>481</v>
      </c>
      <c r="P478" s="205" t="s">
        <v>481</v>
      </c>
      <c r="Q478" s="205" t="s">
        <v>481</v>
      </c>
      <c r="R478" s="205" t="s">
        <v>481</v>
      </c>
      <c r="S478" s="205" t="s">
        <v>481</v>
      </c>
      <c r="T478" s="205" t="s">
        <v>481</v>
      </c>
      <c r="U478" s="202" t="s">
        <v>188</v>
      </c>
      <c r="V478" s="205" t="s">
        <v>481</v>
      </c>
      <c r="W478" s="205" t="s">
        <v>481</v>
      </c>
      <c r="X478" s="205" t="s">
        <v>481</v>
      </c>
      <c r="Y478" s="205" t="s">
        <v>481</v>
      </c>
      <c r="Z478" s="205" t="s">
        <v>481</v>
      </c>
      <c r="AA478" s="205" t="s">
        <v>481</v>
      </c>
      <c r="AB478" s="205" t="s">
        <v>481</v>
      </c>
      <c r="AC478" s="205" t="s">
        <v>481</v>
      </c>
      <c r="AD478" s="205" t="s">
        <v>481</v>
      </c>
      <c r="AE478" s="205" t="s">
        <v>481</v>
      </c>
      <c r="AF478" s="202" t="s">
        <v>188</v>
      </c>
      <c r="AG478" s="205" t="s">
        <v>481</v>
      </c>
      <c r="AH478" s="205" t="s">
        <v>481</v>
      </c>
      <c r="AI478" s="205" t="s">
        <v>481</v>
      </c>
    </row>
    <row r="479" spans="8:35" x14ac:dyDescent="0.35">
      <c r="H479" s="205" t="s">
        <v>481</v>
      </c>
      <c r="I479" s="205" t="s">
        <v>481</v>
      </c>
      <c r="J479" s="205" t="s">
        <v>481</v>
      </c>
      <c r="K479" s="205" t="s">
        <v>481</v>
      </c>
      <c r="L479" s="205" t="s">
        <v>481</v>
      </c>
      <c r="M479" s="205" t="s">
        <v>481</v>
      </c>
      <c r="N479" s="205" t="s">
        <v>481</v>
      </c>
      <c r="O479" s="205" t="s">
        <v>481</v>
      </c>
      <c r="P479" s="205" t="s">
        <v>481</v>
      </c>
      <c r="Q479" s="205" t="s">
        <v>481</v>
      </c>
      <c r="R479" s="205" t="s">
        <v>481</v>
      </c>
      <c r="S479" s="205" t="s">
        <v>481</v>
      </c>
      <c r="T479" s="205" t="s">
        <v>481</v>
      </c>
      <c r="U479" s="202" t="s">
        <v>188</v>
      </c>
      <c r="V479" s="205">
        <v>391.00292248704386</v>
      </c>
      <c r="W479" s="205">
        <v>45.101851511540602</v>
      </c>
      <c r="X479" s="205" t="s">
        <v>481</v>
      </c>
      <c r="Y479" s="205" t="s">
        <v>481</v>
      </c>
      <c r="Z479" s="205" t="s">
        <v>481</v>
      </c>
      <c r="AA479" s="205" t="s">
        <v>481</v>
      </c>
      <c r="AB479" s="205" t="s">
        <v>481</v>
      </c>
      <c r="AC479" s="205" t="s">
        <v>481</v>
      </c>
      <c r="AD479" s="205" t="s">
        <v>481</v>
      </c>
      <c r="AE479" s="205" t="s">
        <v>481</v>
      </c>
      <c r="AF479" s="202" t="s">
        <v>188</v>
      </c>
      <c r="AG479" s="205" t="s">
        <v>481</v>
      </c>
      <c r="AH479" s="205">
        <v>120.41830440901001</v>
      </c>
      <c r="AI479" s="205" t="s">
        <v>481</v>
      </c>
    </row>
    <row r="480" spans="8:35" x14ac:dyDescent="0.35">
      <c r="H480" s="202" t="s">
        <v>188</v>
      </c>
      <c r="I480" s="202" t="s">
        <v>188</v>
      </c>
      <c r="J480" s="202" t="s">
        <v>188</v>
      </c>
      <c r="K480" s="202" t="s">
        <v>188</v>
      </c>
      <c r="L480" s="202" t="s">
        <v>188</v>
      </c>
      <c r="M480" s="202" t="s">
        <v>188</v>
      </c>
      <c r="N480" s="202" t="s">
        <v>188</v>
      </c>
      <c r="O480" s="202" t="s">
        <v>188</v>
      </c>
      <c r="P480" s="202" t="s">
        <v>188</v>
      </c>
      <c r="Q480" s="202" t="s">
        <v>188</v>
      </c>
      <c r="R480" s="202" t="s">
        <v>188</v>
      </c>
      <c r="S480" s="202" t="s">
        <v>188</v>
      </c>
      <c r="T480" s="202" t="s">
        <v>188</v>
      </c>
      <c r="U480" s="202" t="s">
        <v>188</v>
      </c>
      <c r="V480" s="205">
        <v>391.00292248704386</v>
      </c>
      <c r="W480" s="205">
        <v>45.101851511540602</v>
      </c>
      <c r="X480" s="205" t="s">
        <v>481</v>
      </c>
      <c r="Y480" s="205" t="s">
        <v>481</v>
      </c>
      <c r="Z480" s="205" t="s">
        <v>481</v>
      </c>
      <c r="AA480" s="205" t="s">
        <v>481</v>
      </c>
      <c r="AB480" s="205" t="s">
        <v>481</v>
      </c>
      <c r="AC480" s="205" t="s">
        <v>481</v>
      </c>
      <c r="AD480" s="205" t="s">
        <v>481</v>
      </c>
      <c r="AE480" s="205" t="s">
        <v>481</v>
      </c>
      <c r="AF480" s="202" t="s">
        <v>188</v>
      </c>
      <c r="AG480" s="202" t="s">
        <v>188</v>
      </c>
      <c r="AH480" s="205" t="s">
        <v>481</v>
      </c>
      <c r="AI480" s="202" t="s">
        <v>188</v>
      </c>
    </row>
    <row r="481" spans="8:35" x14ac:dyDescent="0.35">
      <c r="H481" s="205" t="s">
        <v>481</v>
      </c>
      <c r="I481" s="205" t="s">
        <v>481</v>
      </c>
      <c r="J481" s="205" t="s">
        <v>481</v>
      </c>
      <c r="K481" s="205" t="s">
        <v>481</v>
      </c>
      <c r="L481" s="205" t="s">
        <v>481</v>
      </c>
      <c r="M481" s="205" t="s">
        <v>481</v>
      </c>
      <c r="N481" s="205" t="s">
        <v>481</v>
      </c>
      <c r="O481" s="205" t="s">
        <v>481</v>
      </c>
      <c r="P481" s="205" t="s">
        <v>481</v>
      </c>
      <c r="Q481" s="205" t="s">
        <v>481</v>
      </c>
      <c r="R481" s="205" t="s">
        <v>481</v>
      </c>
      <c r="S481" s="205" t="s">
        <v>481</v>
      </c>
      <c r="T481" s="205" t="s">
        <v>481</v>
      </c>
      <c r="U481" s="202" t="s">
        <v>188</v>
      </c>
      <c r="V481" s="205" t="s">
        <v>481</v>
      </c>
      <c r="W481" s="205" t="s">
        <v>481</v>
      </c>
      <c r="X481" s="205" t="s">
        <v>481</v>
      </c>
      <c r="Y481" s="205" t="s">
        <v>481</v>
      </c>
      <c r="Z481" s="205" t="s">
        <v>481</v>
      </c>
      <c r="AA481" s="205" t="s">
        <v>481</v>
      </c>
      <c r="AB481" s="205" t="s">
        <v>481</v>
      </c>
      <c r="AC481" s="205" t="s">
        <v>481</v>
      </c>
      <c r="AD481" s="205" t="s">
        <v>481</v>
      </c>
      <c r="AE481" s="205" t="s">
        <v>481</v>
      </c>
      <c r="AF481" s="202" t="s">
        <v>188</v>
      </c>
      <c r="AG481" s="205" t="s">
        <v>481</v>
      </c>
      <c r="AH481" s="205">
        <v>120.41830440900908</v>
      </c>
      <c r="AI481" s="202" t="s">
        <v>188</v>
      </c>
    </row>
    <row r="482" spans="8:35" x14ac:dyDescent="0.35">
      <c r="H482" s="205" t="s">
        <v>481</v>
      </c>
      <c r="I482" s="205" t="s">
        <v>481</v>
      </c>
      <c r="J482" s="205" t="s">
        <v>481</v>
      </c>
      <c r="K482" s="205" t="s">
        <v>481</v>
      </c>
      <c r="L482" s="205" t="s">
        <v>481</v>
      </c>
      <c r="M482" s="205" t="s">
        <v>481</v>
      </c>
      <c r="N482" s="205" t="s">
        <v>481</v>
      </c>
      <c r="O482" s="205" t="s">
        <v>481</v>
      </c>
      <c r="P482" s="205" t="s">
        <v>481</v>
      </c>
      <c r="Q482" s="205" t="s">
        <v>481</v>
      </c>
      <c r="R482" s="205" t="s">
        <v>481</v>
      </c>
      <c r="S482" s="205" t="s">
        <v>481</v>
      </c>
      <c r="T482" s="205" t="s">
        <v>481</v>
      </c>
      <c r="U482" s="202" t="s">
        <v>188</v>
      </c>
      <c r="V482" s="205" t="s">
        <v>481</v>
      </c>
      <c r="W482" s="205" t="s">
        <v>481</v>
      </c>
      <c r="X482" s="205" t="s">
        <v>481</v>
      </c>
      <c r="Y482" s="205" t="s">
        <v>481</v>
      </c>
      <c r="Z482" s="205" t="s">
        <v>481</v>
      </c>
      <c r="AA482" s="205" t="s">
        <v>481</v>
      </c>
      <c r="AB482" s="205" t="s">
        <v>481</v>
      </c>
      <c r="AC482" s="205" t="s">
        <v>481</v>
      </c>
      <c r="AD482" s="205" t="s">
        <v>481</v>
      </c>
      <c r="AE482" s="205" t="s">
        <v>481</v>
      </c>
      <c r="AF482" s="202" t="s">
        <v>188</v>
      </c>
      <c r="AG482" s="205" t="s">
        <v>481</v>
      </c>
      <c r="AH482" s="205" t="s">
        <v>481</v>
      </c>
      <c r="AI482" s="205" t="s">
        <v>481</v>
      </c>
    </row>
    <row r="483" spans="8:35" x14ac:dyDescent="0.35">
      <c r="H483" s="205" t="s">
        <v>494</v>
      </c>
      <c r="I483" s="205" t="s">
        <v>2013</v>
      </c>
      <c r="J483" s="205" t="s">
        <v>494</v>
      </c>
      <c r="K483" s="205" t="s">
        <v>2013</v>
      </c>
      <c r="L483" s="205" t="s">
        <v>494</v>
      </c>
      <c r="M483" s="205" t="s">
        <v>494</v>
      </c>
      <c r="N483" s="205" t="s">
        <v>494</v>
      </c>
      <c r="O483" s="205" t="s">
        <v>494</v>
      </c>
      <c r="P483" s="205" t="s">
        <v>2013</v>
      </c>
      <c r="Q483" s="205" t="s">
        <v>494</v>
      </c>
      <c r="R483" s="205" t="s">
        <v>2013</v>
      </c>
      <c r="S483" s="205" t="s">
        <v>2013</v>
      </c>
      <c r="T483" s="205">
        <v>1.6984600970478201</v>
      </c>
      <c r="U483" s="202" t="s">
        <v>188</v>
      </c>
      <c r="V483" s="205">
        <v>146.62879409508059</v>
      </c>
      <c r="W483" s="205">
        <v>161.75522535790259</v>
      </c>
      <c r="X483" s="205">
        <v>9.0276703162196608</v>
      </c>
      <c r="Y483" s="205" t="s">
        <v>494</v>
      </c>
      <c r="Z483" s="205">
        <v>11.47912170919709</v>
      </c>
      <c r="AA483" s="205" t="s">
        <v>494</v>
      </c>
      <c r="AB483" s="205" t="s">
        <v>2013</v>
      </c>
      <c r="AC483" s="205" t="s">
        <v>494</v>
      </c>
      <c r="AD483" s="205" t="s">
        <v>494</v>
      </c>
      <c r="AE483" s="205">
        <v>3.5894286775586801</v>
      </c>
      <c r="AF483" s="202" t="s">
        <v>188</v>
      </c>
      <c r="AG483" s="205" t="s">
        <v>494</v>
      </c>
      <c r="AH483" s="205">
        <v>31.103247907929191</v>
      </c>
      <c r="AI483" s="205">
        <v>28.530150025703989</v>
      </c>
    </row>
    <row r="484" spans="8:35" x14ac:dyDescent="0.35">
      <c r="H484" s="205" t="s">
        <v>486</v>
      </c>
      <c r="I484" s="205" t="s">
        <v>486</v>
      </c>
      <c r="J484" s="205" t="s">
        <v>486</v>
      </c>
      <c r="K484" s="205" t="s">
        <v>486</v>
      </c>
      <c r="L484" s="205" t="s">
        <v>486</v>
      </c>
      <c r="M484" s="205" t="s">
        <v>486</v>
      </c>
      <c r="N484" s="205" t="s">
        <v>486</v>
      </c>
      <c r="O484" s="205" t="s">
        <v>486</v>
      </c>
      <c r="P484" s="205" t="s">
        <v>486</v>
      </c>
      <c r="Q484" s="205" t="s">
        <v>486</v>
      </c>
      <c r="R484" s="205" t="s">
        <v>486</v>
      </c>
      <c r="S484" s="205" t="s">
        <v>486</v>
      </c>
      <c r="T484" s="205" t="s">
        <v>485</v>
      </c>
      <c r="U484" s="202" t="s">
        <v>188</v>
      </c>
      <c r="V484" s="205">
        <v>146.16040121254008</v>
      </c>
      <c r="W484" s="205">
        <v>161.67811829648733</v>
      </c>
      <c r="X484" s="205">
        <v>8.9719417447910903</v>
      </c>
      <c r="Y484" s="205" t="s">
        <v>486</v>
      </c>
      <c r="Z484" s="205">
        <v>11.42114438969833</v>
      </c>
      <c r="AA484" s="205" t="s">
        <v>486</v>
      </c>
      <c r="AB484" s="205" t="s">
        <v>486</v>
      </c>
      <c r="AC484" s="205" t="s">
        <v>486</v>
      </c>
      <c r="AD484" s="205" t="s">
        <v>486</v>
      </c>
      <c r="AE484" s="205">
        <v>1.1055156889200001E-3</v>
      </c>
      <c r="AF484" s="202" t="s">
        <v>188</v>
      </c>
      <c r="AG484" s="205" t="s">
        <v>485</v>
      </c>
      <c r="AH484" s="205">
        <v>30.668042743204541</v>
      </c>
      <c r="AI484" s="205">
        <v>28.530150025703989</v>
      </c>
    </row>
    <row r="485" spans="8:35" x14ac:dyDescent="0.35">
      <c r="H485" s="205" t="s">
        <v>485</v>
      </c>
      <c r="I485" s="205" t="s">
        <v>485</v>
      </c>
      <c r="J485" s="205" t="s">
        <v>485</v>
      </c>
      <c r="K485" s="205" t="s">
        <v>485</v>
      </c>
      <c r="L485" s="205" t="s">
        <v>485</v>
      </c>
      <c r="M485" s="205" t="s">
        <v>485</v>
      </c>
      <c r="N485" s="205" t="s">
        <v>485</v>
      </c>
      <c r="O485" s="205" t="s">
        <v>485</v>
      </c>
      <c r="P485" s="205" t="s">
        <v>485</v>
      </c>
      <c r="Q485" s="205" t="s">
        <v>485</v>
      </c>
      <c r="R485" s="205" t="s">
        <v>485</v>
      </c>
      <c r="S485" s="205" t="s">
        <v>485</v>
      </c>
      <c r="T485" s="205" t="s">
        <v>485</v>
      </c>
      <c r="U485" s="202" t="s">
        <v>188</v>
      </c>
      <c r="V485" s="205" t="s">
        <v>485</v>
      </c>
      <c r="W485" s="205" t="s">
        <v>485</v>
      </c>
      <c r="X485" s="205" t="s">
        <v>485</v>
      </c>
      <c r="Y485" s="205" t="s">
        <v>485</v>
      </c>
      <c r="Z485" s="205" t="s">
        <v>485</v>
      </c>
      <c r="AA485" s="205" t="s">
        <v>485</v>
      </c>
      <c r="AB485" s="205" t="s">
        <v>485</v>
      </c>
      <c r="AC485" s="205" t="s">
        <v>485</v>
      </c>
      <c r="AD485" s="205" t="s">
        <v>485</v>
      </c>
      <c r="AE485" s="205" t="s">
        <v>485</v>
      </c>
      <c r="AF485" s="202" t="s">
        <v>188</v>
      </c>
      <c r="AG485" s="205" t="s">
        <v>485</v>
      </c>
      <c r="AH485" s="205" t="s">
        <v>485</v>
      </c>
      <c r="AI485" s="205" t="s">
        <v>485</v>
      </c>
    </row>
    <row r="486" spans="8:35" x14ac:dyDescent="0.35">
      <c r="H486" s="205" t="s">
        <v>485</v>
      </c>
      <c r="I486" s="205" t="s">
        <v>485</v>
      </c>
      <c r="J486" s="205" t="s">
        <v>485</v>
      </c>
      <c r="K486" s="205" t="s">
        <v>485</v>
      </c>
      <c r="L486" s="205" t="s">
        <v>485</v>
      </c>
      <c r="M486" s="205" t="s">
        <v>485</v>
      </c>
      <c r="N486" s="205" t="s">
        <v>485</v>
      </c>
      <c r="O486" s="205" t="s">
        <v>485</v>
      </c>
      <c r="P486" s="205" t="s">
        <v>485</v>
      </c>
      <c r="Q486" s="205" t="s">
        <v>485</v>
      </c>
      <c r="R486" s="205" t="s">
        <v>485</v>
      </c>
      <c r="S486" s="205" t="s">
        <v>485</v>
      </c>
      <c r="T486" s="205" t="s">
        <v>485</v>
      </c>
      <c r="U486" s="202" t="s">
        <v>188</v>
      </c>
      <c r="V486" s="205">
        <v>0.41169288254051001</v>
      </c>
      <c r="W486" s="205">
        <v>5.0035632843830002E-2</v>
      </c>
      <c r="X486" s="205" t="s">
        <v>485</v>
      </c>
      <c r="Y486" s="205" t="s">
        <v>485</v>
      </c>
      <c r="Z486" s="205">
        <v>3.9874807019000001E-4</v>
      </c>
      <c r="AA486" s="205" t="s">
        <v>485</v>
      </c>
      <c r="AB486" s="205" t="s">
        <v>485</v>
      </c>
      <c r="AC486" s="205" t="s">
        <v>485</v>
      </c>
      <c r="AD486" s="205" t="s">
        <v>485</v>
      </c>
      <c r="AE486" s="205" t="s">
        <v>485</v>
      </c>
      <c r="AF486" s="202" t="s">
        <v>188</v>
      </c>
      <c r="AG486" s="205" t="s">
        <v>485</v>
      </c>
      <c r="AH486" s="205" t="s">
        <v>486</v>
      </c>
      <c r="AI486" s="205" t="s">
        <v>486</v>
      </c>
    </row>
    <row r="487" spans="8:35" x14ac:dyDescent="0.35">
      <c r="H487" s="205" t="s">
        <v>486</v>
      </c>
      <c r="I487" s="205" t="s">
        <v>482</v>
      </c>
      <c r="J487" s="205" t="s">
        <v>486</v>
      </c>
      <c r="K487" s="205" t="s">
        <v>482</v>
      </c>
      <c r="L487" s="205" t="s">
        <v>486</v>
      </c>
      <c r="M487" s="205" t="s">
        <v>486</v>
      </c>
      <c r="N487" s="205" t="s">
        <v>486</v>
      </c>
      <c r="O487" s="205" t="s">
        <v>486</v>
      </c>
      <c r="P487" s="205" t="s">
        <v>482</v>
      </c>
      <c r="Q487" s="205" t="s">
        <v>486</v>
      </c>
      <c r="R487" s="205" t="s">
        <v>482</v>
      </c>
      <c r="S487" s="205" t="s">
        <v>482</v>
      </c>
      <c r="T487" s="205">
        <v>1.6984600970478201</v>
      </c>
      <c r="U487" s="202" t="s">
        <v>188</v>
      </c>
      <c r="V487" s="205" t="s">
        <v>482</v>
      </c>
      <c r="W487" s="205" t="s">
        <v>482</v>
      </c>
      <c r="X487" s="205" t="s">
        <v>486</v>
      </c>
      <c r="Y487" s="205" t="s">
        <v>486</v>
      </c>
      <c r="Z487" s="205" t="s">
        <v>486</v>
      </c>
      <c r="AA487" s="205" t="s">
        <v>486</v>
      </c>
      <c r="AB487" s="205" t="s">
        <v>482</v>
      </c>
      <c r="AC487" s="205" t="s">
        <v>486</v>
      </c>
      <c r="AD487" s="205" t="s">
        <v>486</v>
      </c>
      <c r="AE487" s="205">
        <v>3.5883231618697602</v>
      </c>
      <c r="AF487" s="202" t="s">
        <v>188</v>
      </c>
      <c r="AG487" s="205" t="s">
        <v>486</v>
      </c>
      <c r="AH487" s="205">
        <v>0.34476945043893997</v>
      </c>
      <c r="AI487" s="205" t="s">
        <v>486</v>
      </c>
    </row>
    <row r="488" spans="8:35" x14ac:dyDescent="0.35">
      <c r="H488" s="205" t="s">
        <v>485</v>
      </c>
      <c r="I488" s="205" t="s">
        <v>485</v>
      </c>
      <c r="J488" s="205" t="s">
        <v>485</v>
      </c>
      <c r="K488" s="205" t="s">
        <v>485</v>
      </c>
      <c r="L488" s="205" t="s">
        <v>485</v>
      </c>
      <c r="M488" s="205" t="s">
        <v>485</v>
      </c>
      <c r="N488" s="205" t="s">
        <v>485</v>
      </c>
      <c r="O488" s="205" t="s">
        <v>485</v>
      </c>
      <c r="P488" s="205" t="s">
        <v>485</v>
      </c>
      <c r="Q488" s="205" t="s">
        <v>485</v>
      </c>
      <c r="R488" s="205" t="s">
        <v>485</v>
      </c>
      <c r="S488" s="205" t="s">
        <v>485</v>
      </c>
      <c r="T488" s="205" t="s">
        <v>485</v>
      </c>
      <c r="U488" s="202" t="s">
        <v>188</v>
      </c>
      <c r="V488" s="205">
        <v>5.67E-2</v>
      </c>
      <c r="W488" s="205">
        <v>2.7071428571429999E-2</v>
      </c>
      <c r="X488" s="205">
        <v>5.5728571428570003E-2</v>
      </c>
      <c r="Y488" s="205" t="s">
        <v>485</v>
      </c>
      <c r="Z488" s="205">
        <v>5.7578571428570001E-2</v>
      </c>
      <c r="AA488" s="205" t="s">
        <v>485</v>
      </c>
      <c r="AB488" s="205" t="s">
        <v>485</v>
      </c>
      <c r="AC488" s="205" t="s">
        <v>485</v>
      </c>
      <c r="AD488" s="205" t="s">
        <v>485</v>
      </c>
      <c r="AE488" s="205" t="s">
        <v>485</v>
      </c>
      <c r="AF488" s="202" t="s">
        <v>188</v>
      </c>
      <c r="AG488" s="205" t="s">
        <v>485</v>
      </c>
      <c r="AH488" s="205">
        <v>9.0435714285709998E-2</v>
      </c>
      <c r="AI488" s="205" t="s">
        <v>486</v>
      </c>
    </row>
    <row r="489" spans="8:35" x14ac:dyDescent="0.35">
      <c r="H489" s="205" t="s">
        <v>481</v>
      </c>
      <c r="I489" s="205">
        <v>2093.1475999999998</v>
      </c>
      <c r="J489" s="205" t="s">
        <v>481</v>
      </c>
      <c r="K489" s="205" t="s">
        <v>481</v>
      </c>
      <c r="L489" s="205" t="s">
        <v>481</v>
      </c>
      <c r="M489" s="205" t="s">
        <v>481</v>
      </c>
      <c r="N489" s="205" t="s">
        <v>481</v>
      </c>
      <c r="O489" s="205" t="s">
        <v>481</v>
      </c>
      <c r="P489" s="205">
        <v>117.73</v>
      </c>
      <c r="Q489" s="205" t="s">
        <v>481</v>
      </c>
      <c r="R489" s="205" t="s">
        <v>481</v>
      </c>
      <c r="S489" s="205" t="s">
        <v>481</v>
      </c>
      <c r="T489" s="205" t="s">
        <v>481</v>
      </c>
      <c r="U489" s="202" t="s">
        <v>188</v>
      </c>
      <c r="V489" s="205">
        <v>2.1192000000000002</v>
      </c>
      <c r="W489" s="205" t="s">
        <v>481</v>
      </c>
      <c r="X489" s="205" t="s">
        <v>481</v>
      </c>
      <c r="Y489" s="205" t="s">
        <v>481</v>
      </c>
      <c r="Z489" s="205" t="s">
        <v>481</v>
      </c>
      <c r="AA489" s="205" t="s">
        <v>481</v>
      </c>
      <c r="AB489" s="205" t="s">
        <v>481</v>
      </c>
      <c r="AC489" s="205" t="s">
        <v>481</v>
      </c>
      <c r="AD489" s="205" t="s">
        <v>481</v>
      </c>
      <c r="AE489" s="205" t="s">
        <v>481</v>
      </c>
      <c r="AF489" s="202" t="s">
        <v>188</v>
      </c>
      <c r="AG489" s="205">
        <v>7230.4559117999988</v>
      </c>
      <c r="AH489" s="205" t="s">
        <v>481</v>
      </c>
      <c r="AI489" s="205" t="s">
        <v>481</v>
      </c>
    </row>
    <row r="490" spans="8:35" x14ac:dyDescent="0.35">
      <c r="H490" s="205" t="s">
        <v>481</v>
      </c>
      <c r="I490" s="205">
        <v>2093.1475999999998</v>
      </c>
      <c r="J490" s="205" t="s">
        <v>481</v>
      </c>
      <c r="K490" s="205" t="s">
        <v>481</v>
      </c>
      <c r="L490" s="205" t="s">
        <v>481</v>
      </c>
      <c r="M490" s="205" t="s">
        <v>481</v>
      </c>
      <c r="N490" s="205" t="s">
        <v>481</v>
      </c>
      <c r="O490" s="205" t="s">
        <v>481</v>
      </c>
      <c r="P490" s="205">
        <v>99.33</v>
      </c>
      <c r="Q490" s="205" t="s">
        <v>481</v>
      </c>
      <c r="R490" s="205" t="s">
        <v>481</v>
      </c>
      <c r="S490" s="205" t="s">
        <v>481</v>
      </c>
      <c r="T490" s="205" t="s">
        <v>481</v>
      </c>
      <c r="U490" s="202" t="s">
        <v>188</v>
      </c>
      <c r="V490" s="205" t="s">
        <v>481</v>
      </c>
      <c r="W490" s="205" t="s">
        <v>481</v>
      </c>
      <c r="X490" s="205" t="s">
        <v>481</v>
      </c>
      <c r="Y490" s="205" t="s">
        <v>481</v>
      </c>
      <c r="Z490" s="205" t="s">
        <v>481</v>
      </c>
      <c r="AA490" s="205" t="s">
        <v>481</v>
      </c>
      <c r="AB490" s="205" t="s">
        <v>481</v>
      </c>
      <c r="AC490" s="205" t="s">
        <v>481</v>
      </c>
      <c r="AD490" s="205" t="s">
        <v>481</v>
      </c>
      <c r="AE490" s="205" t="s">
        <v>481</v>
      </c>
      <c r="AF490" s="202" t="s">
        <v>188</v>
      </c>
      <c r="AG490" s="205" t="s">
        <v>2014</v>
      </c>
      <c r="AH490" s="205" t="s">
        <v>481</v>
      </c>
      <c r="AI490" s="205" t="s">
        <v>481</v>
      </c>
    </row>
    <row r="491" spans="8:35" x14ac:dyDescent="0.35">
      <c r="H491" s="205" t="s">
        <v>481</v>
      </c>
      <c r="I491" s="205" t="s">
        <v>481</v>
      </c>
      <c r="J491" s="205" t="s">
        <v>481</v>
      </c>
      <c r="K491" s="205" t="s">
        <v>481</v>
      </c>
      <c r="L491" s="205" t="s">
        <v>481</v>
      </c>
      <c r="M491" s="205" t="s">
        <v>481</v>
      </c>
      <c r="N491" s="205" t="s">
        <v>481</v>
      </c>
      <c r="O491" s="205" t="s">
        <v>481</v>
      </c>
      <c r="P491" s="205" t="s">
        <v>481</v>
      </c>
      <c r="Q491" s="205" t="s">
        <v>481</v>
      </c>
      <c r="R491" s="205" t="s">
        <v>481</v>
      </c>
      <c r="S491" s="205" t="s">
        <v>481</v>
      </c>
      <c r="T491" s="205" t="s">
        <v>481</v>
      </c>
      <c r="U491" s="202" t="s">
        <v>188</v>
      </c>
      <c r="V491" s="205" t="s">
        <v>481</v>
      </c>
      <c r="W491" s="205" t="s">
        <v>481</v>
      </c>
      <c r="X491" s="205" t="s">
        <v>481</v>
      </c>
      <c r="Y491" s="205" t="s">
        <v>481</v>
      </c>
      <c r="Z491" s="205" t="s">
        <v>481</v>
      </c>
      <c r="AA491" s="205" t="s">
        <v>481</v>
      </c>
      <c r="AB491" s="205" t="s">
        <v>481</v>
      </c>
      <c r="AC491" s="205" t="s">
        <v>481</v>
      </c>
      <c r="AD491" s="205" t="s">
        <v>481</v>
      </c>
      <c r="AE491" s="205" t="s">
        <v>481</v>
      </c>
      <c r="AF491" s="202" t="s">
        <v>188</v>
      </c>
      <c r="AG491" s="205" t="s">
        <v>482</v>
      </c>
      <c r="AH491" s="205" t="s">
        <v>481</v>
      </c>
      <c r="AI491" s="205" t="s">
        <v>481</v>
      </c>
    </row>
    <row r="492" spans="8:35" x14ac:dyDescent="0.35">
      <c r="H492" s="205" t="s">
        <v>481</v>
      </c>
      <c r="I492" s="205" t="s">
        <v>481</v>
      </c>
      <c r="J492" s="205" t="s">
        <v>481</v>
      </c>
      <c r="K492" s="205" t="s">
        <v>481</v>
      </c>
      <c r="L492" s="205" t="s">
        <v>481</v>
      </c>
      <c r="M492" s="205" t="s">
        <v>481</v>
      </c>
      <c r="N492" s="205" t="s">
        <v>481</v>
      </c>
      <c r="O492" s="205" t="s">
        <v>481</v>
      </c>
      <c r="P492" s="205">
        <v>18.399999999999999</v>
      </c>
      <c r="Q492" s="205" t="s">
        <v>481</v>
      </c>
      <c r="R492" s="205" t="s">
        <v>481</v>
      </c>
      <c r="S492" s="205" t="s">
        <v>481</v>
      </c>
      <c r="T492" s="205" t="s">
        <v>481</v>
      </c>
      <c r="U492" s="202" t="s">
        <v>188</v>
      </c>
      <c r="V492" s="205">
        <v>2.1192000000000002</v>
      </c>
      <c r="W492" s="205" t="s">
        <v>481</v>
      </c>
      <c r="X492" s="205" t="s">
        <v>481</v>
      </c>
      <c r="Y492" s="205" t="s">
        <v>481</v>
      </c>
      <c r="Z492" s="205" t="s">
        <v>481</v>
      </c>
      <c r="AA492" s="205" t="s">
        <v>481</v>
      </c>
      <c r="AB492" s="205" t="s">
        <v>481</v>
      </c>
      <c r="AC492" s="205" t="s">
        <v>481</v>
      </c>
      <c r="AD492" s="205" t="s">
        <v>481</v>
      </c>
      <c r="AE492" s="205" t="s">
        <v>481</v>
      </c>
      <c r="AF492" s="202" t="s">
        <v>188</v>
      </c>
      <c r="AG492" s="205" t="s">
        <v>482</v>
      </c>
      <c r="AH492" s="205" t="s">
        <v>481</v>
      </c>
      <c r="AI492" s="205" t="s">
        <v>481</v>
      </c>
    </row>
    <row r="493" spans="8:35" x14ac:dyDescent="0.35">
      <c r="H493" s="205" t="s">
        <v>481</v>
      </c>
      <c r="I493" s="205" t="s">
        <v>481</v>
      </c>
      <c r="J493" s="205" t="s">
        <v>481</v>
      </c>
      <c r="K493" s="205" t="s">
        <v>481</v>
      </c>
      <c r="L493" s="205" t="s">
        <v>481</v>
      </c>
      <c r="M493" s="205" t="s">
        <v>481</v>
      </c>
      <c r="N493" s="205" t="s">
        <v>481</v>
      </c>
      <c r="O493" s="205" t="s">
        <v>481</v>
      </c>
      <c r="P493" s="205" t="s">
        <v>481</v>
      </c>
      <c r="Q493" s="205" t="s">
        <v>481</v>
      </c>
      <c r="R493" s="205" t="s">
        <v>481</v>
      </c>
      <c r="S493" s="205" t="s">
        <v>481</v>
      </c>
      <c r="T493" s="205" t="s">
        <v>481</v>
      </c>
      <c r="U493" s="202" t="s">
        <v>188</v>
      </c>
      <c r="V493" s="205" t="s">
        <v>481</v>
      </c>
      <c r="W493" s="205" t="s">
        <v>481</v>
      </c>
      <c r="X493" s="205" t="s">
        <v>481</v>
      </c>
      <c r="Y493" s="205" t="s">
        <v>481</v>
      </c>
      <c r="Z493" s="205" t="s">
        <v>481</v>
      </c>
      <c r="AA493" s="205" t="s">
        <v>481</v>
      </c>
      <c r="AB493" s="205" t="s">
        <v>481</v>
      </c>
      <c r="AC493" s="205" t="s">
        <v>481</v>
      </c>
      <c r="AD493" s="205" t="s">
        <v>481</v>
      </c>
      <c r="AE493" s="205" t="s">
        <v>481</v>
      </c>
      <c r="AF493" s="202" t="s">
        <v>188</v>
      </c>
      <c r="AG493" s="205" t="s">
        <v>493</v>
      </c>
      <c r="AH493" s="205" t="s">
        <v>481</v>
      </c>
      <c r="AI493" s="205" t="s">
        <v>481</v>
      </c>
    </row>
    <row r="494" spans="8:35" x14ac:dyDescent="0.35">
      <c r="H494" s="205" t="s">
        <v>481</v>
      </c>
      <c r="I494" s="205" t="s">
        <v>481</v>
      </c>
      <c r="J494" s="205" t="s">
        <v>481</v>
      </c>
      <c r="K494" s="205" t="s">
        <v>481</v>
      </c>
      <c r="L494" s="205" t="s">
        <v>481</v>
      </c>
      <c r="M494" s="205" t="s">
        <v>481</v>
      </c>
      <c r="N494" s="205" t="s">
        <v>481</v>
      </c>
      <c r="O494" s="205" t="s">
        <v>481</v>
      </c>
      <c r="P494" s="205" t="s">
        <v>481</v>
      </c>
      <c r="Q494" s="205" t="s">
        <v>481</v>
      </c>
      <c r="R494" s="205" t="s">
        <v>481</v>
      </c>
      <c r="S494" s="205" t="s">
        <v>481</v>
      </c>
      <c r="T494" s="205" t="s">
        <v>481</v>
      </c>
      <c r="U494" s="202" t="s">
        <v>188</v>
      </c>
      <c r="V494" s="205" t="s">
        <v>481</v>
      </c>
      <c r="W494" s="205" t="s">
        <v>481</v>
      </c>
      <c r="X494" s="205" t="s">
        <v>481</v>
      </c>
      <c r="Y494" s="205" t="s">
        <v>481</v>
      </c>
      <c r="Z494" s="205" t="s">
        <v>481</v>
      </c>
      <c r="AA494" s="205" t="s">
        <v>481</v>
      </c>
      <c r="AB494" s="205" t="s">
        <v>481</v>
      </c>
      <c r="AC494" s="205" t="s">
        <v>481</v>
      </c>
      <c r="AD494" s="205" t="s">
        <v>481</v>
      </c>
      <c r="AE494" s="205" t="s">
        <v>481</v>
      </c>
      <c r="AF494" s="202" t="s">
        <v>188</v>
      </c>
      <c r="AG494" s="205" t="s">
        <v>482</v>
      </c>
      <c r="AH494" s="205" t="s">
        <v>481</v>
      </c>
      <c r="AI494" s="205" t="s">
        <v>481</v>
      </c>
    </row>
    <row r="495" spans="8:35" x14ac:dyDescent="0.35">
      <c r="H495" s="205" t="s">
        <v>481</v>
      </c>
      <c r="I495" s="205" t="s">
        <v>481</v>
      </c>
      <c r="J495" s="205" t="s">
        <v>481</v>
      </c>
      <c r="K495" s="205" t="s">
        <v>481</v>
      </c>
      <c r="L495" s="205" t="s">
        <v>481</v>
      </c>
      <c r="M495" s="205" t="s">
        <v>481</v>
      </c>
      <c r="N495" s="205" t="s">
        <v>481</v>
      </c>
      <c r="O495" s="205" t="s">
        <v>481</v>
      </c>
      <c r="P495" s="205" t="s">
        <v>481</v>
      </c>
      <c r="Q495" s="205" t="s">
        <v>481</v>
      </c>
      <c r="R495" s="205" t="s">
        <v>481</v>
      </c>
      <c r="S495" s="205" t="s">
        <v>481</v>
      </c>
      <c r="T495" s="205" t="s">
        <v>481</v>
      </c>
      <c r="U495" s="202" t="s">
        <v>188</v>
      </c>
      <c r="V495" s="205" t="s">
        <v>481</v>
      </c>
      <c r="W495" s="205" t="s">
        <v>481</v>
      </c>
      <c r="X495" s="205" t="s">
        <v>481</v>
      </c>
      <c r="Y495" s="205" t="s">
        <v>481</v>
      </c>
      <c r="Z495" s="205" t="s">
        <v>481</v>
      </c>
      <c r="AA495" s="205" t="s">
        <v>481</v>
      </c>
      <c r="AB495" s="205" t="s">
        <v>481</v>
      </c>
      <c r="AC495" s="205" t="s">
        <v>481</v>
      </c>
      <c r="AD495" s="205" t="s">
        <v>481</v>
      </c>
      <c r="AE495" s="205" t="s">
        <v>481</v>
      </c>
      <c r="AF495" s="202" t="s">
        <v>188</v>
      </c>
      <c r="AG495" s="205">
        <v>7230.4559117999988</v>
      </c>
      <c r="AH495" s="205" t="s">
        <v>481</v>
      </c>
      <c r="AI495" s="205" t="s">
        <v>481</v>
      </c>
    </row>
    <row r="496" spans="8:35" x14ac:dyDescent="0.35">
      <c r="H496" s="205" t="s">
        <v>481</v>
      </c>
      <c r="I496" s="205" t="s">
        <v>481</v>
      </c>
      <c r="J496" s="205" t="s">
        <v>481</v>
      </c>
      <c r="K496" s="205" t="s">
        <v>481</v>
      </c>
      <c r="L496" s="205" t="s">
        <v>481</v>
      </c>
      <c r="M496" s="205" t="s">
        <v>481</v>
      </c>
      <c r="N496" s="205" t="s">
        <v>481</v>
      </c>
      <c r="O496" s="205" t="s">
        <v>481</v>
      </c>
      <c r="P496" s="205" t="s">
        <v>481</v>
      </c>
      <c r="Q496" s="205" t="s">
        <v>481</v>
      </c>
      <c r="R496" s="205" t="s">
        <v>481</v>
      </c>
      <c r="S496" s="205" t="s">
        <v>481</v>
      </c>
      <c r="T496" s="205" t="s">
        <v>481</v>
      </c>
      <c r="U496" s="202" t="s">
        <v>188</v>
      </c>
      <c r="V496" s="205">
        <v>0.31825058820208002</v>
      </c>
      <c r="W496" s="205" t="s">
        <v>481</v>
      </c>
      <c r="X496" s="205" t="s">
        <v>481</v>
      </c>
      <c r="Y496" s="205" t="s">
        <v>481</v>
      </c>
      <c r="Z496" s="205" t="s">
        <v>481</v>
      </c>
      <c r="AA496" s="205" t="s">
        <v>481</v>
      </c>
      <c r="AB496" s="205" t="s">
        <v>481</v>
      </c>
      <c r="AC496" s="205" t="s">
        <v>481</v>
      </c>
      <c r="AD496" s="205" t="s">
        <v>481</v>
      </c>
      <c r="AE496" s="205" t="s">
        <v>481</v>
      </c>
      <c r="AF496" s="202" t="s">
        <v>188</v>
      </c>
      <c r="AG496" s="205" t="s">
        <v>481</v>
      </c>
      <c r="AH496" s="205">
        <v>366.18901378629999</v>
      </c>
      <c r="AI496" s="205" t="s">
        <v>481</v>
      </c>
    </row>
    <row r="497" spans="8:35" x14ac:dyDescent="0.35">
      <c r="H497" s="205" t="s">
        <v>481</v>
      </c>
      <c r="I497" s="205" t="s">
        <v>481</v>
      </c>
      <c r="J497" s="205" t="s">
        <v>481</v>
      </c>
      <c r="K497" s="205" t="s">
        <v>481</v>
      </c>
      <c r="L497" s="205" t="s">
        <v>481</v>
      </c>
      <c r="M497" s="205" t="s">
        <v>481</v>
      </c>
      <c r="N497" s="205" t="s">
        <v>481</v>
      </c>
      <c r="O497" s="205" t="s">
        <v>481</v>
      </c>
      <c r="P497" s="205" t="s">
        <v>481</v>
      </c>
      <c r="Q497" s="205" t="s">
        <v>481</v>
      </c>
      <c r="R497" s="205" t="s">
        <v>481</v>
      </c>
      <c r="S497" s="205" t="s">
        <v>481</v>
      </c>
      <c r="T497" s="205" t="s">
        <v>481</v>
      </c>
      <c r="U497" s="202" t="s">
        <v>188</v>
      </c>
      <c r="V497" s="205">
        <v>0.31825058820208002</v>
      </c>
      <c r="W497" s="205" t="s">
        <v>481</v>
      </c>
      <c r="X497" s="205" t="s">
        <v>481</v>
      </c>
      <c r="Y497" s="205" t="s">
        <v>481</v>
      </c>
      <c r="Z497" s="205" t="s">
        <v>481</v>
      </c>
      <c r="AA497" s="205" t="s">
        <v>481</v>
      </c>
      <c r="AB497" s="205" t="s">
        <v>481</v>
      </c>
      <c r="AC497" s="205" t="s">
        <v>481</v>
      </c>
      <c r="AD497" s="205" t="s">
        <v>481</v>
      </c>
      <c r="AE497" s="205" t="s">
        <v>481</v>
      </c>
      <c r="AF497" s="202" t="s">
        <v>188</v>
      </c>
      <c r="AG497" s="205" t="s">
        <v>481</v>
      </c>
      <c r="AH497" s="205">
        <v>366.18901378630005</v>
      </c>
      <c r="AI497" s="205" t="s">
        <v>481</v>
      </c>
    </row>
    <row r="498" spans="8:35" x14ac:dyDescent="0.35">
      <c r="H498" s="202" t="s">
        <v>188</v>
      </c>
      <c r="I498" s="202" t="s">
        <v>188</v>
      </c>
      <c r="J498" s="202" t="s">
        <v>188</v>
      </c>
      <c r="K498" s="202" t="s">
        <v>188</v>
      </c>
      <c r="L498" s="202" t="s">
        <v>188</v>
      </c>
      <c r="M498" s="202" t="s">
        <v>188</v>
      </c>
      <c r="N498" s="202" t="s">
        <v>188</v>
      </c>
      <c r="O498" s="202" t="s">
        <v>188</v>
      </c>
      <c r="P498" s="202" t="s">
        <v>188</v>
      </c>
      <c r="Q498" s="202" t="s">
        <v>188</v>
      </c>
      <c r="R498" s="202" t="s">
        <v>188</v>
      </c>
      <c r="S498" s="202" t="s">
        <v>188</v>
      </c>
      <c r="T498" s="202" t="s">
        <v>188</v>
      </c>
      <c r="U498" s="202" t="s">
        <v>188</v>
      </c>
      <c r="V498" s="205" t="s">
        <v>481</v>
      </c>
      <c r="W498" s="205" t="s">
        <v>481</v>
      </c>
      <c r="X498" s="205" t="s">
        <v>481</v>
      </c>
      <c r="Y498" s="205" t="s">
        <v>481</v>
      </c>
      <c r="Z498" s="205" t="s">
        <v>481</v>
      </c>
      <c r="AA498" s="205" t="s">
        <v>481</v>
      </c>
      <c r="AB498" s="205" t="s">
        <v>481</v>
      </c>
      <c r="AC498" s="205" t="s">
        <v>481</v>
      </c>
      <c r="AD498" s="205" t="s">
        <v>481</v>
      </c>
      <c r="AE498" s="205" t="s">
        <v>481</v>
      </c>
      <c r="AF498" s="202" t="s">
        <v>188</v>
      </c>
      <c r="AG498" s="202" t="s">
        <v>188</v>
      </c>
      <c r="AH498" s="205" t="s">
        <v>485</v>
      </c>
      <c r="AI498" s="202" t="s">
        <v>188</v>
      </c>
    </row>
    <row r="499" spans="8:35" x14ac:dyDescent="0.35">
      <c r="H499" s="205" t="s">
        <v>481</v>
      </c>
      <c r="I499" s="205" t="s">
        <v>481</v>
      </c>
      <c r="J499" s="205" t="s">
        <v>481</v>
      </c>
      <c r="K499" s="205" t="s">
        <v>481</v>
      </c>
      <c r="L499" s="205" t="s">
        <v>481</v>
      </c>
      <c r="M499" s="205" t="s">
        <v>481</v>
      </c>
      <c r="N499" s="205" t="s">
        <v>481</v>
      </c>
      <c r="O499" s="205" t="s">
        <v>481</v>
      </c>
      <c r="P499" s="205" t="s">
        <v>481</v>
      </c>
      <c r="Q499" s="205" t="s">
        <v>481</v>
      </c>
      <c r="R499" s="205" t="s">
        <v>481</v>
      </c>
      <c r="S499" s="205" t="s">
        <v>481</v>
      </c>
      <c r="T499" s="205" t="s">
        <v>481</v>
      </c>
      <c r="U499" s="202" t="s">
        <v>188</v>
      </c>
      <c r="V499" s="205" t="s">
        <v>481</v>
      </c>
      <c r="W499" s="205" t="s">
        <v>481</v>
      </c>
      <c r="X499" s="205" t="s">
        <v>481</v>
      </c>
      <c r="Y499" s="205" t="s">
        <v>481</v>
      </c>
      <c r="Z499" s="205" t="s">
        <v>481</v>
      </c>
      <c r="AA499" s="205" t="s">
        <v>481</v>
      </c>
      <c r="AB499" s="205" t="s">
        <v>481</v>
      </c>
      <c r="AC499" s="205" t="s">
        <v>481</v>
      </c>
      <c r="AD499" s="205" t="s">
        <v>481</v>
      </c>
      <c r="AE499" s="205" t="s">
        <v>481</v>
      </c>
      <c r="AF499" s="202" t="s">
        <v>188</v>
      </c>
      <c r="AG499" s="205" t="s">
        <v>481</v>
      </c>
      <c r="AH499" s="205" t="s">
        <v>481</v>
      </c>
      <c r="AI499" s="205" t="s">
        <v>481</v>
      </c>
    </row>
    <row r="500" spans="8:35" x14ac:dyDescent="0.35">
      <c r="H500" s="205" t="s">
        <v>481</v>
      </c>
      <c r="I500" s="205" t="s">
        <v>481</v>
      </c>
      <c r="J500" s="205" t="s">
        <v>481</v>
      </c>
      <c r="K500" s="205" t="s">
        <v>481</v>
      </c>
      <c r="L500" s="205" t="s">
        <v>481</v>
      </c>
      <c r="M500" s="205" t="s">
        <v>481</v>
      </c>
      <c r="N500" s="205" t="s">
        <v>481</v>
      </c>
      <c r="O500" s="205" t="s">
        <v>481</v>
      </c>
      <c r="P500" s="205" t="s">
        <v>481</v>
      </c>
      <c r="Q500" s="205" t="s">
        <v>481</v>
      </c>
      <c r="R500" s="205" t="s">
        <v>481</v>
      </c>
      <c r="S500" s="205" t="s">
        <v>481</v>
      </c>
      <c r="T500" s="205" t="s">
        <v>481</v>
      </c>
      <c r="U500" s="202" t="s">
        <v>188</v>
      </c>
      <c r="V500" s="205" t="s">
        <v>487</v>
      </c>
      <c r="W500" s="205" t="s">
        <v>487</v>
      </c>
      <c r="X500" s="205" t="s">
        <v>487</v>
      </c>
      <c r="Y500" s="205" t="s">
        <v>481</v>
      </c>
      <c r="Z500" s="205" t="s">
        <v>487</v>
      </c>
      <c r="AA500" s="205" t="s">
        <v>481</v>
      </c>
      <c r="AB500" s="205" t="s">
        <v>481</v>
      </c>
      <c r="AC500" s="205" t="s">
        <v>481</v>
      </c>
      <c r="AD500" s="205" t="s">
        <v>481</v>
      </c>
      <c r="AE500" s="205" t="s">
        <v>481</v>
      </c>
      <c r="AF500" s="202" t="s">
        <v>188</v>
      </c>
      <c r="AG500" s="205" t="s">
        <v>481</v>
      </c>
      <c r="AH500" s="205" t="s">
        <v>487</v>
      </c>
      <c r="AI500" s="205" t="s">
        <v>487</v>
      </c>
    </row>
    <row r="501" spans="8:35" x14ac:dyDescent="0.35">
      <c r="H501" s="205" t="s">
        <v>481</v>
      </c>
      <c r="I501" s="205" t="s">
        <v>481</v>
      </c>
      <c r="J501" s="205" t="s">
        <v>481</v>
      </c>
      <c r="K501" s="205" t="s">
        <v>481</v>
      </c>
      <c r="L501" s="205" t="s">
        <v>481</v>
      </c>
      <c r="M501" s="205" t="s">
        <v>481</v>
      </c>
      <c r="N501" s="205" t="s">
        <v>481</v>
      </c>
      <c r="O501" s="205" t="s">
        <v>481</v>
      </c>
      <c r="P501" s="205" t="s">
        <v>481</v>
      </c>
      <c r="Q501" s="205" t="s">
        <v>481</v>
      </c>
      <c r="R501" s="205" t="s">
        <v>481</v>
      </c>
      <c r="S501" s="205" t="s">
        <v>481</v>
      </c>
      <c r="T501" s="205" t="s">
        <v>481</v>
      </c>
      <c r="U501" s="202" t="s">
        <v>188</v>
      </c>
      <c r="V501" s="205" t="s">
        <v>487</v>
      </c>
      <c r="W501" s="205" t="s">
        <v>487</v>
      </c>
      <c r="X501" s="205" t="s">
        <v>487</v>
      </c>
      <c r="Y501" s="205" t="s">
        <v>481</v>
      </c>
      <c r="Z501" s="205" t="s">
        <v>487</v>
      </c>
      <c r="AA501" s="205" t="s">
        <v>481</v>
      </c>
      <c r="AB501" s="205" t="s">
        <v>481</v>
      </c>
      <c r="AC501" s="205" t="s">
        <v>481</v>
      </c>
      <c r="AD501" s="205" t="s">
        <v>481</v>
      </c>
      <c r="AE501" s="205" t="s">
        <v>481</v>
      </c>
      <c r="AF501" s="202" t="s">
        <v>188</v>
      </c>
      <c r="AG501" s="205" t="s">
        <v>481</v>
      </c>
      <c r="AH501" s="205" t="s">
        <v>487</v>
      </c>
      <c r="AI501" s="205" t="s">
        <v>487</v>
      </c>
    </row>
    <row r="502" spans="8:35" ht="15.75" customHeight="1" thickBot="1" x14ac:dyDescent="0.4">
      <c r="H502" s="271"/>
      <c r="I502" s="271"/>
      <c r="J502" s="271"/>
      <c r="K502" s="271"/>
      <c r="L502" s="271"/>
      <c r="M502" s="271"/>
      <c r="N502" s="271"/>
      <c r="O502" s="271"/>
      <c r="P502" s="271"/>
      <c r="Q502" s="271"/>
      <c r="R502" s="271"/>
      <c r="S502" s="271"/>
      <c r="T502" s="271"/>
      <c r="U502" s="271"/>
      <c r="V502" s="271"/>
      <c r="W502" s="271"/>
      <c r="X502" s="271"/>
      <c r="Y502" s="271"/>
      <c r="Z502" s="271"/>
      <c r="AA502" s="271"/>
      <c r="AB502" s="271"/>
      <c r="AC502" s="271"/>
      <c r="AD502" s="271"/>
      <c r="AE502" s="271"/>
      <c r="AF502" s="271"/>
      <c r="AG502" s="271"/>
      <c r="AH502" s="271"/>
      <c r="AI502" s="272"/>
    </row>
    <row r="503" spans="8:35" ht="15" thickTop="1" x14ac:dyDescent="0.35">
      <c r="H503" s="205" t="s">
        <v>484</v>
      </c>
      <c r="I503" s="205">
        <v>9356.369772</v>
      </c>
      <c r="J503" s="205" t="s">
        <v>484</v>
      </c>
      <c r="K503" s="205" t="s">
        <v>541</v>
      </c>
      <c r="L503" s="205" t="s">
        <v>484</v>
      </c>
      <c r="M503" s="205" t="s">
        <v>484</v>
      </c>
      <c r="N503" s="205" t="s">
        <v>484</v>
      </c>
      <c r="O503" s="205" t="s">
        <v>484</v>
      </c>
      <c r="P503" s="205">
        <v>1154.9313</v>
      </c>
      <c r="Q503" s="205" t="s">
        <v>484</v>
      </c>
      <c r="R503" s="205" t="s">
        <v>541</v>
      </c>
      <c r="S503" s="205" t="s">
        <v>541</v>
      </c>
      <c r="T503" s="205">
        <v>1.6984600970478201</v>
      </c>
      <c r="U503" s="202" t="s">
        <v>188</v>
      </c>
      <c r="V503" s="205">
        <v>3991.1111453887138</v>
      </c>
      <c r="W503" s="205">
        <v>2523.6563378072069</v>
      </c>
      <c r="X503" s="205">
        <v>79.714328892219598</v>
      </c>
      <c r="Y503" s="205" t="s">
        <v>484</v>
      </c>
      <c r="Z503" s="205">
        <v>118.23495360473002</v>
      </c>
      <c r="AA503" s="205" t="s">
        <v>484</v>
      </c>
      <c r="AB503" s="205" t="s">
        <v>541</v>
      </c>
      <c r="AC503" s="205" t="s">
        <v>484</v>
      </c>
      <c r="AD503" s="205" t="s">
        <v>484</v>
      </c>
      <c r="AE503" s="205">
        <v>3.5894286775586801</v>
      </c>
      <c r="AF503" s="202" t="s">
        <v>188</v>
      </c>
      <c r="AG503" s="205">
        <v>7230.4559117999988</v>
      </c>
      <c r="AH503" s="205">
        <v>11803.800907153873</v>
      </c>
      <c r="AI503" s="205">
        <v>490.71858044203998</v>
      </c>
    </row>
    <row r="504" spans="8:35" x14ac:dyDescent="0.35">
      <c r="H504" s="205" t="s">
        <v>481</v>
      </c>
      <c r="I504" s="205" t="s">
        <v>481</v>
      </c>
      <c r="J504" s="205" t="s">
        <v>481</v>
      </c>
      <c r="K504" s="205" t="s">
        <v>481</v>
      </c>
      <c r="L504" s="205" t="s">
        <v>481</v>
      </c>
      <c r="M504" s="205" t="s">
        <v>481</v>
      </c>
      <c r="N504" s="205" t="s">
        <v>481</v>
      </c>
      <c r="O504" s="205" t="s">
        <v>481</v>
      </c>
      <c r="P504" s="205" t="s">
        <v>481</v>
      </c>
      <c r="Q504" s="205" t="s">
        <v>481</v>
      </c>
      <c r="R504" s="205" t="s">
        <v>481</v>
      </c>
      <c r="S504" s="205" t="s">
        <v>481</v>
      </c>
      <c r="T504" s="205" t="s">
        <v>481</v>
      </c>
      <c r="U504" s="202" t="s">
        <v>188</v>
      </c>
      <c r="V504" s="205" t="s">
        <v>481</v>
      </c>
      <c r="W504" s="205" t="s">
        <v>481</v>
      </c>
      <c r="X504" s="205" t="s">
        <v>481</v>
      </c>
      <c r="Y504" s="205" t="s">
        <v>481</v>
      </c>
      <c r="Z504" s="205" t="s">
        <v>481</v>
      </c>
      <c r="AA504" s="205" t="s">
        <v>481</v>
      </c>
      <c r="AB504" s="205" t="s">
        <v>481</v>
      </c>
      <c r="AC504" s="205" t="s">
        <v>481</v>
      </c>
      <c r="AD504" s="205" t="s">
        <v>481</v>
      </c>
      <c r="AE504" s="205" t="s">
        <v>481</v>
      </c>
      <c r="AF504" s="202" t="s">
        <v>188</v>
      </c>
      <c r="AG504" s="205" t="s">
        <v>481</v>
      </c>
      <c r="AH504" s="205" t="s">
        <v>481</v>
      </c>
      <c r="AI504" s="205" t="s">
        <v>481</v>
      </c>
    </row>
    <row r="505" spans="8:35" x14ac:dyDescent="0.35">
      <c r="H505" s="205" t="s">
        <v>481</v>
      </c>
      <c r="I505" s="205" t="s">
        <v>481</v>
      </c>
      <c r="J505" s="205" t="s">
        <v>481</v>
      </c>
      <c r="K505" s="205" t="s">
        <v>481</v>
      </c>
      <c r="L505" s="205" t="s">
        <v>481</v>
      </c>
      <c r="M505" s="205" t="s">
        <v>481</v>
      </c>
      <c r="N505" s="205" t="s">
        <v>481</v>
      </c>
      <c r="O505" s="205" t="s">
        <v>481</v>
      </c>
      <c r="P505" s="205" t="s">
        <v>481</v>
      </c>
      <c r="Q505" s="205" t="s">
        <v>481</v>
      </c>
      <c r="R505" s="205" t="s">
        <v>481</v>
      </c>
      <c r="S505" s="205" t="s">
        <v>481</v>
      </c>
      <c r="T505" s="205" t="s">
        <v>481</v>
      </c>
      <c r="U505" s="202" t="s">
        <v>188</v>
      </c>
      <c r="V505" s="205">
        <v>2889.5115971792543</v>
      </c>
      <c r="W505" s="205">
        <v>550.24258844079532</v>
      </c>
      <c r="X505" s="205" t="s">
        <v>481</v>
      </c>
      <c r="Y505" s="205" t="s">
        <v>481</v>
      </c>
      <c r="Z505" s="205" t="s">
        <v>481</v>
      </c>
      <c r="AA505" s="205" t="s">
        <v>481</v>
      </c>
      <c r="AB505" s="205" t="s">
        <v>481</v>
      </c>
      <c r="AC505" s="205" t="s">
        <v>481</v>
      </c>
      <c r="AD505" s="205" t="s">
        <v>481</v>
      </c>
      <c r="AE505" s="205" t="s">
        <v>481</v>
      </c>
      <c r="AF505" s="202" t="s">
        <v>188</v>
      </c>
      <c r="AG505" s="205" t="s">
        <v>481</v>
      </c>
      <c r="AH505" s="205">
        <v>2745.5373405254281</v>
      </c>
      <c r="AI505" s="205" t="s">
        <v>481</v>
      </c>
    </row>
    <row r="506" spans="8:35" x14ac:dyDescent="0.35">
      <c r="H506" s="205" t="s">
        <v>494</v>
      </c>
      <c r="I506" s="205" t="s">
        <v>2013</v>
      </c>
      <c r="J506" s="205" t="s">
        <v>494</v>
      </c>
      <c r="K506" s="205" t="s">
        <v>2013</v>
      </c>
      <c r="L506" s="205" t="s">
        <v>494</v>
      </c>
      <c r="M506" s="205" t="s">
        <v>494</v>
      </c>
      <c r="N506" s="205" t="s">
        <v>494</v>
      </c>
      <c r="O506" s="205" t="s">
        <v>494</v>
      </c>
      <c r="P506" s="205" t="s">
        <v>2013</v>
      </c>
      <c r="Q506" s="205" t="s">
        <v>494</v>
      </c>
      <c r="R506" s="205" t="s">
        <v>2013</v>
      </c>
      <c r="S506" s="205" t="s">
        <v>2013</v>
      </c>
      <c r="T506" s="205">
        <v>1.6984600970478201</v>
      </c>
      <c r="U506" s="202" t="s">
        <v>188</v>
      </c>
      <c r="V506" s="205">
        <v>1083.5867883626456</v>
      </c>
      <c r="W506" s="205">
        <v>1973.4137493664118</v>
      </c>
      <c r="X506" s="205">
        <v>79.714328892219598</v>
      </c>
      <c r="Y506" s="205" t="s">
        <v>494</v>
      </c>
      <c r="Z506" s="205">
        <v>118.23495360473002</v>
      </c>
      <c r="AA506" s="205" t="s">
        <v>494</v>
      </c>
      <c r="AB506" s="205" t="s">
        <v>2013</v>
      </c>
      <c r="AC506" s="205" t="s">
        <v>494</v>
      </c>
      <c r="AD506" s="205" t="s">
        <v>494</v>
      </c>
      <c r="AE506" s="205">
        <v>3.5894286775586801</v>
      </c>
      <c r="AF506" s="202" t="s">
        <v>188</v>
      </c>
      <c r="AG506" s="205" t="s">
        <v>494</v>
      </c>
      <c r="AH506" s="205">
        <v>709.15405230078557</v>
      </c>
      <c r="AI506" s="205">
        <v>490.71858044210865</v>
      </c>
    </row>
    <row r="507" spans="8:35" x14ac:dyDescent="0.35">
      <c r="H507" s="205" t="s">
        <v>481</v>
      </c>
      <c r="I507" s="205">
        <v>9356.369772</v>
      </c>
      <c r="J507" s="205" t="s">
        <v>481</v>
      </c>
      <c r="K507" s="205" t="s">
        <v>481</v>
      </c>
      <c r="L507" s="205" t="s">
        <v>481</v>
      </c>
      <c r="M507" s="205" t="s">
        <v>481</v>
      </c>
      <c r="N507" s="205" t="s">
        <v>481</v>
      </c>
      <c r="O507" s="205" t="s">
        <v>481</v>
      </c>
      <c r="P507" s="205">
        <v>1154.9313</v>
      </c>
      <c r="Q507" s="205" t="s">
        <v>481</v>
      </c>
      <c r="R507" s="205" t="s">
        <v>481</v>
      </c>
      <c r="S507" s="205" t="s">
        <v>481</v>
      </c>
      <c r="T507" s="205" t="s">
        <v>481</v>
      </c>
      <c r="U507" s="202" t="s">
        <v>188</v>
      </c>
      <c r="V507" s="205">
        <v>15.660888</v>
      </c>
      <c r="W507" s="205" t="s">
        <v>481</v>
      </c>
      <c r="X507" s="205" t="s">
        <v>481</v>
      </c>
      <c r="Y507" s="205" t="s">
        <v>481</v>
      </c>
      <c r="Z507" s="205" t="s">
        <v>481</v>
      </c>
      <c r="AA507" s="205" t="s">
        <v>481</v>
      </c>
      <c r="AB507" s="205" t="s">
        <v>481</v>
      </c>
      <c r="AC507" s="205" t="s">
        <v>481</v>
      </c>
      <c r="AD507" s="205" t="s">
        <v>481</v>
      </c>
      <c r="AE507" s="205" t="s">
        <v>481</v>
      </c>
      <c r="AF507" s="202" t="s">
        <v>188</v>
      </c>
      <c r="AG507" s="205">
        <v>7230.4559117999988</v>
      </c>
      <c r="AH507" s="205" t="s">
        <v>481</v>
      </c>
      <c r="AI507" s="205" t="s">
        <v>481</v>
      </c>
    </row>
    <row r="508" spans="8:35" x14ac:dyDescent="0.35">
      <c r="H508" s="205" t="s">
        <v>481</v>
      </c>
      <c r="I508" s="205" t="s">
        <v>481</v>
      </c>
      <c r="J508" s="205" t="s">
        <v>481</v>
      </c>
      <c r="K508" s="205" t="s">
        <v>481</v>
      </c>
      <c r="L508" s="205" t="s">
        <v>481</v>
      </c>
      <c r="M508" s="205" t="s">
        <v>481</v>
      </c>
      <c r="N508" s="205" t="s">
        <v>481</v>
      </c>
      <c r="O508" s="205" t="s">
        <v>481</v>
      </c>
      <c r="P508" s="205" t="s">
        <v>481</v>
      </c>
      <c r="Q508" s="205" t="s">
        <v>481</v>
      </c>
      <c r="R508" s="205" t="s">
        <v>481</v>
      </c>
      <c r="S508" s="205" t="s">
        <v>481</v>
      </c>
      <c r="T508" s="205" t="s">
        <v>481</v>
      </c>
      <c r="U508" s="202" t="s">
        <v>188</v>
      </c>
      <c r="V508" s="205">
        <v>2.3518718468133701</v>
      </c>
      <c r="W508" s="205" t="s">
        <v>481</v>
      </c>
      <c r="X508" s="205" t="s">
        <v>481</v>
      </c>
      <c r="Y508" s="205" t="s">
        <v>481</v>
      </c>
      <c r="Z508" s="205" t="s">
        <v>481</v>
      </c>
      <c r="AA508" s="205" t="s">
        <v>481</v>
      </c>
      <c r="AB508" s="205" t="s">
        <v>481</v>
      </c>
      <c r="AC508" s="205" t="s">
        <v>481</v>
      </c>
      <c r="AD508" s="205" t="s">
        <v>481</v>
      </c>
      <c r="AE508" s="205" t="s">
        <v>481</v>
      </c>
      <c r="AF508" s="202" t="s">
        <v>188</v>
      </c>
      <c r="AG508" s="205" t="s">
        <v>481</v>
      </c>
      <c r="AH508" s="205">
        <v>8349.1095143276398</v>
      </c>
      <c r="AI508" s="205" t="s">
        <v>481</v>
      </c>
    </row>
    <row r="509" spans="8:35" x14ac:dyDescent="0.35">
      <c r="H509" s="205" t="s">
        <v>481</v>
      </c>
      <c r="I509" s="205" t="s">
        <v>481</v>
      </c>
      <c r="J509" s="205" t="s">
        <v>481</v>
      </c>
      <c r="K509" s="205" t="s">
        <v>481</v>
      </c>
      <c r="L509" s="205" t="s">
        <v>481</v>
      </c>
      <c r="M509" s="205" t="s">
        <v>481</v>
      </c>
      <c r="N509" s="205" t="s">
        <v>481</v>
      </c>
      <c r="O509" s="205" t="s">
        <v>481</v>
      </c>
      <c r="P509" s="205" t="s">
        <v>481</v>
      </c>
      <c r="Q509" s="205" t="s">
        <v>481</v>
      </c>
      <c r="R509" s="205" t="s">
        <v>481</v>
      </c>
      <c r="S509" s="205" t="s">
        <v>481</v>
      </c>
      <c r="T509" s="205" t="s">
        <v>481</v>
      </c>
      <c r="U509" s="202" t="s">
        <v>188</v>
      </c>
      <c r="V509" s="205" t="s">
        <v>487</v>
      </c>
      <c r="W509" s="205" t="s">
        <v>487</v>
      </c>
      <c r="X509" s="205" t="s">
        <v>487</v>
      </c>
      <c r="Y509" s="205" t="s">
        <v>481</v>
      </c>
      <c r="Z509" s="205" t="s">
        <v>487</v>
      </c>
      <c r="AA509" s="205" t="s">
        <v>481</v>
      </c>
      <c r="AB509" s="205" t="s">
        <v>481</v>
      </c>
      <c r="AC509" s="205" t="s">
        <v>481</v>
      </c>
      <c r="AD509" s="205" t="s">
        <v>481</v>
      </c>
      <c r="AE509" s="205" t="s">
        <v>481</v>
      </c>
      <c r="AF509" s="202" t="s">
        <v>188</v>
      </c>
      <c r="AG509" s="205" t="s">
        <v>481</v>
      </c>
      <c r="AH509" s="205" t="s">
        <v>487</v>
      </c>
      <c r="AI509" s="205" t="s">
        <v>487</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503</v>
      </c>
      <c r="I681" s="63" t="s">
        <v>504</v>
      </c>
      <c r="J681" s="63" t="s">
        <v>505</v>
      </c>
      <c r="K681" s="63" t="s">
        <v>506</v>
      </c>
      <c r="L681" s="63" t="s">
        <v>507</v>
      </c>
      <c r="M681" s="63" t="s">
        <v>508</v>
      </c>
      <c r="N681" s="63" t="s">
        <v>509</v>
      </c>
      <c r="O681" s="63" t="s">
        <v>510</v>
      </c>
      <c r="P681" s="63" t="s">
        <v>511</v>
      </c>
      <c r="Q681" s="63" t="s">
        <v>512</v>
      </c>
      <c r="R681" s="63" t="s">
        <v>513</v>
      </c>
      <c r="S681" s="63" t="s">
        <v>514</v>
      </c>
      <c r="T681" s="63" t="s">
        <v>545</v>
      </c>
      <c r="U681" s="63" t="s">
        <v>516</v>
      </c>
      <c r="V681" s="63" t="s">
        <v>546</v>
      </c>
      <c r="W681" s="63" t="s">
        <v>547</v>
      </c>
      <c r="X681" s="63" t="s">
        <v>548</v>
      </c>
      <c r="Y681" s="63" t="s">
        <v>549</v>
      </c>
      <c r="Z681" s="63" t="s">
        <v>550</v>
      </c>
      <c r="AA681" s="63" t="s">
        <v>551</v>
      </c>
      <c r="AB681" s="63" t="s">
        <v>552</v>
      </c>
      <c r="AC681" s="63" t="s">
        <v>553</v>
      </c>
      <c r="AD681" s="63" t="s">
        <v>554</v>
      </c>
      <c r="AE681" s="63" t="s">
        <v>555</v>
      </c>
      <c r="AF681" s="63" t="s">
        <v>527</v>
      </c>
      <c r="AG681" s="63" t="s">
        <v>556</v>
      </c>
      <c r="AH681" s="63" t="s">
        <v>557</v>
      </c>
      <c r="AI681" s="63" t="s">
        <v>558</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559</v>
      </c>
      <c r="I687" s="62" t="s">
        <v>1465</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560</v>
      </c>
      <c r="I719" s="67" t="s">
        <v>561</v>
      </c>
      <c r="J719" s="66" t="s">
        <v>562</v>
      </c>
      <c r="K719" s="67" t="s">
        <v>563</v>
      </c>
      <c r="L719" s="67" t="s">
        <v>564</v>
      </c>
      <c r="M719" s="67" t="s">
        <v>565</v>
      </c>
    </row>
    <row r="720" spans="8:27" x14ac:dyDescent="0.35">
      <c r="H720" s="68" t="s">
        <v>567</v>
      </c>
      <c r="I720" s="69">
        <v>1</v>
      </c>
      <c r="J720" s="68" t="s">
        <v>568</v>
      </c>
      <c r="K720" s="69">
        <v>1</v>
      </c>
      <c r="L720" s="68" t="s">
        <v>569</v>
      </c>
      <c r="M720" s="69">
        <v>1</v>
      </c>
    </row>
    <row r="721" spans="8:13" x14ac:dyDescent="0.35">
      <c r="H721" s="70" t="s">
        <v>571</v>
      </c>
      <c r="I721" s="71">
        <v>67</v>
      </c>
      <c r="J721" s="70" t="s">
        <v>572</v>
      </c>
      <c r="K721" s="71">
        <v>14</v>
      </c>
      <c r="L721" s="70" t="s">
        <v>573</v>
      </c>
      <c r="M721" s="71">
        <v>4</v>
      </c>
    </row>
    <row r="722" spans="8:13" x14ac:dyDescent="0.35">
      <c r="H722" s="72" t="s">
        <v>574</v>
      </c>
      <c r="I722" s="73">
        <v>68</v>
      </c>
      <c r="J722" s="72" t="s">
        <v>575</v>
      </c>
      <c r="K722" s="73">
        <v>15</v>
      </c>
      <c r="L722" s="72" t="s">
        <v>576</v>
      </c>
      <c r="M722" s="73">
        <v>6</v>
      </c>
    </row>
    <row r="723" spans="8:13" x14ac:dyDescent="0.35">
      <c r="H723" s="74" t="s">
        <v>577</v>
      </c>
      <c r="I723" s="75">
        <v>277</v>
      </c>
      <c r="J723" s="74" t="s">
        <v>578</v>
      </c>
      <c r="K723" s="75">
        <v>282</v>
      </c>
      <c r="L723" s="74" t="s">
        <v>579</v>
      </c>
      <c r="M723" s="75">
        <v>234</v>
      </c>
    </row>
    <row r="724" spans="8:13" x14ac:dyDescent="0.35">
      <c r="H724" s="68" t="s">
        <v>580</v>
      </c>
      <c r="I724" s="69">
        <v>6890</v>
      </c>
      <c r="J724" s="68" t="s">
        <v>581</v>
      </c>
      <c r="K724" s="69">
        <v>4890</v>
      </c>
      <c r="L724" s="68" t="s">
        <v>582</v>
      </c>
      <c r="M724" s="69">
        <v>2340</v>
      </c>
    </row>
    <row r="725" spans="8:13" x14ac:dyDescent="0.35">
      <c r="H725" s="70" t="s">
        <v>583</v>
      </c>
      <c r="I725" s="76">
        <v>11300</v>
      </c>
      <c r="J725" s="70" t="s">
        <v>584</v>
      </c>
      <c r="K725" s="76">
        <v>11000</v>
      </c>
      <c r="L725" s="70" t="s">
        <v>585</v>
      </c>
      <c r="M725" s="71">
        <v>8450</v>
      </c>
    </row>
    <row r="726" spans="8:13" x14ac:dyDescent="0.35">
      <c r="H726" s="72" t="s">
        <v>586</v>
      </c>
      <c r="I726" s="77">
        <v>11700</v>
      </c>
      <c r="J726" s="72" t="s">
        <v>587</v>
      </c>
      <c r="K726" s="77">
        <v>14200</v>
      </c>
      <c r="L726" s="72" t="s">
        <v>588</v>
      </c>
      <c r="M726" s="77">
        <v>15900</v>
      </c>
    </row>
    <row r="727" spans="8:13" x14ac:dyDescent="0.35">
      <c r="H727" s="70" t="s">
        <v>589</v>
      </c>
      <c r="I727" s="71">
        <v>6730</v>
      </c>
      <c r="J727" s="70" t="s">
        <v>590</v>
      </c>
      <c r="K727" s="71">
        <v>6250</v>
      </c>
      <c r="L727" s="70" t="s">
        <v>591</v>
      </c>
      <c r="M727" s="71">
        <v>4470</v>
      </c>
    </row>
    <row r="728" spans="8:13" x14ac:dyDescent="0.35">
      <c r="H728" s="72" t="s">
        <v>592</v>
      </c>
      <c r="I728" s="73">
        <v>8190</v>
      </c>
      <c r="J728" s="72" t="s">
        <v>593</v>
      </c>
      <c r="K728" s="73">
        <v>9020</v>
      </c>
      <c r="L728" s="72" t="s">
        <v>594</v>
      </c>
      <c r="M728" s="73">
        <v>8550</v>
      </c>
    </row>
    <row r="729" spans="8:13" x14ac:dyDescent="0.35">
      <c r="H729" s="74" t="s">
        <v>595</v>
      </c>
      <c r="I729" s="75">
        <v>6310</v>
      </c>
      <c r="J729" s="74" t="s">
        <v>596</v>
      </c>
      <c r="K729" s="75">
        <v>7810</v>
      </c>
      <c r="L729" s="74" t="s">
        <v>597</v>
      </c>
      <c r="M729" s="75">
        <v>8980</v>
      </c>
    </row>
    <row r="730" spans="8:13" x14ac:dyDescent="0.35">
      <c r="H730" s="68" t="s">
        <v>598</v>
      </c>
      <c r="I730" s="69">
        <v>192</v>
      </c>
      <c r="J730" s="68" t="s">
        <v>599</v>
      </c>
      <c r="K730" s="69">
        <v>26</v>
      </c>
      <c r="L730" s="68" t="s">
        <v>600</v>
      </c>
      <c r="M730" s="69">
        <v>20</v>
      </c>
    </row>
    <row r="731" spans="8:13" x14ac:dyDescent="0.35">
      <c r="H731" s="70" t="s">
        <v>601</v>
      </c>
      <c r="I731" s="71">
        <v>4200</v>
      </c>
      <c r="J731" s="70" t="s">
        <v>602</v>
      </c>
      <c r="K731" s="71">
        <v>832</v>
      </c>
      <c r="L731" s="70" t="s">
        <v>603</v>
      </c>
      <c r="M731" s="71">
        <v>262</v>
      </c>
    </row>
    <row r="732" spans="8:13" x14ac:dyDescent="0.35">
      <c r="H732" s="72" t="s">
        <v>604</v>
      </c>
      <c r="I732" s="73">
        <v>70</v>
      </c>
      <c r="J732" s="72" t="s">
        <v>605</v>
      </c>
      <c r="K732" s="73">
        <v>10</v>
      </c>
      <c r="L732" s="72" t="s">
        <v>606</v>
      </c>
      <c r="M732" s="73">
        <v>8</v>
      </c>
    </row>
    <row r="733" spans="8:13" x14ac:dyDescent="0.35">
      <c r="H733" s="70" t="s">
        <v>607</v>
      </c>
      <c r="I733" s="71">
        <v>426</v>
      </c>
      <c r="J733" s="70" t="s">
        <v>608</v>
      </c>
      <c r="K733" s="71">
        <v>48</v>
      </c>
      <c r="L733" s="70" t="s">
        <v>609</v>
      </c>
      <c r="M733" s="71">
        <v>36</v>
      </c>
    </row>
    <row r="734" spans="8:13" x14ac:dyDescent="0.35">
      <c r="H734" s="72" t="s">
        <v>610</v>
      </c>
      <c r="I734" s="73">
        <v>98</v>
      </c>
      <c r="J734" s="72" t="s">
        <v>611</v>
      </c>
      <c r="K734" s="73">
        <v>14</v>
      </c>
      <c r="L734" s="72" t="s">
        <v>612</v>
      </c>
      <c r="M734" s="73">
        <v>11</v>
      </c>
    </row>
    <row r="735" spans="8:13" x14ac:dyDescent="0.35">
      <c r="H735" s="70" t="s">
        <v>613</v>
      </c>
      <c r="I735" s="71">
        <v>659</v>
      </c>
      <c r="J735" s="70" t="s">
        <v>614</v>
      </c>
      <c r="K735" s="71">
        <v>72</v>
      </c>
      <c r="L735" s="70" t="s">
        <v>615</v>
      </c>
      <c r="M735" s="71">
        <v>51</v>
      </c>
    </row>
    <row r="736" spans="8:13" x14ac:dyDescent="0.35">
      <c r="H736" s="72" t="s">
        <v>616</v>
      </c>
      <c r="I736" s="73">
        <v>1120</v>
      </c>
      <c r="J736" s="72" t="s">
        <v>617</v>
      </c>
      <c r="K736" s="73">
        <v>121</v>
      </c>
      <c r="L736" s="72" t="s">
        <v>618</v>
      </c>
      <c r="M736" s="73">
        <v>74</v>
      </c>
    </row>
    <row r="737" spans="8:13" x14ac:dyDescent="0.35">
      <c r="H737" s="70" t="s">
        <v>619</v>
      </c>
      <c r="I737" s="71">
        <v>624</v>
      </c>
      <c r="J737" s="70" t="s">
        <v>620</v>
      </c>
      <c r="K737" s="71">
        <v>67</v>
      </c>
      <c r="L737" s="70" t="s">
        <v>621</v>
      </c>
      <c r="M737" s="71">
        <v>47</v>
      </c>
    </row>
    <row r="738" spans="8:13" x14ac:dyDescent="0.35">
      <c r="H738" s="72" t="s">
        <v>622</v>
      </c>
      <c r="I738" s="73">
        <v>1850</v>
      </c>
      <c r="J738" s="72" t="s">
        <v>623</v>
      </c>
      <c r="K738" s="73">
        <v>271</v>
      </c>
      <c r="L738" s="72" t="s">
        <v>624</v>
      </c>
      <c r="M738" s="73">
        <v>111</v>
      </c>
    </row>
    <row r="739" spans="8:13" x14ac:dyDescent="0.35">
      <c r="H739" s="70" t="s">
        <v>581</v>
      </c>
      <c r="I739" s="71">
        <v>4390</v>
      </c>
      <c r="J739" s="70" t="s">
        <v>625</v>
      </c>
      <c r="K739" s="71">
        <v>1370</v>
      </c>
      <c r="L739" s="70" t="s">
        <v>626</v>
      </c>
      <c r="M739" s="71">
        <v>356</v>
      </c>
    </row>
    <row r="740" spans="8:13" x14ac:dyDescent="0.35">
      <c r="H740" s="72" t="s">
        <v>627</v>
      </c>
      <c r="I740" s="73">
        <v>170</v>
      </c>
      <c r="J740" s="72" t="s">
        <v>628</v>
      </c>
      <c r="K740" s="73">
        <v>22</v>
      </c>
      <c r="L740" s="72" t="s">
        <v>629</v>
      </c>
      <c r="M740" s="73">
        <v>18</v>
      </c>
    </row>
    <row r="741" spans="8:13" x14ac:dyDescent="0.35">
      <c r="H741" s="70" t="s">
        <v>630</v>
      </c>
      <c r="I741" s="71">
        <v>1110</v>
      </c>
      <c r="J741" s="70" t="s">
        <v>631</v>
      </c>
      <c r="K741" s="71">
        <v>120</v>
      </c>
      <c r="L741" s="70" t="s">
        <v>632</v>
      </c>
      <c r="M741" s="71">
        <v>73</v>
      </c>
    </row>
    <row r="742" spans="8:13" x14ac:dyDescent="0.35">
      <c r="H742" s="78" t="s">
        <v>633</v>
      </c>
      <c r="I742" s="79">
        <v>2</v>
      </c>
      <c r="J742" s="78" t="s">
        <v>634</v>
      </c>
      <c r="K742" s="80" t="s">
        <v>635</v>
      </c>
      <c r="L742" s="78" t="s">
        <v>636</v>
      </c>
      <c r="M742" s="80" t="s">
        <v>635</v>
      </c>
    </row>
    <row r="743" spans="8:13" x14ac:dyDescent="0.35">
      <c r="H743" s="68" t="s">
        <v>637</v>
      </c>
      <c r="I743" s="81">
        <v>11500</v>
      </c>
      <c r="J743" s="68" t="s">
        <v>586</v>
      </c>
      <c r="K743" s="81">
        <v>13000</v>
      </c>
      <c r="L743" s="68" t="s">
        <v>638</v>
      </c>
      <c r="M743" s="81">
        <v>12700</v>
      </c>
    </row>
    <row r="744" spans="8:13" x14ac:dyDescent="0.35">
      <c r="H744" s="70" t="s">
        <v>639</v>
      </c>
      <c r="I744" s="83">
        <v>1360</v>
      </c>
      <c r="J744" s="70" t="s">
        <v>640</v>
      </c>
      <c r="K744" s="82">
        <v>145</v>
      </c>
      <c r="L744" s="70" t="s">
        <v>641</v>
      </c>
      <c r="M744" s="82">
        <v>94</v>
      </c>
    </row>
    <row r="745" spans="8:13" x14ac:dyDescent="0.35">
      <c r="H745" s="72" t="s">
        <v>642</v>
      </c>
      <c r="I745" s="84">
        <v>177</v>
      </c>
      <c r="J745" s="72" t="s">
        <v>643</v>
      </c>
      <c r="K745" s="84">
        <v>21</v>
      </c>
      <c r="L745" s="72" t="s">
        <v>644</v>
      </c>
      <c r="M745" s="84">
        <v>16</v>
      </c>
    </row>
    <row r="746" spans="8:13" x14ac:dyDescent="0.35">
      <c r="H746" s="70" t="s">
        <v>645</v>
      </c>
      <c r="I746" s="83">
        <v>5800</v>
      </c>
      <c r="J746" s="70" t="s">
        <v>646</v>
      </c>
      <c r="K746" s="82">
        <v>2980</v>
      </c>
      <c r="L746" s="70" t="s">
        <v>647</v>
      </c>
      <c r="M746" s="82">
        <v>967</v>
      </c>
    </row>
    <row r="747" spans="8:13" x14ac:dyDescent="0.35">
      <c r="H747" s="72" t="s">
        <v>648</v>
      </c>
      <c r="I747" s="85">
        <v>2660</v>
      </c>
      <c r="J747" s="72" t="s">
        <v>649</v>
      </c>
      <c r="K747" s="84">
        <v>412</v>
      </c>
      <c r="L747" s="72" t="s">
        <v>650</v>
      </c>
      <c r="M747" s="84">
        <v>160</v>
      </c>
    </row>
    <row r="748" spans="8:13" x14ac:dyDescent="0.35">
      <c r="H748" s="70" t="s">
        <v>570</v>
      </c>
      <c r="I748" s="83">
        <v>3050</v>
      </c>
      <c r="J748" s="70" t="s">
        <v>651</v>
      </c>
      <c r="K748" s="82">
        <v>703</v>
      </c>
      <c r="L748" s="70" t="s">
        <v>652</v>
      </c>
      <c r="M748" s="82">
        <v>201</v>
      </c>
    </row>
    <row r="749" spans="8:13" x14ac:dyDescent="0.35">
      <c r="H749" s="72" t="s">
        <v>653</v>
      </c>
      <c r="I749" s="84">
        <v>549</v>
      </c>
      <c r="J749" s="72" t="s">
        <v>654</v>
      </c>
      <c r="K749" s="84">
        <v>62</v>
      </c>
      <c r="L749" s="72" t="s">
        <v>566</v>
      </c>
      <c r="M749" s="84">
        <v>46</v>
      </c>
    </row>
    <row r="750" spans="8:13" x14ac:dyDescent="0.35">
      <c r="H750" s="70" t="s">
        <v>655</v>
      </c>
      <c r="I750" s="83">
        <v>6960</v>
      </c>
      <c r="J750" s="70" t="s">
        <v>656</v>
      </c>
      <c r="K750" s="82">
        <v>5060</v>
      </c>
      <c r="L750" s="70" t="s">
        <v>657</v>
      </c>
      <c r="M750" s="83">
        <v>2500</v>
      </c>
    </row>
    <row r="751" spans="8:13" x14ac:dyDescent="0.35">
      <c r="H751" s="72" t="s">
        <v>658</v>
      </c>
      <c r="I751" s="84">
        <v>18</v>
      </c>
      <c r="J751" s="72" t="s">
        <v>659</v>
      </c>
      <c r="K751" s="84">
        <v>3</v>
      </c>
      <c r="L751" s="72" t="s">
        <v>660</v>
      </c>
      <c r="M751" s="84">
        <v>2</v>
      </c>
    </row>
    <row r="752" spans="8:13" x14ac:dyDescent="0.35">
      <c r="H752" s="70" t="s">
        <v>661</v>
      </c>
      <c r="I752" s="82">
        <v>174</v>
      </c>
      <c r="J752" s="70" t="s">
        <v>662</v>
      </c>
      <c r="K752" s="82">
        <v>24</v>
      </c>
      <c r="L752" s="70" t="s">
        <v>663</v>
      </c>
      <c r="M752" s="82">
        <v>19</v>
      </c>
    </row>
    <row r="753" spans="8:13" x14ac:dyDescent="0.35">
      <c r="H753" s="72" t="s">
        <v>664</v>
      </c>
      <c r="I753" s="84">
        <v>4</v>
      </c>
      <c r="J753" s="72" t="s">
        <v>665</v>
      </c>
      <c r="K753" s="86" t="s">
        <v>666</v>
      </c>
      <c r="L753" s="72" t="s">
        <v>667</v>
      </c>
      <c r="M753" s="86" t="s">
        <v>666</v>
      </c>
    </row>
    <row r="754" spans="8:13" x14ac:dyDescent="0.35">
      <c r="H754" s="70" t="s">
        <v>668</v>
      </c>
      <c r="I754" s="83">
        <v>4830</v>
      </c>
      <c r="J754" s="70" t="s">
        <v>669</v>
      </c>
      <c r="K754" s="82">
        <v>2480</v>
      </c>
      <c r="L754" s="70" t="s">
        <v>670</v>
      </c>
      <c r="M754" s="82">
        <v>806</v>
      </c>
    </row>
    <row r="755" spans="8:13" x14ac:dyDescent="0.35">
      <c r="H755" s="72" t="s">
        <v>671</v>
      </c>
      <c r="I755" s="85">
        <v>5280</v>
      </c>
      <c r="J755" s="72" t="s">
        <v>672</v>
      </c>
      <c r="K755" s="84">
        <v>3440</v>
      </c>
      <c r="L755" s="72" t="s">
        <v>673</v>
      </c>
      <c r="M755" s="85">
        <v>1460</v>
      </c>
    </row>
    <row r="756" spans="8:13" x14ac:dyDescent="0.35">
      <c r="H756" s="70" t="s">
        <v>674</v>
      </c>
      <c r="I756" s="83">
        <v>2840</v>
      </c>
      <c r="J756" s="70" t="s">
        <v>675</v>
      </c>
      <c r="K756" s="82">
        <v>636</v>
      </c>
      <c r="L756" s="70" t="s">
        <v>676</v>
      </c>
      <c r="M756" s="82">
        <v>185</v>
      </c>
    </row>
    <row r="757" spans="8:13" x14ac:dyDescent="0.35">
      <c r="H757" s="72" t="s">
        <v>677</v>
      </c>
      <c r="I757" s="85">
        <v>3190</v>
      </c>
      <c r="J757" s="72" t="s">
        <v>678</v>
      </c>
      <c r="K757" s="84">
        <v>573</v>
      </c>
      <c r="L757" s="72" t="s">
        <v>679</v>
      </c>
      <c r="M757" s="84">
        <v>195</v>
      </c>
    </row>
    <row r="758" spans="8:13" x14ac:dyDescent="0.35">
      <c r="H758" s="70" t="s">
        <v>680</v>
      </c>
      <c r="I758" s="83">
        <v>7400</v>
      </c>
      <c r="J758" s="70" t="s">
        <v>681</v>
      </c>
      <c r="K758" s="82">
        <v>8400</v>
      </c>
      <c r="L758" s="70" t="s">
        <v>682</v>
      </c>
      <c r="M758" s="83">
        <v>8380</v>
      </c>
    </row>
    <row r="759" spans="8:13" x14ac:dyDescent="0.35">
      <c r="H759" s="72" t="s">
        <v>683</v>
      </c>
      <c r="I759" s="85">
        <v>1570</v>
      </c>
      <c r="J759" s="72" t="s">
        <v>684</v>
      </c>
      <c r="K759" s="84">
        <v>176</v>
      </c>
      <c r="L759" s="72" t="s">
        <v>685</v>
      </c>
      <c r="M759" s="84">
        <v>100</v>
      </c>
    </row>
    <row r="760" spans="8:13" x14ac:dyDescent="0.35">
      <c r="H760" s="70" t="s">
        <v>682</v>
      </c>
      <c r="I760" s="83">
        <v>6690</v>
      </c>
      <c r="J760" s="70" t="s">
        <v>686</v>
      </c>
      <c r="K760" s="82">
        <v>4870</v>
      </c>
      <c r="L760" s="70" t="s">
        <v>687</v>
      </c>
      <c r="M760" s="83">
        <v>2410</v>
      </c>
    </row>
    <row r="761" spans="8:13" x14ac:dyDescent="0.35">
      <c r="H761" s="72" t="s">
        <v>688</v>
      </c>
      <c r="I761" s="84">
        <v>378</v>
      </c>
      <c r="J761" s="72" t="s">
        <v>689</v>
      </c>
      <c r="K761" s="84">
        <v>44</v>
      </c>
      <c r="L761" s="72" t="s">
        <v>690</v>
      </c>
      <c r="M761" s="84">
        <v>33</v>
      </c>
    </row>
    <row r="762" spans="8:13" x14ac:dyDescent="0.35">
      <c r="H762" s="70" t="s">
        <v>691</v>
      </c>
      <c r="I762" s="82">
        <v>460</v>
      </c>
      <c r="J762" s="70" t="s">
        <v>692</v>
      </c>
      <c r="K762" s="82">
        <v>54</v>
      </c>
      <c r="L762" s="70" t="s">
        <v>693</v>
      </c>
      <c r="M762" s="82">
        <v>40</v>
      </c>
    </row>
    <row r="763" spans="8:13" x14ac:dyDescent="0.35">
      <c r="H763" s="72" t="s">
        <v>694</v>
      </c>
      <c r="I763" s="85">
        <v>1970</v>
      </c>
      <c r="J763" s="72" t="s">
        <v>695</v>
      </c>
      <c r="K763" s="84">
        <v>245</v>
      </c>
      <c r="L763" s="72" t="s">
        <v>696</v>
      </c>
      <c r="M763" s="84">
        <v>121</v>
      </c>
    </row>
    <row r="764" spans="8:13" x14ac:dyDescent="0.35">
      <c r="H764" s="70" t="s">
        <v>698</v>
      </c>
      <c r="I764" s="82">
        <v>92</v>
      </c>
      <c r="J764" s="70" t="s">
        <v>699</v>
      </c>
      <c r="K764" s="82">
        <v>13</v>
      </c>
      <c r="L764" s="70" t="s">
        <v>700</v>
      </c>
      <c r="M764" s="82">
        <v>10</v>
      </c>
    </row>
    <row r="765" spans="8:13" x14ac:dyDescent="0.35">
      <c r="H765" s="72" t="s">
        <v>701</v>
      </c>
      <c r="I765" s="84">
        <v>213</v>
      </c>
      <c r="J765" s="72" t="s">
        <v>702</v>
      </c>
      <c r="K765" s="84">
        <v>26</v>
      </c>
      <c r="L765" s="72" t="s">
        <v>703</v>
      </c>
      <c r="M765" s="84">
        <v>20</v>
      </c>
    </row>
    <row r="766" spans="8:13" x14ac:dyDescent="0.35">
      <c r="H766" s="70" t="s">
        <v>704</v>
      </c>
      <c r="I766" s="83">
        <v>4290</v>
      </c>
      <c r="J766" s="70" t="s">
        <v>657</v>
      </c>
      <c r="K766" s="82">
        <v>2220</v>
      </c>
      <c r="L766" s="70" t="s">
        <v>705</v>
      </c>
      <c r="M766" s="82">
        <v>725</v>
      </c>
    </row>
    <row r="767" spans="8:13" x14ac:dyDescent="0.35">
      <c r="H767" s="72" t="s">
        <v>706</v>
      </c>
      <c r="I767" s="85">
        <v>1890</v>
      </c>
      <c r="J767" s="72" t="s">
        <v>707</v>
      </c>
      <c r="K767" s="84">
        <v>262</v>
      </c>
      <c r="L767" s="72" t="s">
        <v>708</v>
      </c>
      <c r="M767" s="84">
        <v>114</v>
      </c>
    </row>
    <row r="768" spans="8:13" x14ac:dyDescent="0.35">
      <c r="H768" s="70" t="s">
        <v>709</v>
      </c>
      <c r="I768" s="83">
        <v>3720</v>
      </c>
      <c r="J768" s="70" t="s">
        <v>710</v>
      </c>
      <c r="K768" s="82">
        <v>1070</v>
      </c>
      <c r="L768" s="70" t="s">
        <v>711</v>
      </c>
      <c r="M768" s="82">
        <v>281</v>
      </c>
    </row>
    <row r="769" spans="8:13" x14ac:dyDescent="0.35">
      <c r="H769" s="72" t="s">
        <v>712</v>
      </c>
      <c r="I769" s="86" t="s">
        <v>666</v>
      </c>
      <c r="J769" s="72" t="s">
        <v>713</v>
      </c>
      <c r="K769" s="86" t="s">
        <v>666</v>
      </c>
      <c r="L769" s="72" t="s">
        <v>714</v>
      </c>
      <c r="M769" s="86" t="s">
        <v>666</v>
      </c>
    </row>
    <row r="770" spans="8:13" x14ac:dyDescent="0.35">
      <c r="H770" s="70" t="s">
        <v>715</v>
      </c>
      <c r="I770" s="87" t="s">
        <v>666</v>
      </c>
      <c r="J770" s="70" t="s">
        <v>716</v>
      </c>
      <c r="K770" s="87" t="s">
        <v>666</v>
      </c>
      <c r="L770" s="70" t="s">
        <v>717</v>
      </c>
      <c r="M770" s="87" t="s">
        <v>666</v>
      </c>
    </row>
    <row r="771" spans="8:13" x14ac:dyDescent="0.35">
      <c r="H771" s="72" t="s">
        <v>718</v>
      </c>
      <c r="I771" s="86" t="s">
        <v>666</v>
      </c>
      <c r="J771" s="72" t="s">
        <v>719</v>
      </c>
      <c r="K771" s="86" t="s">
        <v>666</v>
      </c>
      <c r="L771" s="72" t="s">
        <v>720</v>
      </c>
      <c r="M771" s="86" t="s">
        <v>666</v>
      </c>
    </row>
    <row r="772" spans="8:13" x14ac:dyDescent="0.35">
      <c r="H772" s="70" t="s">
        <v>721</v>
      </c>
      <c r="I772" s="87" t="s">
        <v>666</v>
      </c>
      <c r="J772" s="70" t="s">
        <v>722</v>
      </c>
      <c r="K772" s="87" t="s">
        <v>666</v>
      </c>
      <c r="L772" s="70" t="s">
        <v>723</v>
      </c>
      <c r="M772" s="87" t="s">
        <v>666</v>
      </c>
    </row>
    <row r="773" spans="8:13" x14ac:dyDescent="0.35">
      <c r="H773" s="72" t="s">
        <v>725</v>
      </c>
      <c r="I773" s="86" t="s">
        <v>666</v>
      </c>
      <c r="J773" s="72" t="s">
        <v>726</v>
      </c>
      <c r="K773" s="86" t="s">
        <v>666</v>
      </c>
      <c r="L773" s="72" t="s">
        <v>727</v>
      </c>
      <c r="M773" s="86" t="s">
        <v>666</v>
      </c>
    </row>
    <row r="774" spans="8:13" x14ac:dyDescent="0.35">
      <c r="H774" s="70" t="s">
        <v>728</v>
      </c>
      <c r="I774" s="87" t="s">
        <v>666</v>
      </c>
      <c r="J774" s="70" t="s">
        <v>729</v>
      </c>
      <c r="K774" s="87" t="s">
        <v>666</v>
      </c>
      <c r="L774" s="70" t="s">
        <v>730</v>
      </c>
      <c r="M774" s="87" t="s">
        <v>666</v>
      </c>
    </row>
    <row r="775" spans="8:13" x14ac:dyDescent="0.35">
      <c r="H775" s="72" t="s">
        <v>731</v>
      </c>
      <c r="I775" s="86" t="s">
        <v>666</v>
      </c>
      <c r="J775" s="72" t="s">
        <v>732</v>
      </c>
      <c r="K775" s="86" t="s">
        <v>666</v>
      </c>
      <c r="L775" s="72" t="s">
        <v>733</v>
      </c>
      <c r="M775" s="86" t="s">
        <v>666</v>
      </c>
    </row>
    <row r="776" spans="8:13" x14ac:dyDescent="0.35">
      <c r="H776" s="74" t="s">
        <v>734</v>
      </c>
      <c r="I776" s="88">
        <v>2</v>
      </c>
      <c r="J776" s="74" t="s">
        <v>735</v>
      </c>
      <c r="K776" s="89" t="s">
        <v>666</v>
      </c>
      <c r="L776" s="74" t="s">
        <v>736</v>
      </c>
      <c r="M776" s="89" t="s">
        <v>666</v>
      </c>
    </row>
    <row r="777" spans="8:13" x14ac:dyDescent="0.35">
      <c r="H777" s="68" t="s">
        <v>738</v>
      </c>
      <c r="I777" s="91" t="s">
        <v>666</v>
      </c>
      <c r="J777" s="68" t="s">
        <v>739</v>
      </c>
      <c r="K777" s="91" t="s">
        <v>666</v>
      </c>
      <c r="L777" s="68" t="s">
        <v>740</v>
      </c>
      <c r="M777" s="91" t="s">
        <v>666</v>
      </c>
    </row>
    <row r="778" spans="8:13" x14ac:dyDescent="0.35">
      <c r="H778" s="70" t="s">
        <v>741</v>
      </c>
      <c r="I778" s="87" t="s">
        <v>666</v>
      </c>
      <c r="J778" s="70" t="s">
        <v>742</v>
      </c>
      <c r="K778" s="87" t="s">
        <v>666</v>
      </c>
      <c r="L778" s="70" t="s">
        <v>743</v>
      </c>
      <c r="M778" s="87" t="s">
        <v>666</v>
      </c>
    </row>
    <row r="779" spans="8:13" x14ac:dyDescent="0.35">
      <c r="H779" s="72" t="s">
        <v>744</v>
      </c>
      <c r="I779" s="86" t="s">
        <v>666</v>
      </c>
      <c r="J779" s="72" t="s">
        <v>745</v>
      </c>
      <c r="K779" s="86" t="s">
        <v>666</v>
      </c>
      <c r="L779" s="72" t="s">
        <v>746</v>
      </c>
      <c r="M779" s="86" t="s">
        <v>666</v>
      </c>
    </row>
    <row r="780" spans="8:13" x14ac:dyDescent="0.35">
      <c r="H780" s="70" t="s">
        <v>747</v>
      </c>
      <c r="I780" s="87" t="s">
        <v>666</v>
      </c>
      <c r="J780" s="70" t="s">
        <v>748</v>
      </c>
      <c r="K780" s="87" t="s">
        <v>666</v>
      </c>
      <c r="L780" s="70" t="s">
        <v>749</v>
      </c>
      <c r="M780" s="87" t="s">
        <v>666</v>
      </c>
    </row>
    <row r="781" spans="8:13" x14ac:dyDescent="0.35">
      <c r="H781" s="78" t="s">
        <v>750</v>
      </c>
      <c r="I781" s="92" t="s">
        <v>666</v>
      </c>
      <c r="J781" s="78" t="s">
        <v>751</v>
      </c>
      <c r="K781" s="92" t="s">
        <v>666</v>
      </c>
      <c r="L781" s="78" t="s">
        <v>752</v>
      </c>
      <c r="M781" s="92" t="s">
        <v>666</v>
      </c>
    </row>
    <row r="782" spans="8:13" x14ac:dyDescent="0.35">
      <c r="H782" s="68" t="s">
        <v>754</v>
      </c>
      <c r="I782" s="90">
        <v>317</v>
      </c>
      <c r="J782" s="68" t="s">
        <v>755</v>
      </c>
      <c r="K782" s="90">
        <v>34</v>
      </c>
      <c r="L782" s="68" t="s">
        <v>756</v>
      </c>
      <c r="M782" s="90">
        <v>22</v>
      </c>
    </row>
    <row r="783" spans="8:13" x14ac:dyDescent="0.35">
      <c r="H783" s="70" t="s">
        <v>757</v>
      </c>
      <c r="I783" s="83">
        <v>3280</v>
      </c>
      <c r="J783" s="70" t="s">
        <v>758</v>
      </c>
      <c r="K783" s="83">
        <v>1570</v>
      </c>
      <c r="L783" s="70" t="s">
        <v>759</v>
      </c>
      <c r="M783" s="82">
        <v>479</v>
      </c>
    </row>
    <row r="784" spans="8:13" x14ac:dyDescent="0.35">
      <c r="H784" s="72" t="s">
        <v>761</v>
      </c>
      <c r="I784" s="84">
        <v>15</v>
      </c>
      <c r="J784" s="72" t="s">
        <v>762</v>
      </c>
      <c r="K784" s="84">
        <v>2</v>
      </c>
      <c r="L784" s="72" t="s">
        <v>763</v>
      </c>
      <c r="M784" s="84">
        <v>2</v>
      </c>
    </row>
    <row r="785" spans="8:13" x14ac:dyDescent="0.35">
      <c r="H785" s="70" t="s">
        <v>764</v>
      </c>
      <c r="I785" s="82">
        <v>10</v>
      </c>
      <c r="J785" s="70" t="s">
        <v>765</v>
      </c>
      <c r="K785" s="82">
        <v>2</v>
      </c>
      <c r="L785" s="70" t="s">
        <v>766</v>
      </c>
      <c r="M785" s="82">
        <v>1</v>
      </c>
    </row>
    <row r="786" spans="8:13" x14ac:dyDescent="0.35">
      <c r="H786" s="72" t="s">
        <v>658</v>
      </c>
      <c r="I786" s="84">
        <v>18</v>
      </c>
      <c r="J786" s="72" t="s">
        <v>767</v>
      </c>
      <c r="K786" s="84">
        <v>3</v>
      </c>
      <c r="L786" s="72" t="s">
        <v>660</v>
      </c>
      <c r="M786" s="84">
        <v>2</v>
      </c>
    </row>
    <row r="787" spans="8:13" x14ac:dyDescent="0.35">
      <c r="H787" s="74" t="s">
        <v>768</v>
      </c>
      <c r="I787" s="89" t="s">
        <v>666</v>
      </c>
      <c r="J787" s="74" t="s">
        <v>769</v>
      </c>
      <c r="K787" s="89" t="s">
        <v>666</v>
      </c>
      <c r="L787" s="74" t="s">
        <v>770</v>
      </c>
      <c r="M787" s="89" t="s">
        <v>666</v>
      </c>
    </row>
    <row r="788" spans="8:13" x14ac:dyDescent="0.35">
      <c r="H788" s="68" t="s">
        <v>771</v>
      </c>
      <c r="I788" s="90">
        <v>3</v>
      </c>
      <c r="J788" s="68" t="s">
        <v>772</v>
      </c>
      <c r="K788" s="91" t="s">
        <v>666</v>
      </c>
      <c r="L788" s="68" t="s">
        <v>773</v>
      </c>
      <c r="M788" s="91" t="s">
        <v>666</v>
      </c>
    </row>
    <row r="789" spans="8:13" x14ac:dyDescent="0.35">
      <c r="H789" s="70" t="s">
        <v>774</v>
      </c>
      <c r="I789" s="82">
        <v>1</v>
      </c>
      <c r="J789" s="70" t="s">
        <v>775</v>
      </c>
      <c r="K789" s="87" t="s">
        <v>666</v>
      </c>
      <c r="L789" s="70" t="s">
        <v>776</v>
      </c>
      <c r="M789" s="87" t="s">
        <v>666</v>
      </c>
    </row>
    <row r="790" spans="8:13" x14ac:dyDescent="0.35">
      <c r="H790" s="72" t="s">
        <v>777</v>
      </c>
      <c r="I790" s="84">
        <v>756</v>
      </c>
      <c r="J790" s="72" t="s">
        <v>778</v>
      </c>
      <c r="K790" s="84">
        <v>80</v>
      </c>
      <c r="L790" s="72" t="s">
        <v>779</v>
      </c>
      <c r="M790" s="84">
        <v>52</v>
      </c>
    </row>
    <row r="791" spans="8:13" x14ac:dyDescent="0.35">
      <c r="H791" s="70" t="s">
        <v>780</v>
      </c>
      <c r="I791" s="82">
        <v>356</v>
      </c>
      <c r="J791" s="70" t="s">
        <v>724</v>
      </c>
      <c r="K791" s="82">
        <v>42</v>
      </c>
      <c r="L791" s="70" t="s">
        <v>781</v>
      </c>
      <c r="M791" s="82">
        <v>32</v>
      </c>
    </row>
    <row r="792" spans="8:13" x14ac:dyDescent="0.35">
      <c r="H792" s="72" t="s">
        <v>782</v>
      </c>
      <c r="I792" s="85">
        <v>3950</v>
      </c>
      <c r="J792" s="72" t="s">
        <v>783</v>
      </c>
      <c r="K792" s="85">
        <v>1130</v>
      </c>
      <c r="L792" s="72" t="s">
        <v>707</v>
      </c>
      <c r="M792" s="84">
        <v>297</v>
      </c>
    </row>
    <row r="793" spans="8:13" x14ac:dyDescent="0.35">
      <c r="H793" s="70" t="s">
        <v>784</v>
      </c>
      <c r="I793" s="83">
        <v>7990</v>
      </c>
      <c r="J793" s="70" t="s">
        <v>785</v>
      </c>
      <c r="K793" s="83">
        <v>6750</v>
      </c>
      <c r="L793" s="70" t="s">
        <v>786</v>
      </c>
      <c r="M793" s="82">
        <v>4170</v>
      </c>
    </row>
    <row r="794" spans="8:13" x14ac:dyDescent="0.35">
      <c r="H794" s="72" t="s">
        <v>787</v>
      </c>
      <c r="I794" s="84">
        <v>286</v>
      </c>
      <c r="J794" s="72" t="s">
        <v>788</v>
      </c>
      <c r="K794" s="84">
        <v>33</v>
      </c>
      <c r="L794" s="72" t="s">
        <v>789</v>
      </c>
      <c r="M794" s="84">
        <v>24</v>
      </c>
    </row>
    <row r="795" spans="8:13" x14ac:dyDescent="0.35">
      <c r="H795" s="70" t="s">
        <v>790</v>
      </c>
      <c r="I795" s="82">
        <v>49</v>
      </c>
      <c r="J795" s="70" t="s">
        <v>791</v>
      </c>
      <c r="K795" s="82">
        <v>7</v>
      </c>
      <c r="L795" s="70" t="s">
        <v>792</v>
      </c>
      <c r="M795" s="82">
        <v>6</v>
      </c>
    </row>
    <row r="796" spans="8:13" x14ac:dyDescent="0.35">
      <c r="H796" s="72" t="s">
        <v>793</v>
      </c>
      <c r="I796" s="84">
        <v>283</v>
      </c>
      <c r="J796" s="72" t="s">
        <v>755</v>
      </c>
      <c r="K796" s="84">
        <v>34</v>
      </c>
      <c r="L796" s="72" t="s">
        <v>794</v>
      </c>
      <c r="M796" s="84">
        <v>25</v>
      </c>
    </row>
    <row r="797" spans="8:13" x14ac:dyDescent="0.35">
      <c r="H797" s="74" t="s">
        <v>672</v>
      </c>
      <c r="I797" s="93">
        <v>3100</v>
      </c>
      <c r="J797" s="74" t="s">
        <v>795</v>
      </c>
      <c r="K797" s="93">
        <v>1150</v>
      </c>
      <c r="L797" s="74" t="s">
        <v>796</v>
      </c>
      <c r="M797" s="88">
        <v>304</v>
      </c>
    </row>
    <row r="798" spans="8:13" x14ac:dyDescent="0.35">
      <c r="H798" s="68" t="s">
        <v>797</v>
      </c>
      <c r="I798" s="81">
        <v>13700</v>
      </c>
      <c r="J798" s="68" t="s">
        <v>798</v>
      </c>
      <c r="K798" s="81">
        <v>16500</v>
      </c>
      <c r="L798" s="68" t="s">
        <v>799</v>
      </c>
      <c r="M798" s="81">
        <v>18100</v>
      </c>
    </row>
    <row r="799" spans="8:13" x14ac:dyDescent="0.35">
      <c r="H799" s="70" t="s">
        <v>800</v>
      </c>
      <c r="I799" s="94">
        <v>18900</v>
      </c>
      <c r="J799" s="70" t="s">
        <v>753</v>
      </c>
      <c r="K799" s="94">
        <v>23800</v>
      </c>
      <c r="L799" s="70" t="s">
        <v>801</v>
      </c>
      <c r="M799" s="94">
        <v>28200</v>
      </c>
    </row>
    <row r="800" spans="8:13" x14ac:dyDescent="0.35">
      <c r="H800" s="72" t="s">
        <v>802</v>
      </c>
      <c r="I800" s="95">
        <v>14500</v>
      </c>
      <c r="J800" s="72" t="s">
        <v>803</v>
      </c>
      <c r="K800" s="95">
        <v>17800</v>
      </c>
      <c r="L800" s="72" t="s">
        <v>804</v>
      </c>
      <c r="M800" s="95">
        <v>20200</v>
      </c>
    </row>
    <row r="801" spans="8:13" x14ac:dyDescent="0.35">
      <c r="H801" s="70" t="s">
        <v>682</v>
      </c>
      <c r="I801" s="83">
        <v>6690</v>
      </c>
      <c r="J801" s="70" t="s">
        <v>805</v>
      </c>
      <c r="K801" s="83">
        <v>4140</v>
      </c>
      <c r="L801" s="70" t="s">
        <v>806</v>
      </c>
      <c r="M801" s="82">
        <v>1650</v>
      </c>
    </row>
    <row r="802" spans="8:13" x14ac:dyDescent="0.35">
      <c r="H802" s="72" t="s">
        <v>671</v>
      </c>
      <c r="I802" s="85">
        <v>5270</v>
      </c>
      <c r="J802" s="72" t="s">
        <v>807</v>
      </c>
      <c r="K802" s="85">
        <v>6690</v>
      </c>
      <c r="L802" s="72" t="s">
        <v>808</v>
      </c>
      <c r="M802" s="84">
        <v>8040</v>
      </c>
    </row>
    <row r="803" spans="8:13" x14ac:dyDescent="0.35">
      <c r="H803" s="70" t="s">
        <v>809</v>
      </c>
      <c r="I803" s="83">
        <v>8880</v>
      </c>
      <c r="J803" s="70" t="s">
        <v>697</v>
      </c>
      <c r="K803" s="94">
        <v>11200</v>
      </c>
      <c r="L803" s="70" t="s">
        <v>810</v>
      </c>
      <c r="M803" s="94">
        <v>13500</v>
      </c>
    </row>
    <row r="804" spans="8:13" x14ac:dyDescent="0.35">
      <c r="H804" s="72" t="s">
        <v>680</v>
      </c>
      <c r="I804" s="85">
        <v>7400</v>
      </c>
      <c r="J804" s="72" t="s">
        <v>811</v>
      </c>
      <c r="K804" s="85">
        <v>9310</v>
      </c>
      <c r="L804" s="72" t="s">
        <v>812</v>
      </c>
      <c r="M804" s="95">
        <v>11000</v>
      </c>
    </row>
    <row r="805" spans="8:13" x14ac:dyDescent="0.35">
      <c r="H805" s="70" t="s">
        <v>597</v>
      </c>
      <c r="I805" s="83">
        <v>7180</v>
      </c>
      <c r="J805" s="70" t="s">
        <v>593</v>
      </c>
      <c r="K805" s="83">
        <v>9010</v>
      </c>
      <c r="L805" s="70" t="s">
        <v>813</v>
      </c>
      <c r="M805" s="94">
        <v>10700</v>
      </c>
    </row>
    <row r="806" spans="8:13" x14ac:dyDescent="0.35">
      <c r="H806" s="78" t="s">
        <v>814</v>
      </c>
      <c r="I806" s="96">
        <v>7680</v>
      </c>
      <c r="J806" s="78" t="s">
        <v>815</v>
      </c>
      <c r="K806" s="96">
        <v>9660</v>
      </c>
      <c r="L806" s="78" t="s">
        <v>816</v>
      </c>
      <c r="M806" s="97">
        <v>11500</v>
      </c>
    </row>
    <row r="807" spans="8:13" x14ac:dyDescent="0.35">
      <c r="H807" s="68" t="s">
        <v>817</v>
      </c>
      <c r="I807" s="98">
        <v>7420</v>
      </c>
      <c r="J807" s="68" t="s">
        <v>818</v>
      </c>
      <c r="K807" s="98">
        <v>9320</v>
      </c>
      <c r="L807" s="68" t="s">
        <v>819</v>
      </c>
      <c r="M807" s="81">
        <v>11000</v>
      </c>
    </row>
    <row r="808" spans="8:13" x14ac:dyDescent="0.35">
      <c r="H808" s="70" t="s">
        <v>820</v>
      </c>
      <c r="I808" s="82">
        <v>2</v>
      </c>
      <c r="J808" s="70" t="s">
        <v>821</v>
      </c>
      <c r="K808" s="87" t="s">
        <v>666</v>
      </c>
      <c r="L808" s="70" t="s">
        <v>822</v>
      </c>
      <c r="M808" s="87" t="s">
        <v>666</v>
      </c>
    </row>
    <row r="809" spans="8:13" x14ac:dyDescent="0.35">
      <c r="H809" s="72" t="s">
        <v>823</v>
      </c>
      <c r="I809" s="85">
        <v>6860</v>
      </c>
      <c r="J809" s="72" t="s">
        <v>824</v>
      </c>
      <c r="K809" s="85">
        <v>8650</v>
      </c>
      <c r="L809" s="72" t="s">
        <v>825</v>
      </c>
      <c r="M809" s="95">
        <v>10300</v>
      </c>
    </row>
    <row r="810" spans="8:13" x14ac:dyDescent="0.35">
      <c r="H810" s="70" t="s">
        <v>826</v>
      </c>
      <c r="I810" s="83">
        <v>6370</v>
      </c>
      <c r="J810" s="70" t="s">
        <v>827</v>
      </c>
      <c r="K810" s="83">
        <v>8010</v>
      </c>
      <c r="L810" s="70" t="s">
        <v>828</v>
      </c>
      <c r="M810" s="82">
        <v>9490</v>
      </c>
    </row>
    <row r="811" spans="8:13" x14ac:dyDescent="0.35">
      <c r="H811" s="72" t="s">
        <v>829</v>
      </c>
      <c r="I811" s="85">
        <v>6290</v>
      </c>
      <c r="J811" s="72" t="s">
        <v>830</v>
      </c>
      <c r="K811" s="85">
        <v>7920</v>
      </c>
      <c r="L811" s="72" t="s">
        <v>831</v>
      </c>
      <c r="M811" s="84">
        <v>9380</v>
      </c>
    </row>
    <row r="812" spans="8:13" x14ac:dyDescent="0.35">
      <c r="H812" s="70" t="s">
        <v>832</v>
      </c>
      <c r="I812" s="83">
        <v>6130</v>
      </c>
      <c r="J812" s="70" t="s">
        <v>655</v>
      </c>
      <c r="K812" s="83">
        <v>7710</v>
      </c>
      <c r="L812" s="70" t="s">
        <v>833</v>
      </c>
      <c r="M812" s="82">
        <v>9140</v>
      </c>
    </row>
    <row r="813" spans="8:13" x14ac:dyDescent="0.35">
      <c r="H813" s="72" t="s">
        <v>834</v>
      </c>
      <c r="I813" s="85">
        <v>5820</v>
      </c>
      <c r="J813" s="72" t="s">
        <v>835</v>
      </c>
      <c r="K813" s="85">
        <v>7290</v>
      </c>
      <c r="L813" s="72" t="s">
        <v>594</v>
      </c>
      <c r="M813" s="84">
        <v>8570</v>
      </c>
    </row>
    <row r="814" spans="8:13" x14ac:dyDescent="0.35">
      <c r="H814" s="70" t="s">
        <v>836</v>
      </c>
      <c r="I814" s="83">
        <v>5860</v>
      </c>
      <c r="J814" s="70" t="s">
        <v>837</v>
      </c>
      <c r="K814" s="83">
        <v>7340</v>
      </c>
      <c r="L814" s="70" t="s">
        <v>838</v>
      </c>
      <c r="M814" s="82">
        <v>8630</v>
      </c>
    </row>
    <row r="815" spans="8:13" x14ac:dyDescent="0.35">
      <c r="H815" s="72" t="s">
        <v>839</v>
      </c>
      <c r="I815" s="85">
        <v>5090</v>
      </c>
      <c r="J815" s="72" t="s">
        <v>840</v>
      </c>
      <c r="K815" s="85">
        <v>6380</v>
      </c>
      <c r="L815" s="72" t="s">
        <v>841</v>
      </c>
      <c r="M815" s="84">
        <v>7500</v>
      </c>
    </row>
    <row r="816" spans="8:13" x14ac:dyDescent="0.35">
      <c r="H816" s="70" t="s">
        <v>842</v>
      </c>
      <c r="I816" s="87" t="s">
        <v>666</v>
      </c>
      <c r="J816" s="70" t="s">
        <v>843</v>
      </c>
      <c r="K816" s="87" t="s">
        <v>666</v>
      </c>
      <c r="L816" s="70" t="s">
        <v>844</v>
      </c>
      <c r="M816" s="87" t="s">
        <v>666</v>
      </c>
    </row>
    <row r="817" spans="8:13" x14ac:dyDescent="0.35">
      <c r="H817" s="72" t="s">
        <v>845</v>
      </c>
      <c r="I817" s="86" t="s">
        <v>666</v>
      </c>
      <c r="J817" s="72" t="s">
        <v>846</v>
      </c>
      <c r="K817" s="86" t="s">
        <v>666</v>
      </c>
      <c r="L817" s="72" t="s">
        <v>847</v>
      </c>
      <c r="M817" s="86" t="s">
        <v>666</v>
      </c>
    </row>
    <row r="818" spans="8:13" x14ac:dyDescent="0.35">
      <c r="H818" s="70" t="s">
        <v>848</v>
      </c>
      <c r="I818" s="87" t="s">
        <v>666</v>
      </c>
      <c r="J818" s="70" t="s">
        <v>849</v>
      </c>
      <c r="K818" s="87" t="s">
        <v>666</v>
      </c>
      <c r="L818" s="70" t="s">
        <v>850</v>
      </c>
      <c r="M818" s="87" t="s">
        <v>666</v>
      </c>
    </row>
    <row r="819" spans="8:13" x14ac:dyDescent="0.35">
      <c r="H819" s="72" t="s">
        <v>851</v>
      </c>
      <c r="I819" s="86" t="s">
        <v>666</v>
      </c>
      <c r="J819" s="72" t="s">
        <v>852</v>
      </c>
      <c r="K819" s="86" t="s">
        <v>666</v>
      </c>
      <c r="L819" s="72" t="s">
        <v>853</v>
      </c>
      <c r="M819" s="86" t="s">
        <v>666</v>
      </c>
    </row>
    <row r="820" spans="8:13" x14ac:dyDescent="0.35">
      <c r="H820" s="74" t="s">
        <v>854</v>
      </c>
      <c r="I820" s="88">
        <v>2</v>
      </c>
      <c r="J820" s="74" t="s">
        <v>855</v>
      </c>
      <c r="K820" s="89" t="s">
        <v>666</v>
      </c>
      <c r="L820" s="74" t="s">
        <v>856</v>
      </c>
      <c r="M820" s="89" t="s">
        <v>666</v>
      </c>
    </row>
    <row r="821" spans="8:13" x14ac:dyDescent="0.35">
      <c r="H821" s="68" t="s">
        <v>857</v>
      </c>
      <c r="I821" s="81">
        <v>13000</v>
      </c>
      <c r="J821" s="68" t="s">
        <v>858</v>
      </c>
      <c r="K821" s="81">
        <v>13200</v>
      </c>
      <c r="L821" s="68" t="s">
        <v>859</v>
      </c>
      <c r="M821" s="81">
        <v>10900</v>
      </c>
    </row>
    <row r="822" spans="8:13" x14ac:dyDescent="0.35">
      <c r="H822" s="70" t="s">
        <v>860</v>
      </c>
      <c r="I822" s="94">
        <v>10800</v>
      </c>
      <c r="J822" s="70" t="s">
        <v>861</v>
      </c>
      <c r="K822" s="83">
        <v>4900</v>
      </c>
      <c r="L822" s="70" t="s">
        <v>862</v>
      </c>
      <c r="M822" s="82">
        <v>1430</v>
      </c>
    </row>
    <row r="823" spans="8:13" x14ac:dyDescent="0.35">
      <c r="H823" s="72" t="s">
        <v>863</v>
      </c>
      <c r="I823" s="85">
        <v>1020</v>
      </c>
      <c r="J823" s="72" t="s">
        <v>864</v>
      </c>
      <c r="K823" s="84">
        <v>108</v>
      </c>
      <c r="L823" s="72" t="s">
        <v>865</v>
      </c>
      <c r="M823" s="84">
        <v>73</v>
      </c>
    </row>
    <row r="824" spans="8:13" x14ac:dyDescent="0.35">
      <c r="H824" s="70" t="s">
        <v>866</v>
      </c>
      <c r="I824" s="83">
        <v>8980</v>
      </c>
      <c r="J824" s="70" t="s">
        <v>867</v>
      </c>
      <c r="K824" s="83">
        <v>6850</v>
      </c>
      <c r="L824" s="70" t="s">
        <v>868</v>
      </c>
      <c r="M824" s="82">
        <v>3630</v>
      </c>
    </row>
    <row r="825" spans="8:13" x14ac:dyDescent="0.35">
      <c r="H825" s="72" t="s">
        <v>869</v>
      </c>
      <c r="I825" s="85">
        <v>1080</v>
      </c>
      <c r="J825" s="72" t="s">
        <v>870</v>
      </c>
      <c r="K825" s="84">
        <v>116</v>
      </c>
      <c r="L825" s="72" t="s">
        <v>614</v>
      </c>
      <c r="M825" s="84">
        <v>81</v>
      </c>
    </row>
    <row r="826" spans="8:13" x14ac:dyDescent="0.35">
      <c r="H826" s="70" t="s">
        <v>871</v>
      </c>
      <c r="I826" s="82">
        <v>822</v>
      </c>
      <c r="J826" s="70" t="s">
        <v>872</v>
      </c>
      <c r="K826" s="82">
        <v>93</v>
      </c>
      <c r="L826" s="70" t="s">
        <v>873</v>
      </c>
      <c r="M826" s="82">
        <v>68</v>
      </c>
    </row>
    <row r="827" spans="8:13" x14ac:dyDescent="0.35">
      <c r="H827" s="72" t="s">
        <v>812</v>
      </c>
      <c r="I827" s="85">
        <v>8820</v>
      </c>
      <c r="J827" s="72" t="s">
        <v>874</v>
      </c>
      <c r="K827" s="85">
        <v>3400</v>
      </c>
      <c r="L827" s="72" t="s">
        <v>875</v>
      </c>
      <c r="M827" s="84">
        <v>912</v>
      </c>
    </row>
    <row r="828" spans="8:13" x14ac:dyDescent="0.35">
      <c r="H828" s="70" t="s">
        <v>876</v>
      </c>
      <c r="I828" s="83">
        <v>4280</v>
      </c>
      <c r="J828" s="70" t="s">
        <v>877</v>
      </c>
      <c r="K828" s="82">
        <v>753</v>
      </c>
      <c r="L828" s="70" t="s">
        <v>878</v>
      </c>
      <c r="M828" s="82">
        <v>260</v>
      </c>
    </row>
    <row r="829" spans="8:13" x14ac:dyDescent="0.35">
      <c r="H829" s="72" t="s">
        <v>669</v>
      </c>
      <c r="I829" s="85">
        <v>2240</v>
      </c>
      <c r="J829" s="72" t="s">
        <v>879</v>
      </c>
      <c r="K829" s="84">
        <v>273</v>
      </c>
      <c r="L829" s="72" t="s">
        <v>880</v>
      </c>
      <c r="M829" s="84">
        <v>138</v>
      </c>
    </row>
    <row r="830" spans="8:13" x14ac:dyDescent="0.35">
      <c r="H830" s="70" t="s">
        <v>881</v>
      </c>
      <c r="I830" s="83">
        <v>1280</v>
      </c>
      <c r="J830" s="70" t="s">
        <v>882</v>
      </c>
      <c r="K830" s="82">
        <v>136</v>
      </c>
      <c r="L830" s="70" t="s">
        <v>883</v>
      </c>
      <c r="M830" s="82">
        <v>91</v>
      </c>
    </row>
    <row r="831" spans="8:13" x14ac:dyDescent="0.35">
      <c r="H831" s="72" t="s">
        <v>884</v>
      </c>
      <c r="I831" s="85">
        <v>1820</v>
      </c>
      <c r="J831" s="72" t="s">
        <v>885</v>
      </c>
      <c r="K831" s="84">
        <v>206</v>
      </c>
      <c r="L831" s="72" t="s">
        <v>886</v>
      </c>
      <c r="M831" s="84">
        <v>116</v>
      </c>
    </row>
    <row r="832" spans="8:13" x14ac:dyDescent="0.35">
      <c r="H832" s="70" t="s">
        <v>887</v>
      </c>
      <c r="I832" s="83">
        <v>1670</v>
      </c>
      <c r="J832" s="70" t="s">
        <v>652</v>
      </c>
      <c r="K832" s="82">
        <v>179</v>
      </c>
      <c r="L832" s="70" t="s">
        <v>888</v>
      </c>
      <c r="M832" s="82">
        <v>114</v>
      </c>
    </row>
    <row r="833" spans="8:13" x14ac:dyDescent="0.35">
      <c r="H833" s="72" t="s">
        <v>889</v>
      </c>
      <c r="I833" s="84">
        <v>21</v>
      </c>
      <c r="J833" s="72" t="s">
        <v>890</v>
      </c>
      <c r="K833" s="84">
        <v>3</v>
      </c>
      <c r="L833" s="72" t="s">
        <v>891</v>
      </c>
      <c r="M833" s="84">
        <v>3</v>
      </c>
    </row>
    <row r="834" spans="8:13" x14ac:dyDescent="0.35">
      <c r="H834" s="70" t="s">
        <v>892</v>
      </c>
      <c r="I834" s="82">
        <v>438</v>
      </c>
      <c r="J834" s="70" t="s">
        <v>893</v>
      </c>
      <c r="K834" s="82">
        <v>54</v>
      </c>
      <c r="L834" s="70" t="s">
        <v>894</v>
      </c>
      <c r="M834" s="82">
        <v>42</v>
      </c>
    </row>
    <row r="835" spans="8:13" x14ac:dyDescent="0.35">
      <c r="H835" s="72" t="s">
        <v>895</v>
      </c>
      <c r="I835" s="84">
        <v>1</v>
      </c>
      <c r="J835" s="72" t="s">
        <v>896</v>
      </c>
      <c r="K835" s="86" t="s">
        <v>666</v>
      </c>
      <c r="L835" s="72" t="s">
        <v>897</v>
      </c>
      <c r="M835" s="86" t="s">
        <v>666</v>
      </c>
    </row>
    <row r="836" spans="8:13" x14ac:dyDescent="0.35">
      <c r="H836" s="70" t="s">
        <v>898</v>
      </c>
      <c r="I836" s="82">
        <v>33</v>
      </c>
      <c r="J836" s="70" t="s">
        <v>899</v>
      </c>
      <c r="K836" s="82">
        <v>5</v>
      </c>
      <c r="L836" s="70" t="s">
        <v>900</v>
      </c>
      <c r="M836" s="82">
        <v>4</v>
      </c>
    </row>
    <row r="837" spans="8:13" x14ac:dyDescent="0.35">
      <c r="H837" s="72" t="s">
        <v>902</v>
      </c>
      <c r="I837" s="86" t="s">
        <v>666</v>
      </c>
      <c r="J837" s="72" t="s">
        <v>903</v>
      </c>
      <c r="K837" s="86" t="s">
        <v>666</v>
      </c>
      <c r="L837" s="72" t="s">
        <v>726</v>
      </c>
      <c r="M837" s="86" t="s">
        <v>666</v>
      </c>
    </row>
    <row r="838" spans="8:13" x14ac:dyDescent="0.35">
      <c r="H838" s="70" t="s">
        <v>904</v>
      </c>
      <c r="I838" s="83">
        <v>6180</v>
      </c>
      <c r="J838" s="70" t="s">
        <v>905</v>
      </c>
      <c r="K838" s="83">
        <v>2580</v>
      </c>
      <c r="L838" s="70" t="s">
        <v>906</v>
      </c>
      <c r="M838" s="82">
        <v>718</v>
      </c>
    </row>
    <row r="839" spans="8:13" x14ac:dyDescent="0.35">
      <c r="H839" s="78" t="s">
        <v>907</v>
      </c>
      <c r="I839" s="96">
        <v>5410</v>
      </c>
      <c r="J839" s="78" t="s">
        <v>908</v>
      </c>
      <c r="K839" s="96">
        <v>2130</v>
      </c>
      <c r="L839" s="78" t="s">
        <v>909</v>
      </c>
      <c r="M839" s="99">
        <v>575</v>
      </c>
    </row>
    <row r="840" spans="8:13" x14ac:dyDescent="0.35">
      <c r="H840" s="68" t="s">
        <v>910</v>
      </c>
      <c r="I840" s="98">
        <v>2120</v>
      </c>
      <c r="J840" s="68" t="s">
        <v>911</v>
      </c>
      <c r="K840" s="90">
        <v>259</v>
      </c>
      <c r="L840" s="68" t="s">
        <v>912</v>
      </c>
      <c r="M840" s="90">
        <v>131</v>
      </c>
    </row>
    <row r="841" spans="8:13" x14ac:dyDescent="0.35">
      <c r="H841" s="70" t="s">
        <v>913</v>
      </c>
      <c r="I841" s="82">
        <v>302</v>
      </c>
      <c r="J841" s="70" t="s">
        <v>914</v>
      </c>
      <c r="K841" s="82">
        <v>38</v>
      </c>
      <c r="L841" s="70" t="s">
        <v>915</v>
      </c>
      <c r="M841" s="82">
        <v>30</v>
      </c>
    </row>
    <row r="842" spans="8:13" x14ac:dyDescent="0.35">
      <c r="H842" s="72" t="s">
        <v>916</v>
      </c>
      <c r="I842" s="85">
        <v>1050</v>
      </c>
      <c r="J842" s="72" t="s">
        <v>917</v>
      </c>
      <c r="K842" s="84">
        <v>111</v>
      </c>
      <c r="L842" s="72" t="s">
        <v>918</v>
      </c>
      <c r="M842" s="84">
        <v>74</v>
      </c>
    </row>
    <row r="843" spans="8:13" x14ac:dyDescent="0.35">
      <c r="H843" s="70" t="s">
        <v>919</v>
      </c>
      <c r="I843" s="83">
        <v>1880</v>
      </c>
      <c r="J843" s="70" t="s">
        <v>598</v>
      </c>
      <c r="K843" s="82">
        <v>212</v>
      </c>
      <c r="L843" s="70" t="s">
        <v>920</v>
      </c>
      <c r="M843" s="82">
        <v>120</v>
      </c>
    </row>
    <row r="844" spans="8:13" x14ac:dyDescent="0.35">
      <c r="H844" s="72" t="s">
        <v>706</v>
      </c>
      <c r="I844" s="85">
        <v>1900</v>
      </c>
      <c r="J844" s="72" t="s">
        <v>885</v>
      </c>
      <c r="K844" s="84">
        <v>206</v>
      </c>
      <c r="L844" s="72" t="s">
        <v>921</v>
      </c>
      <c r="M844" s="84">
        <v>124</v>
      </c>
    </row>
    <row r="845" spans="8:13" x14ac:dyDescent="0.35">
      <c r="H845" s="70" t="s">
        <v>619</v>
      </c>
      <c r="I845" s="82">
        <v>624</v>
      </c>
      <c r="J845" s="70" t="s">
        <v>922</v>
      </c>
      <c r="K845" s="82">
        <v>69</v>
      </c>
      <c r="L845" s="70" t="s">
        <v>923</v>
      </c>
      <c r="M845" s="82">
        <v>51</v>
      </c>
    </row>
    <row r="846" spans="8:13" x14ac:dyDescent="0.35">
      <c r="H846" s="72" t="s">
        <v>924</v>
      </c>
      <c r="I846" s="84">
        <v>673</v>
      </c>
      <c r="J846" s="72" t="s">
        <v>925</v>
      </c>
      <c r="K846" s="84">
        <v>74</v>
      </c>
      <c r="L846" s="72" t="s">
        <v>926</v>
      </c>
      <c r="M846" s="84">
        <v>54</v>
      </c>
    </row>
    <row r="847" spans="8:13" x14ac:dyDescent="0.35">
      <c r="H847" s="70" t="s">
        <v>927</v>
      </c>
      <c r="I847" s="82">
        <v>18</v>
      </c>
      <c r="J847" s="70" t="s">
        <v>928</v>
      </c>
      <c r="K847" s="82">
        <v>3</v>
      </c>
      <c r="L847" s="70" t="s">
        <v>929</v>
      </c>
      <c r="M847" s="82">
        <v>2</v>
      </c>
    </row>
    <row r="848" spans="8:13" x14ac:dyDescent="0.35">
      <c r="H848" s="72" t="s">
        <v>930</v>
      </c>
      <c r="I848" s="85">
        <v>1500</v>
      </c>
      <c r="J848" s="72" t="s">
        <v>931</v>
      </c>
      <c r="K848" s="84">
        <v>162</v>
      </c>
      <c r="L848" s="72" t="s">
        <v>932</v>
      </c>
      <c r="M848" s="84">
        <v>101</v>
      </c>
    </row>
    <row r="849" spans="8:13" x14ac:dyDescent="0.35">
      <c r="H849" s="70" t="s">
        <v>933</v>
      </c>
      <c r="I849" s="82">
        <v>747</v>
      </c>
      <c r="J849" s="70" t="s">
        <v>934</v>
      </c>
      <c r="K849" s="82">
        <v>84</v>
      </c>
      <c r="L849" s="70" t="s">
        <v>935</v>
      </c>
      <c r="M849" s="82">
        <v>62</v>
      </c>
    </row>
    <row r="850" spans="8:13" x14ac:dyDescent="0.35">
      <c r="H850" s="72" t="s">
        <v>936</v>
      </c>
      <c r="I850" s="84">
        <v>718</v>
      </c>
      <c r="J850" s="72" t="s">
        <v>937</v>
      </c>
      <c r="K850" s="84">
        <v>79</v>
      </c>
      <c r="L850" s="72" t="s">
        <v>938</v>
      </c>
      <c r="M850" s="84">
        <v>57</v>
      </c>
    </row>
    <row r="851" spans="8:13" x14ac:dyDescent="0.35">
      <c r="H851" s="70" t="s">
        <v>939</v>
      </c>
      <c r="I851" s="82">
        <v>15</v>
      </c>
      <c r="J851" s="70" t="s">
        <v>940</v>
      </c>
      <c r="K851" s="82">
        <v>2</v>
      </c>
      <c r="L851" s="70" t="s">
        <v>941</v>
      </c>
      <c r="M851" s="82">
        <v>2</v>
      </c>
    </row>
    <row r="852" spans="8:13" x14ac:dyDescent="0.35">
      <c r="H852" s="72" t="s">
        <v>942</v>
      </c>
      <c r="I852" s="86" t="s">
        <v>666</v>
      </c>
      <c r="J852" s="72" t="s">
        <v>943</v>
      </c>
      <c r="K852" s="86" t="s">
        <v>666</v>
      </c>
      <c r="L852" s="72" t="s">
        <v>944</v>
      </c>
      <c r="M852" s="86" t="s">
        <v>666</v>
      </c>
    </row>
    <row r="853" spans="8:13" x14ac:dyDescent="0.35">
      <c r="H853" s="70" t="s">
        <v>945</v>
      </c>
      <c r="I853" s="82">
        <v>66</v>
      </c>
      <c r="J853" s="70" t="s">
        <v>946</v>
      </c>
      <c r="K853" s="82">
        <v>10</v>
      </c>
      <c r="L853" s="70" t="s">
        <v>947</v>
      </c>
      <c r="M853" s="82">
        <v>8</v>
      </c>
    </row>
    <row r="854" spans="8:13" x14ac:dyDescent="0.35">
      <c r="H854" s="72" t="s">
        <v>948</v>
      </c>
      <c r="I854" s="85">
        <v>1240</v>
      </c>
      <c r="J854" s="72" t="s">
        <v>949</v>
      </c>
      <c r="K854" s="84">
        <v>132</v>
      </c>
      <c r="L854" s="72" t="s">
        <v>950</v>
      </c>
      <c r="M854" s="84">
        <v>88</v>
      </c>
    </row>
    <row r="855" spans="8:13" x14ac:dyDescent="0.35">
      <c r="H855" s="70" t="s">
        <v>951</v>
      </c>
      <c r="I855" s="87" t="s">
        <v>666</v>
      </c>
      <c r="J855" s="70" t="s">
        <v>952</v>
      </c>
      <c r="K855" s="87" t="s">
        <v>666</v>
      </c>
      <c r="L855" s="70" t="s">
        <v>953</v>
      </c>
      <c r="M855" s="87" t="s">
        <v>666</v>
      </c>
    </row>
    <row r="856" spans="8:13" x14ac:dyDescent="0.35">
      <c r="H856" s="72" t="s">
        <v>954</v>
      </c>
      <c r="I856" s="84">
        <v>14</v>
      </c>
      <c r="J856" s="72" t="s">
        <v>955</v>
      </c>
      <c r="K856" s="84">
        <v>2</v>
      </c>
      <c r="L856" s="72" t="s">
        <v>956</v>
      </c>
      <c r="M856" s="84">
        <v>2</v>
      </c>
    </row>
    <row r="857" spans="8:13" x14ac:dyDescent="0.35">
      <c r="H857" s="70" t="s">
        <v>837</v>
      </c>
      <c r="I857" s="83">
        <v>6600</v>
      </c>
      <c r="J857" s="70" t="s">
        <v>957</v>
      </c>
      <c r="K857" s="83">
        <v>1530</v>
      </c>
      <c r="L857" s="70" t="s">
        <v>958</v>
      </c>
      <c r="M857" s="82">
        <v>436</v>
      </c>
    </row>
    <row r="858" spans="8:13" x14ac:dyDescent="0.35">
      <c r="H858" s="72" t="s">
        <v>959</v>
      </c>
      <c r="I858" s="84">
        <v>809</v>
      </c>
      <c r="J858" s="72" t="s">
        <v>960</v>
      </c>
      <c r="K858" s="84">
        <v>86</v>
      </c>
      <c r="L858" s="72" t="s">
        <v>961</v>
      </c>
      <c r="M858" s="84">
        <v>59</v>
      </c>
    </row>
    <row r="859" spans="8:13" x14ac:dyDescent="0.35">
      <c r="H859" s="70" t="s">
        <v>962</v>
      </c>
      <c r="I859" s="82">
        <v>934</v>
      </c>
      <c r="J859" s="70" t="s">
        <v>963</v>
      </c>
      <c r="K859" s="82">
        <v>99</v>
      </c>
      <c r="L859" s="70" t="s">
        <v>964</v>
      </c>
      <c r="M859" s="82">
        <v>68</v>
      </c>
    </row>
    <row r="860" spans="8:13" x14ac:dyDescent="0.35">
      <c r="H860" s="72" t="s">
        <v>965</v>
      </c>
      <c r="I860" s="84">
        <v>783</v>
      </c>
      <c r="J860" s="72" t="s">
        <v>966</v>
      </c>
      <c r="K860" s="84">
        <v>83</v>
      </c>
      <c r="L860" s="72" t="s">
        <v>967</v>
      </c>
      <c r="M860" s="84">
        <v>57</v>
      </c>
    </row>
    <row r="861" spans="8:13" x14ac:dyDescent="0.35">
      <c r="H861" s="70" t="s">
        <v>968</v>
      </c>
      <c r="I861" s="82">
        <v>66</v>
      </c>
      <c r="J861" s="70" t="s">
        <v>969</v>
      </c>
      <c r="K861" s="82">
        <v>10</v>
      </c>
      <c r="L861" s="70" t="s">
        <v>970</v>
      </c>
      <c r="M861" s="82">
        <v>8</v>
      </c>
    </row>
    <row r="862" spans="8:13" x14ac:dyDescent="0.35">
      <c r="H862" s="72" t="s">
        <v>966</v>
      </c>
      <c r="I862" s="84">
        <v>75</v>
      </c>
      <c r="J862" s="72" t="s">
        <v>764</v>
      </c>
      <c r="K862" s="84">
        <v>11</v>
      </c>
      <c r="L862" s="72" t="s">
        <v>971</v>
      </c>
      <c r="M862" s="84">
        <v>9</v>
      </c>
    </row>
    <row r="863" spans="8:13" x14ac:dyDescent="0.35">
      <c r="H863" s="70" t="s">
        <v>972</v>
      </c>
      <c r="I863" s="82">
        <v>52</v>
      </c>
      <c r="J863" s="70" t="s">
        <v>973</v>
      </c>
      <c r="K863" s="82">
        <v>8</v>
      </c>
      <c r="L863" s="70" t="s">
        <v>974</v>
      </c>
      <c r="M863" s="82">
        <v>6</v>
      </c>
    </row>
    <row r="864" spans="8:13" x14ac:dyDescent="0.35">
      <c r="H864" s="72" t="s">
        <v>975</v>
      </c>
      <c r="I864" s="95">
        <v>10300</v>
      </c>
      <c r="J864" s="72" t="s">
        <v>704</v>
      </c>
      <c r="K864" s="85">
        <v>4770</v>
      </c>
      <c r="L864" s="72" t="s">
        <v>976</v>
      </c>
      <c r="M864" s="84">
        <v>1420</v>
      </c>
    </row>
    <row r="865" spans="8:13" x14ac:dyDescent="0.35">
      <c r="H865" s="70" t="s">
        <v>823</v>
      </c>
      <c r="I865" s="83">
        <v>6860</v>
      </c>
      <c r="J865" s="70" t="s">
        <v>977</v>
      </c>
      <c r="K865" s="83">
        <v>1500</v>
      </c>
      <c r="L865" s="70" t="s">
        <v>978</v>
      </c>
      <c r="M865" s="82">
        <v>442</v>
      </c>
    </row>
    <row r="866" spans="8:13" x14ac:dyDescent="0.35">
      <c r="H866" s="72" t="s">
        <v>796</v>
      </c>
      <c r="I866" s="84">
        <v>243</v>
      </c>
      <c r="J866" s="72" t="s">
        <v>979</v>
      </c>
      <c r="K866" s="84">
        <v>32</v>
      </c>
      <c r="L866" s="72" t="s">
        <v>628</v>
      </c>
      <c r="M866" s="84">
        <v>25</v>
      </c>
    </row>
    <row r="867" spans="8:13" x14ac:dyDescent="0.35">
      <c r="H867" s="70" t="s">
        <v>808</v>
      </c>
      <c r="I867" s="83">
        <v>6430</v>
      </c>
      <c r="J867" s="70" t="s">
        <v>980</v>
      </c>
      <c r="K867" s="83">
        <v>1410</v>
      </c>
      <c r="L867" s="70" t="s">
        <v>981</v>
      </c>
      <c r="M867" s="82">
        <v>415</v>
      </c>
    </row>
    <row r="868" spans="8:13" x14ac:dyDescent="0.35">
      <c r="H868" s="72" t="s">
        <v>589</v>
      </c>
      <c r="I868" s="85">
        <v>6730</v>
      </c>
      <c r="J868" s="72" t="s">
        <v>982</v>
      </c>
      <c r="K868" s="85">
        <v>1480</v>
      </c>
      <c r="L868" s="72" t="s">
        <v>983</v>
      </c>
      <c r="M868" s="84">
        <v>434</v>
      </c>
    </row>
    <row r="869" spans="8:13" x14ac:dyDescent="0.35">
      <c r="H869" s="70" t="s">
        <v>984</v>
      </c>
      <c r="I869" s="94">
        <v>10200</v>
      </c>
      <c r="J869" s="70" t="s">
        <v>985</v>
      </c>
      <c r="K869" s="83">
        <v>4730</v>
      </c>
      <c r="L869" s="70" t="s">
        <v>986</v>
      </c>
      <c r="M869" s="82">
        <v>1400</v>
      </c>
    </row>
    <row r="870" spans="8:13" x14ac:dyDescent="0.35">
      <c r="H870" s="78" t="s">
        <v>987</v>
      </c>
      <c r="I870" s="96">
        <v>9110</v>
      </c>
      <c r="J870" s="78" t="s">
        <v>908</v>
      </c>
      <c r="K870" s="96">
        <v>2120</v>
      </c>
      <c r="L870" s="78" t="s">
        <v>988</v>
      </c>
      <c r="M870" s="99">
        <v>602</v>
      </c>
    </row>
    <row r="871" spans="8:13" x14ac:dyDescent="0.35">
      <c r="H871" s="68" t="s">
        <v>989</v>
      </c>
      <c r="I871" s="81">
        <v>14100</v>
      </c>
      <c r="J871" s="68" t="s">
        <v>990</v>
      </c>
      <c r="K871" s="98">
        <v>6530</v>
      </c>
      <c r="L871" s="68" t="s">
        <v>991</v>
      </c>
      <c r="M871" s="90">
        <v>1940</v>
      </c>
    </row>
    <row r="872" spans="8:13" x14ac:dyDescent="0.35">
      <c r="H872" s="70" t="s">
        <v>992</v>
      </c>
      <c r="I872" s="82">
        <v>70</v>
      </c>
      <c r="J872" s="70" t="s">
        <v>993</v>
      </c>
      <c r="K872" s="82">
        <v>10</v>
      </c>
      <c r="L872" s="70" t="s">
        <v>994</v>
      </c>
      <c r="M872" s="82">
        <v>8</v>
      </c>
    </row>
    <row r="873" spans="8:13" x14ac:dyDescent="0.35">
      <c r="H873" s="72" t="s">
        <v>995</v>
      </c>
      <c r="I873" s="86" t="s">
        <v>666</v>
      </c>
      <c r="J873" s="72" t="s">
        <v>996</v>
      </c>
      <c r="K873" s="86" t="s">
        <v>666</v>
      </c>
      <c r="L873" s="72" t="s">
        <v>997</v>
      </c>
      <c r="M873" s="86" t="s">
        <v>666</v>
      </c>
    </row>
    <row r="874" spans="8:13" x14ac:dyDescent="0.35">
      <c r="H874" s="70" t="s">
        <v>919</v>
      </c>
      <c r="I874" s="83">
        <v>1880</v>
      </c>
      <c r="J874" s="70" t="s">
        <v>579</v>
      </c>
      <c r="K874" s="82">
        <v>207</v>
      </c>
      <c r="L874" s="70" t="s">
        <v>998</v>
      </c>
      <c r="M874" s="82">
        <v>122</v>
      </c>
    </row>
    <row r="875" spans="8:13" x14ac:dyDescent="0.35">
      <c r="H875" s="72" t="s">
        <v>945</v>
      </c>
      <c r="I875" s="84">
        <v>66</v>
      </c>
      <c r="J875" s="72" t="s">
        <v>999</v>
      </c>
      <c r="K875" s="84">
        <v>10</v>
      </c>
      <c r="L875" s="72" t="s">
        <v>1000</v>
      </c>
      <c r="M875" s="84">
        <v>8</v>
      </c>
    </row>
    <row r="876" spans="8:13" x14ac:dyDescent="0.35">
      <c r="H876" s="70" t="s">
        <v>1001</v>
      </c>
      <c r="I876" s="82">
        <v>14</v>
      </c>
      <c r="J876" s="70" t="s">
        <v>854</v>
      </c>
      <c r="K876" s="82">
        <v>2</v>
      </c>
      <c r="L876" s="70" t="s">
        <v>1002</v>
      </c>
      <c r="M876" s="82">
        <v>2</v>
      </c>
    </row>
    <row r="877" spans="8:13" x14ac:dyDescent="0.35">
      <c r="H877" s="72" t="s">
        <v>1003</v>
      </c>
      <c r="I877" s="84">
        <v>173</v>
      </c>
      <c r="J877" s="72" t="s">
        <v>1004</v>
      </c>
      <c r="K877" s="84">
        <v>25</v>
      </c>
      <c r="L877" s="72" t="s">
        <v>1005</v>
      </c>
      <c r="M877" s="84">
        <v>20</v>
      </c>
    </row>
    <row r="878" spans="8:13" x14ac:dyDescent="0.35">
      <c r="H878" s="70" t="s">
        <v>1006</v>
      </c>
      <c r="I878" s="82">
        <v>153</v>
      </c>
      <c r="J878" s="70" t="s">
        <v>737</v>
      </c>
      <c r="K878" s="82">
        <v>22</v>
      </c>
      <c r="L878" s="70" t="s">
        <v>1007</v>
      </c>
      <c r="M878" s="82">
        <v>18</v>
      </c>
    </row>
    <row r="879" spans="8:13" x14ac:dyDescent="0.35">
      <c r="H879" s="72" t="s">
        <v>1008</v>
      </c>
      <c r="I879" s="85">
        <v>1010</v>
      </c>
      <c r="J879" s="72" t="s">
        <v>1009</v>
      </c>
      <c r="K879" s="84">
        <v>115</v>
      </c>
      <c r="L879" s="72" t="s">
        <v>1010</v>
      </c>
      <c r="M879" s="84">
        <v>86</v>
      </c>
    </row>
    <row r="880" spans="8:13" x14ac:dyDescent="0.35">
      <c r="H880" s="70" t="s">
        <v>1011</v>
      </c>
      <c r="I880" s="83">
        <v>1400</v>
      </c>
      <c r="J880" s="70" t="s">
        <v>1012</v>
      </c>
      <c r="K880" s="82">
        <v>150</v>
      </c>
      <c r="L880" s="70" t="s">
        <v>872</v>
      </c>
      <c r="M880" s="82">
        <v>105</v>
      </c>
    </row>
    <row r="881" spans="8:13" x14ac:dyDescent="0.35">
      <c r="H881" s="72" t="s">
        <v>913</v>
      </c>
      <c r="I881" s="84">
        <v>301</v>
      </c>
      <c r="J881" s="72" t="s">
        <v>1013</v>
      </c>
      <c r="K881" s="84">
        <v>39</v>
      </c>
      <c r="L881" s="72" t="s">
        <v>1014</v>
      </c>
      <c r="M881" s="84">
        <v>31</v>
      </c>
    </row>
    <row r="882" spans="8:13" x14ac:dyDescent="0.35">
      <c r="H882" s="70" t="s">
        <v>1015</v>
      </c>
      <c r="I882" s="82">
        <v>320</v>
      </c>
      <c r="J882" s="70" t="s">
        <v>1016</v>
      </c>
      <c r="K882" s="82">
        <v>42</v>
      </c>
      <c r="L882" s="70" t="s">
        <v>690</v>
      </c>
      <c r="M882" s="82">
        <v>33</v>
      </c>
    </row>
    <row r="883" spans="8:13" x14ac:dyDescent="0.35">
      <c r="H883" s="72" t="s">
        <v>1017</v>
      </c>
      <c r="I883" s="84">
        <v>299</v>
      </c>
      <c r="J883" s="72" t="s">
        <v>1018</v>
      </c>
      <c r="K883" s="84">
        <v>39</v>
      </c>
      <c r="L883" s="72" t="s">
        <v>1019</v>
      </c>
      <c r="M883" s="84">
        <v>31</v>
      </c>
    </row>
    <row r="884" spans="8:13" x14ac:dyDescent="0.35">
      <c r="H884" s="70" t="s">
        <v>1020</v>
      </c>
      <c r="I884" s="83">
        <v>7090</v>
      </c>
      <c r="J884" s="70" t="s">
        <v>1021</v>
      </c>
      <c r="K884" s="83">
        <v>4690</v>
      </c>
      <c r="L884" s="70" t="s">
        <v>760</v>
      </c>
      <c r="M884" s="82">
        <v>2040</v>
      </c>
    </row>
    <row r="885" spans="8:13" x14ac:dyDescent="0.35">
      <c r="H885" s="72" t="s">
        <v>1022</v>
      </c>
      <c r="I885" s="86" t="s">
        <v>666</v>
      </c>
      <c r="J885" s="72" t="s">
        <v>1023</v>
      </c>
      <c r="K885" s="86" t="s">
        <v>666</v>
      </c>
      <c r="L885" s="72" t="s">
        <v>1024</v>
      </c>
      <c r="M885" s="86" t="s">
        <v>666</v>
      </c>
    </row>
    <row r="886" spans="8:13" x14ac:dyDescent="0.35">
      <c r="H886" s="70" t="s">
        <v>1025</v>
      </c>
      <c r="I886" s="87" t="s">
        <v>666</v>
      </c>
      <c r="J886" s="70" t="s">
        <v>1026</v>
      </c>
      <c r="K886" s="87" t="s">
        <v>666</v>
      </c>
      <c r="L886" s="70" t="s">
        <v>1027</v>
      </c>
      <c r="M886" s="87" t="s">
        <v>666</v>
      </c>
    </row>
    <row r="887" spans="8:13" x14ac:dyDescent="0.35">
      <c r="H887" s="72" t="s">
        <v>896</v>
      </c>
      <c r="I887" s="86" t="s">
        <v>666</v>
      </c>
      <c r="J887" s="72" t="s">
        <v>1028</v>
      </c>
      <c r="K887" s="86" t="s">
        <v>666</v>
      </c>
      <c r="L887" s="72" t="s">
        <v>1029</v>
      </c>
      <c r="M887" s="86" t="s">
        <v>666</v>
      </c>
    </row>
    <row r="888" spans="8:13" x14ac:dyDescent="0.35">
      <c r="H888" s="70" t="s">
        <v>1006</v>
      </c>
      <c r="I888" s="82">
        <v>153</v>
      </c>
      <c r="J888" s="70" t="s">
        <v>643</v>
      </c>
      <c r="K888" s="82">
        <v>21</v>
      </c>
      <c r="L888" s="70" t="s">
        <v>1030</v>
      </c>
      <c r="M888" s="82">
        <v>17</v>
      </c>
    </row>
    <row r="889" spans="8:13" x14ac:dyDescent="0.35">
      <c r="H889" s="72" t="s">
        <v>1031</v>
      </c>
      <c r="I889" s="85">
        <v>8070</v>
      </c>
      <c r="J889" s="72" t="s">
        <v>1032</v>
      </c>
      <c r="K889" s="85">
        <v>9910</v>
      </c>
      <c r="L889" s="72" t="s">
        <v>866</v>
      </c>
      <c r="M889" s="95">
        <v>11300</v>
      </c>
    </row>
    <row r="890" spans="8:13" x14ac:dyDescent="0.35">
      <c r="H890" s="70" t="s">
        <v>1033</v>
      </c>
      <c r="I890" s="87" t="s">
        <v>666</v>
      </c>
      <c r="J890" s="70" t="s">
        <v>1034</v>
      </c>
      <c r="K890" s="87" t="s">
        <v>666</v>
      </c>
      <c r="L890" s="70" t="s">
        <v>1035</v>
      </c>
      <c r="M890" s="87" t="s">
        <v>666</v>
      </c>
    </row>
    <row r="891" spans="8:13" x14ac:dyDescent="0.35">
      <c r="H891" s="72" t="s">
        <v>1036</v>
      </c>
      <c r="I891" s="84">
        <v>984</v>
      </c>
      <c r="J891" s="72" t="s">
        <v>1037</v>
      </c>
      <c r="K891" s="84">
        <v>111</v>
      </c>
      <c r="L891" s="72" t="s">
        <v>1038</v>
      </c>
      <c r="M891" s="84">
        <v>82</v>
      </c>
    </row>
    <row r="892" spans="8:13" x14ac:dyDescent="0.35">
      <c r="H892" s="70" t="s">
        <v>1039</v>
      </c>
      <c r="I892" s="82">
        <v>971</v>
      </c>
      <c r="J892" s="70" t="s">
        <v>1040</v>
      </c>
      <c r="K892" s="82">
        <v>110</v>
      </c>
      <c r="L892" s="70" t="s">
        <v>1041</v>
      </c>
      <c r="M892" s="82">
        <v>81</v>
      </c>
    </row>
    <row r="893" spans="8:13" x14ac:dyDescent="0.35">
      <c r="H893" s="72" t="s">
        <v>1042</v>
      </c>
      <c r="I893" s="84">
        <v>555</v>
      </c>
      <c r="J893" s="72" t="s">
        <v>1043</v>
      </c>
      <c r="K893" s="84">
        <v>68</v>
      </c>
      <c r="L893" s="72" t="s">
        <v>1044</v>
      </c>
      <c r="M893" s="84">
        <v>52</v>
      </c>
    </row>
    <row r="894" spans="8:13" x14ac:dyDescent="0.35">
      <c r="H894" s="70" t="s">
        <v>1045</v>
      </c>
      <c r="I894" s="82">
        <v>613</v>
      </c>
      <c r="J894" s="70" t="s">
        <v>1046</v>
      </c>
      <c r="K894" s="82">
        <v>72</v>
      </c>
      <c r="L894" s="70" t="s">
        <v>1047</v>
      </c>
      <c r="M894" s="82">
        <v>54</v>
      </c>
    </row>
    <row r="895" spans="8:13" x14ac:dyDescent="0.35">
      <c r="H895" s="72" t="s">
        <v>1048</v>
      </c>
      <c r="I895" s="84">
        <v>37</v>
      </c>
      <c r="J895" s="72" t="s">
        <v>1049</v>
      </c>
      <c r="K895" s="84">
        <v>6</v>
      </c>
      <c r="L895" s="72" t="s">
        <v>1050</v>
      </c>
      <c r="M895" s="84">
        <v>5</v>
      </c>
    </row>
    <row r="896" spans="8:13" x14ac:dyDescent="0.35">
      <c r="H896" s="70" t="s">
        <v>643</v>
      </c>
      <c r="I896" s="82">
        <v>19</v>
      </c>
      <c r="J896" s="70" t="s">
        <v>1051</v>
      </c>
      <c r="K896" s="82">
        <v>3</v>
      </c>
      <c r="L896" s="70" t="s">
        <v>1052</v>
      </c>
      <c r="M896" s="82">
        <v>2</v>
      </c>
    </row>
    <row r="897" spans="8:13" x14ac:dyDescent="0.35">
      <c r="H897" s="72" t="s">
        <v>777</v>
      </c>
      <c r="I897" s="84">
        <v>755</v>
      </c>
      <c r="J897" s="72" t="s">
        <v>1053</v>
      </c>
      <c r="K897" s="84">
        <v>87</v>
      </c>
      <c r="L897" s="72" t="s">
        <v>901</v>
      </c>
      <c r="M897" s="84">
        <v>65</v>
      </c>
    </row>
    <row r="898" spans="8:13" x14ac:dyDescent="0.35">
      <c r="H898" s="70" t="s">
        <v>1054</v>
      </c>
      <c r="I898" s="82">
        <v>535</v>
      </c>
      <c r="J898" s="70" t="s">
        <v>1055</v>
      </c>
      <c r="K898" s="82">
        <v>62</v>
      </c>
      <c r="L898" s="70" t="s">
        <v>1056</v>
      </c>
      <c r="M898" s="82">
        <v>46</v>
      </c>
    </row>
    <row r="899" spans="8:13" x14ac:dyDescent="0.35">
      <c r="H899" s="72" t="s">
        <v>1057</v>
      </c>
      <c r="I899" s="84">
        <v>2</v>
      </c>
      <c r="J899" s="72" t="s">
        <v>1058</v>
      </c>
      <c r="K899" s="86" t="s">
        <v>666</v>
      </c>
      <c r="L899" s="72" t="s">
        <v>1059</v>
      </c>
      <c r="M899" s="86" t="s">
        <v>666</v>
      </c>
    </row>
    <row r="900" spans="8:13" x14ac:dyDescent="0.35">
      <c r="H900" s="70" t="s">
        <v>1060</v>
      </c>
      <c r="I900" s="82">
        <v>2</v>
      </c>
      <c r="J900" s="70" t="s">
        <v>773</v>
      </c>
      <c r="K900" s="87" t="s">
        <v>666</v>
      </c>
      <c r="L900" s="70" t="s">
        <v>1061</v>
      </c>
      <c r="M900" s="87" t="s">
        <v>666</v>
      </c>
    </row>
    <row r="901" spans="8:13" x14ac:dyDescent="0.35">
      <c r="H901" s="72" t="s">
        <v>1062</v>
      </c>
      <c r="I901" s="84">
        <v>2</v>
      </c>
      <c r="J901" s="72" t="s">
        <v>1063</v>
      </c>
      <c r="K901" s="86" t="s">
        <v>666</v>
      </c>
      <c r="L901" s="72" t="s">
        <v>1064</v>
      </c>
      <c r="M901" s="86" t="s">
        <v>666</v>
      </c>
    </row>
    <row r="902" spans="8:13" x14ac:dyDescent="0.35">
      <c r="H902" s="74" t="s">
        <v>1065</v>
      </c>
      <c r="I902" s="88">
        <v>2</v>
      </c>
      <c r="J902" s="74" t="s">
        <v>1066</v>
      </c>
      <c r="K902" s="89" t="s">
        <v>666</v>
      </c>
      <c r="L902" s="74" t="s">
        <v>1067</v>
      </c>
      <c r="M902" s="89" t="s">
        <v>666</v>
      </c>
    </row>
    <row r="903" spans="8:13" x14ac:dyDescent="0.35">
      <c r="H903" s="68" t="s">
        <v>1068</v>
      </c>
      <c r="I903" s="90">
        <v>126</v>
      </c>
      <c r="J903" s="68" t="s">
        <v>1069</v>
      </c>
      <c r="K903" s="90">
        <v>17</v>
      </c>
      <c r="L903" s="68" t="s">
        <v>1070</v>
      </c>
      <c r="M903" s="90">
        <v>13</v>
      </c>
    </row>
    <row r="904" spans="8:13" x14ac:dyDescent="0.35">
      <c r="H904" s="70" t="s">
        <v>1071</v>
      </c>
      <c r="I904" s="82">
        <v>30</v>
      </c>
      <c r="J904" s="70" t="s">
        <v>1072</v>
      </c>
      <c r="K904" s="82">
        <v>5</v>
      </c>
      <c r="L904" s="70" t="s">
        <v>1073</v>
      </c>
      <c r="M904" s="82">
        <v>4</v>
      </c>
    </row>
    <row r="905" spans="8:13" x14ac:dyDescent="0.35">
      <c r="H905" s="72" t="s">
        <v>1074</v>
      </c>
      <c r="I905" s="84">
        <v>34</v>
      </c>
      <c r="J905" s="72" t="s">
        <v>1075</v>
      </c>
      <c r="K905" s="84">
        <v>5</v>
      </c>
      <c r="L905" s="72" t="s">
        <v>1076</v>
      </c>
      <c r="M905" s="84">
        <v>4</v>
      </c>
    </row>
    <row r="906" spans="8:13" x14ac:dyDescent="0.35">
      <c r="H906" s="70" t="s">
        <v>1077</v>
      </c>
      <c r="I906" s="82">
        <v>1</v>
      </c>
      <c r="J906" s="70" t="s">
        <v>1078</v>
      </c>
      <c r="K906" s="87" t="s">
        <v>666</v>
      </c>
      <c r="L906" s="70" t="s">
        <v>1079</v>
      </c>
      <c r="M906" s="87" t="s">
        <v>666</v>
      </c>
    </row>
    <row r="907" spans="8:13" x14ac:dyDescent="0.35">
      <c r="H907" s="72" t="s">
        <v>1080</v>
      </c>
      <c r="I907" s="84">
        <v>7</v>
      </c>
      <c r="J907" s="72" t="s">
        <v>1081</v>
      </c>
      <c r="K907" s="84">
        <v>1</v>
      </c>
      <c r="L907" s="72" t="s">
        <v>1082</v>
      </c>
      <c r="M907" s="86" t="s">
        <v>666</v>
      </c>
    </row>
    <row r="908" spans="8:13" x14ac:dyDescent="0.35">
      <c r="H908" s="70" t="s">
        <v>1083</v>
      </c>
      <c r="I908" s="82">
        <v>60</v>
      </c>
      <c r="J908" s="70" t="s">
        <v>1084</v>
      </c>
      <c r="K908" s="82">
        <v>9</v>
      </c>
      <c r="L908" s="70" t="s">
        <v>1085</v>
      </c>
      <c r="M908" s="82">
        <v>7</v>
      </c>
    </row>
    <row r="909" spans="8:13" x14ac:dyDescent="0.35">
      <c r="H909" s="72" t="s">
        <v>1086</v>
      </c>
      <c r="I909" s="84">
        <v>4</v>
      </c>
      <c r="J909" s="72" t="s">
        <v>1087</v>
      </c>
      <c r="K909" s="86" t="s">
        <v>666</v>
      </c>
      <c r="L909" s="72" t="s">
        <v>772</v>
      </c>
      <c r="M909" s="86" t="s">
        <v>666</v>
      </c>
    </row>
    <row r="910" spans="8:13" x14ac:dyDescent="0.35">
      <c r="H910" s="70" t="s">
        <v>1088</v>
      </c>
      <c r="I910" s="82">
        <v>30</v>
      </c>
      <c r="J910" s="70" t="s">
        <v>1089</v>
      </c>
      <c r="K910" s="82">
        <v>5</v>
      </c>
      <c r="L910" s="70" t="s">
        <v>1090</v>
      </c>
      <c r="M910" s="82">
        <v>4</v>
      </c>
    </row>
    <row r="911" spans="8:13" x14ac:dyDescent="0.35">
      <c r="H911" s="72" t="s">
        <v>724</v>
      </c>
      <c r="I911" s="84">
        <v>38</v>
      </c>
      <c r="J911" s="72" t="s">
        <v>1091</v>
      </c>
      <c r="K911" s="84">
        <v>6</v>
      </c>
      <c r="L911" s="72" t="s">
        <v>1092</v>
      </c>
      <c r="M911" s="84">
        <v>5</v>
      </c>
    </row>
    <row r="912" spans="8:13" x14ac:dyDescent="0.35">
      <c r="H912" s="70" t="s">
        <v>1093</v>
      </c>
      <c r="I912" s="83">
        <v>2960</v>
      </c>
      <c r="J912" s="70" t="s">
        <v>1094</v>
      </c>
      <c r="K912" s="82">
        <v>467</v>
      </c>
      <c r="L912" s="70" t="s">
        <v>1095</v>
      </c>
      <c r="M912" s="82">
        <v>178</v>
      </c>
    </row>
    <row r="913" spans="8:13" x14ac:dyDescent="0.35">
      <c r="H913" s="72" t="s">
        <v>1096</v>
      </c>
      <c r="I913" s="84">
        <v>26</v>
      </c>
      <c r="J913" s="72" t="s">
        <v>1097</v>
      </c>
      <c r="K913" s="84">
        <v>4</v>
      </c>
      <c r="L913" s="72" t="s">
        <v>1098</v>
      </c>
      <c r="M913" s="84">
        <v>3</v>
      </c>
    </row>
    <row r="914" spans="8:13" x14ac:dyDescent="0.35">
      <c r="H914" s="70" t="s">
        <v>1099</v>
      </c>
      <c r="I914" s="83">
        <v>8140</v>
      </c>
      <c r="J914" s="70" t="s">
        <v>1100</v>
      </c>
      <c r="K914" s="83">
        <v>6960</v>
      </c>
      <c r="L914" s="70" t="s">
        <v>1101</v>
      </c>
      <c r="M914" s="82">
        <v>4380</v>
      </c>
    </row>
    <row r="915" spans="8:13" x14ac:dyDescent="0.35">
      <c r="H915" s="72" t="s">
        <v>1102</v>
      </c>
      <c r="I915" s="84">
        <v>14</v>
      </c>
      <c r="J915" s="72" t="s">
        <v>1103</v>
      </c>
      <c r="K915" s="84">
        <v>2</v>
      </c>
      <c r="L915" s="72" t="s">
        <v>1104</v>
      </c>
      <c r="M915" s="84">
        <v>2</v>
      </c>
    </row>
    <row r="916" spans="8:13" x14ac:dyDescent="0.35">
      <c r="H916" s="70" t="s">
        <v>1105</v>
      </c>
      <c r="I916" s="82">
        <v>19</v>
      </c>
      <c r="J916" s="70" t="s">
        <v>1098</v>
      </c>
      <c r="K916" s="82">
        <v>3</v>
      </c>
      <c r="L916" s="70" t="s">
        <v>1106</v>
      </c>
      <c r="M916" s="82">
        <v>2</v>
      </c>
    </row>
    <row r="917" spans="8:13" x14ac:dyDescent="0.35">
      <c r="H917" s="72" t="s">
        <v>1107</v>
      </c>
      <c r="I917" s="84">
        <v>18</v>
      </c>
      <c r="J917" s="72" t="s">
        <v>1108</v>
      </c>
      <c r="K917" s="84">
        <v>3</v>
      </c>
      <c r="L917" s="72" t="s">
        <v>734</v>
      </c>
      <c r="M917" s="84">
        <v>2</v>
      </c>
    </row>
    <row r="918" spans="8:13" x14ac:dyDescent="0.35">
      <c r="H918" s="70" t="s">
        <v>1109</v>
      </c>
      <c r="I918" s="87" t="s">
        <v>666</v>
      </c>
      <c r="J918" s="70" t="s">
        <v>1110</v>
      </c>
      <c r="K918" s="87" t="s">
        <v>666</v>
      </c>
      <c r="L918" s="70" t="s">
        <v>1111</v>
      </c>
      <c r="M918" s="87" t="s">
        <v>666</v>
      </c>
    </row>
    <row r="919" spans="8:13" x14ac:dyDescent="0.35">
      <c r="H919" s="72" t="s">
        <v>1112</v>
      </c>
      <c r="I919" s="86" t="s">
        <v>666</v>
      </c>
      <c r="J919" s="72" t="s">
        <v>1113</v>
      </c>
      <c r="K919" s="86" t="s">
        <v>666</v>
      </c>
      <c r="L919" s="72" t="s">
        <v>1114</v>
      </c>
      <c r="M919" s="86" t="s">
        <v>666</v>
      </c>
    </row>
    <row r="920" spans="8:13" x14ac:dyDescent="0.35">
      <c r="H920" s="70" t="s">
        <v>1115</v>
      </c>
      <c r="I920" s="87" t="s">
        <v>666</v>
      </c>
      <c r="J920" s="70" t="s">
        <v>1116</v>
      </c>
      <c r="K920" s="87" t="s">
        <v>666</v>
      </c>
      <c r="L920" s="70" t="s">
        <v>1117</v>
      </c>
      <c r="M920" s="87" t="s">
        <v>666</v>
      </c>
    </row>
    <row r="921" spans="8:13" x14ac:dyDescent="0.35">
      <c r="H921" s="72" t="s">
        <v>1118</v>
      </c>
      <c r="I921" s="86" t="s">
        <v>666</v>
      </c>
      <c r="J921" s="72" t="s">
        <v>1119</v>
      </c>
      <c r="K921" s="86" t="s">
        <v>666</v>
      </c>
      <c r="L921" s="72" t="s">
        <v>1120</v>
      </c>
      <c r="M921" s="86" t="s">
        <v>666</v>
      </c>
    </row>
    <row r="922" spans="8:13" x14ac:dyDescent="0.35">
      <c r="H922" s="70" t="s">
        <v>1121</v>
      </c>
      <c r="I922" s="82">
        <v>3</v>
      </c>
      <c r="J922" s="70" t="s">
        <v>1022</v>
      </c>
      <c r="K922" s="87" t="s">
        <v>666</v>
      </c>
      <c r="L922" s="70" t="s">
        <v>1122</v>
      </c>
      <c r="M922" s="87" t="s">
        <v>666</v>
      </c>
    </row>
    <row r="923" spans="8:13" x14ac:dyDescent="0.35">
      <c r="H923" s="72" t="s">
        <v>1123</v>
      </c>
      <c r="I923" s="84">
        <v>22</v>
      </c>
      <c r="J923" s="72" t="s">
        <v>1124</v>
      </c>
      <c r="K923" s="84">
        <v>3</v>
      </c>
      <c r="L923" s="72" t="s">
        <v>1125</v>
      </c>
      <c r="M923" s="84">
        <v>3</v>
      </c>
    </row>
    <row r="924" spans="8:13" x14ac:dyDescent="0.35">
      <c r="H924" s="70" t="s">
        <v>1126</v>
      </c>
      <c r="I924" s="83">
        <v>9320</v>
      </c>
      <c r="J924" s="70" t="s">
        <v>1127</v>
      </c>
      <c r="K924" s="83">
        <v>4460</v>
      </c>
      <c r="L924" s="70" t="s">
        <v>1128</v>
      </c>
      <c r="M924" s="82">
        <v>1360</v>
      </c>
    </row>
    <row r="925" spans="8:13" x14ac:dyDescent="0.35">
      <c r="H925" s="72" t="s">
        <v>813</v>
      </c>
      <c r="I925" s="85">
        <v>8520</v>
      </c>
      <c r="J925" s="72" t="s">
        <v>1129</v>
      </c>
      <c r="K925" s="85">
        <v>4080</v>
      </c>
      <c r="L925" s="72" t="s">
        <v>1130</v>
      </c>
      <c r="M925" s="84">
        <v>1250</v>
      </c>
    </row>
    <row r="926" spans="8:13" x14ac:dyDescent="0.35">
      <c r="H926" s="74" t="s">
        <v>580</v>
      </c>
      <c r="I926" s="93">
        <v>6880</v>
      </c>
      <c r="J926" s="74" t="s">
        <v>1093</v>
      </c>
      <c r="K926" s="93">
        <v>3300</v>
      </c>
      <c r="L926" s="74" t="s">
        <v>1131</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6" t="s">
        <v>11</v>
      </c>
      <c r="B1" s="286"/>
      <c r="C1" s="286"/>
      <c r="D1" s="286"/>
      <c r="E1" s="286"/>
    </row>
    <row r="2" spans="1:5" x14ac:dyDescent="0.35">
      <c r="A2" s="287" t="s">
        <v>153</v>
      </c>
      <c r="B2" s="287"/>
      <c r="C2" s="287"/>
      <c r="D2" s="287"/>
      <c r="E2" s="287"/>
    </row>
    <row r="19" spans="1:5" x14ac:dyDescent="0.35">
      <c r="A19" t="s">
        <v>154</v>
      </c>
    </row>
    <row r="20" spans="1:5" x14ac:dyDescent="0.35">
      <c r="A20">
        <v>155400</v>
      </c>
      <c r="B20" t="s">
        <v>155</v>
      </c>
    </row>
    <row r="21" spans="1:5" x14ac:dyDescent="0.35">
      <c r="A21" s="287" t="s">
        <v>156</v>
      </c>
      <c r="B21" s="287"/>
      <c r="C21" s="287"/>
      <c r="D21" s="287"/>
      <c r="E21" s="287"/>
    </row>
    <row r="38" spans="1:5" x14ac:dyDescent="0.35">
      <c r="A38" t="s">
        <v>154</v>
      </c>
    </row>
    <row r="39" spans="1:5" x14ac:dyDescent="0.35">
      <c r="A39">
        <v>100800</v>
      </c>
      <c r="B39" t="s">
        <v>155</v>
      </c>
    </row>
    <row r="40" spans="1:5" x14ac:dyDescent="0.35">
      <c r="A40" s="287" t="s">
        <v>157</v>
      </c>
      <c r="B40" s="287"/>
      <c r="C40" s="287"/>
      <c r="D40" s="287"/>
      <c r="E40" s="287"/>
    </row>
    <row r="57" spans="1:5" ht="15" thickBot="1" x14ac:dyDescent="0.4">
      <c r="A57" t="s">
        <v>154</v>
      </c>
    </row>
    <row r="58" spans="1:5" ht="15" thickBot="1" x14ac:dyDescent="0.4">
      <c r="A58" s="7">
        <v>194000</v>
      </c>
      <c r="B58" t="s">
        <v>158</v>
      </c>
    </row>
    <row r="60" spans="1:5" x14ac:dyDescent="0.35">
      <c r="A60" s="286" t="s">
        <v>159</v>
      </c>
      <c r="B60" s="286"/>
      <c r="C60" s="286"/>
      <c r="D60" s="286"/>
      <c r="E60" s="286"/>
    </row>
    <row r="85" spans="1:37" s="8" customFormat="1" x14ac:dyDescent="0.35">
      <c r="A85" t="s">
        <v>358</v>
      </c>
      <c r="B85">
        <v>55.1</v>
      </c>
      <c r="C85" t="s">
        <v>359</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360</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361</v>
      </c>
      <c r="B88" s="10">
        <f>(B86-B85)/B85</f>
        <v>1.0254083484573502</v>
      </c>
    </row>
    <row r="89" spans="1:37" x14ac:dyDescent="0.35">
      <c r="A89" s="286" t="s">
        <v>160</v>
      </c>
      <c r="B89" s="286"/>
      <c r="C89" s="286"/>
      <c r="D89" s="286"/>
      <c r="E89" s="286"/>
    </row>
    <row r="90" spans="1:37" x14ac:dyDescent="0.35">
      <c r="A90">
        <v>6.6290250000000004</v>
      </c>
      <c r="B90" t="s">
        <v>364</v>
      </c>
      <c r="E90" t="s">
        <v>369</v>
      </c>
    </row>
    <row r="91" spans="1:37" x14ac:dyDescent="0.35">
      <c r="A91">
        <f>1/A90</f>
        <v>0.15085174667466181</v>
      </c>
      <c r="B91" t="s">
        <v>365</v>
      </c>
      <c r="E91" t="s">
        <v>165</v>
      </c>
    </row>
    <row r="92" spans="1:37" x14ac:dyDescent="0.35">
      <c r="A92" s="11">
        <v>0.5</v>
      </c>
      <c r="B92" t="s">
        <v>366</v>
      </c>
      <c r="E92" t="s">
        <v>370</v>
      </c>
    </row>
    <row r="93" spans="1:37" x14ac:dyDescent="0.35">
      <c r="A93">
        <f>A92*A91</f>
        <v>7.5425873337330904E-2</v>
      </c>
      <c r="B93" t="s">
        <v>367</v>
      </c>
      <c r="E93" t="s">
        <v>165</v>
      </c>
    </row>
    <row r="94" spans="1:37" x14ac:dyDescent="0.35">
      <c r="A94">
        <f>1/A93</f>
        <v>13.258050000000001</v>
      </c>
      <c r="B94" t="s">
        <v>368</v>
      </c>
      <c r="E94" t="s">
        <v>165</v>
      </c>
      <c r="J94" s="11"/>
    </row>
    <row r="95" spans="1:37" ht="15" thickBot="1" x14ac:dyDescent="0.4">
      <c r="A95">
        <v>8.0274920000000005</v>
      </c>
      <c r="B95" t="s">
        <v>362</v>
      </c>
      <c r="E95" t="s">
        <v>371</v>
      </c>
      <c r="J95" s="11"/>
    </row>
    <row r="96" spans="1:37" ht="15" thickBot="1" x14ac:dyDescent="0.4">
      <c r="A96" s="12">
        <f>(A94-A95)/A95</f>
        <v>0.65158059329115492</v>
      </c>
      <c r="B96" t="s">
        <v>363</v>
      </c>
      <c r="C96" s="13"/>
      <c r="E96" t="s">
        <v>165</v>
      </c>
    </row>
    <row r="98" spans="1:5" x14ac:dyDescent="0.35">
      <c r="A98" s="286" t="s">
        <v>161</v>
      </c>
      <c r="B98" s="286"/>
      <c r="C98" s="286"/>
      <c r="D98" s="286"/>
      <c r="E98" s="286"/>
    </row>
    <row r="99" spans="1:5" x14ac:dyDescent="0.35">
      <c r="A99" s="13">
        <v>0.3</v>
      </c>
      <c r="B99" s="11" t="s">
        <v>373</v>
      </c>
    </row>
    <row r="100" spans="1:5" x14ac:dyDescent="0.35">
      <c r="A100">
        <v>63.5</v>
      </c>
      <c r="B100" t="s">
        <v>374</v>
      </c>
    </row>
    <row r="101" spans="1:5" x14ac:dyDescent="0.35">
      <c r="A101">
        <f>1/A100</f>
        <v>1.5748031496062992E-2</v>
      </c>
      <c r="B101" t="s">
        <v>372</v>
      </c>
    </row>
    <row r="102" spans="1:5" x14ac:dyDescent="0.35">
      <c r="A102" s="14">
        <f>A101*(1-A99)</f>
        <v>1.1023622047244094E-2</v>
      </c>
      <c r="B102" t="s">
        <v>375</v>
      </c>
    </row>
    <row r="103" spans="1:5" x14ac:dyDescent="0.35">
      <c r="A103" s="14">
        <f>1/A102</f>
        <v>90.714285714285722</v>
      </c>
      <c r="B103" t="s">
        <v>379</v>
      </c>
    </row>
    <row r="104" spans="1:5" x14ac:dyDescent="0.35">
      <c r="A104" s="13">
        <v>0.35</v>
      </c>
      <c r="B104" t="s">
        <v>376</v>
      </c>
    </row>
    <row r="105" spans="1:5" x14ac:dyDescent="0.35">
      <c r="A105">
        <f>A102*(1-A104)</f>
        <v>7.1653543307086615E-3</v>
      </c>
      <c r="B105" t="s">
        <v>377</v>
      </c>
    </row>
    <row r="106" spans="1:5" ht="15" thickBot="1" x14ac:dyDescent="0.4">
      <c r="A106">
        <f>1/A105</f>
        <v>139.56043956043956</v>
      </c>
      <c r="B106" t="s">
        <v>378</v>
      </c>
    </row>
    <row r="107" spans="1:5" ht="15" thickBot="1" x14ac:dyDescent="0.4">
      <c r="A107" s="12">
        <f>(A106-A103)/A103</f>
        <v>0.53846153846153832</v>
      </c>
      <c r="B107" t="s">
        <v>380</v>
      </c>
    </row>
    <row r="108" spans="1:5" x14ac:dyDescent="0.35">
      <c r="A108" s="15"/>
    </row>
    <row r="109" spans="1:5" x14ac:dyDescent="0.35">
      <c r="A109" s="286" t="s">
        <v>163</v>
      </c>
      <c r="B109" s="286"/>
      <c r="C109" s="286"/>
      <c r="D109" s="286"/>
      <c r="E109" s="286"/>
    </row>
    <row r="110" spans="1:5" ht="15" thickBot="1" x14ac:dyDescent="0.4"/>
    <row r="111" spans="1:5" ht="15" thickBot="1" x14ac:dyDescent="0.4">
      <c r="A111" s="12">
        <f>A122</f>
        <v>0.20481927710843381</v>
      </c>
      <c r="B111" t="s">
        <v>382</v>
      </c>
    </row>
    <row r="113" spans="1:12" x14ac:dyDescent="0.35">
      <c r="A113" s="286" t="s">
        <v>162</v>
      </c>
      <c r="B113" s="286"/>
      <c r="C113" s="286"/>
      <c r="D113" s="286"/>
      <c r="E113" s="286"/>
    </row>
    <row r="114" spans="1:12" x14ac:dyDescent="0.35">
      <c r="A114" s="13">
        <v>0.2</v>
      </c>
      <c r="B114" s="11" t="s">
        <v>373</v>
      </c>
    </row>
    <row r="115" spans="1:12" x14ac:dyDescent="0.35">
      <c r="A115">
        <v>1.95</v>
      </c>
      <c r="B115" t="s">
        <v>381</v>
      </c>
    </row>
    <row r="116" spans="1:12" x14ac:dyDescent="0.35">
      <c r="A116">
        <f>1/A115</f>
        <v>0.51282051282051289</v>
      </c>
      <c r="B116" t="s">
        <v>372</v>
      </c>
    </row>
    <row r="117" spans="1:12" x14ac:dyDescent="0.35">
      <c r="A117" s="14">
        <f>A116*(1-A114)</f>
        <v>0.41025641025641035</v>
      </c>
      <c r="B117" t="s">
        <v>375</v>
      </c>
    </row>
    <row r="118" spans="1:12" x14ac:dyDescent="0.35">
      <c r="A118" s="14">
        <f>1/A117</f>
        <v>2.4374999999999996</v>
      </c>
      <c r="B118" t="s">
        <v>379</v>
      </c>
    </row>
    <row r="119" spans="1:12" x14ac:dyDescent="0.35">
      <c r="A119" s="13">
        <v>0.17</v>
      </c>
      <c r="B119" t="s">
        <v>376</v>
      </c>
    </row>
    <row r="120" spans="1:12" x14ac:dyDescent="0.35">
      <c r="A120">
        <f>A117*(1-A119)</f>
        <v>0.34051282051282056</v>
      </c>
      <c r="B120" t="s">
        <v>377</v>
      </c>
    </row>
    <row r="121" spans="1:12" ht="15" thickBot="1" x14ac:dyDescent="0.4">
      <c r="A121">
        <f>1/A120</f>
        <v>2.9367469879518069</v>
      </c>
      <c r="B121" t="s">
        <v>378</v>
      </c>
    </row>
    <row r="122" spans="1:12" ht="15" thickBot="1" x14ac:dyDescent="0.4">
      <c r="A122" s="12">
        <f>(A121-A118)/A118</f>
        <v>0.20481927710843381</v>
      </c>
      <c r="B122" t="s">
        <v>380</v>
      </c>
    </row>
    <row r="124" spans="1:12" x14ac:dyDescent="0.35">
      <c r="A124" s="286" t="s">
        <v>383</v>
      </c>
      <c r="B124" s="286"/>
      <c r="C124" s="286"/>
      <c r="D124" s="286"/>
      <c r="E124" s="286"/>
      <c r="J124" s="16"/>
    </row>
    <row r="125" spans="1:12" x14ac:dyDescent="0.35">
      <c r="A125" s="17">
        <v>4.4824543659231753E-4</v>
      </c>
      <c r="B125" t="s">
        <v>385</v>
      </c>
      <c r="K125" s="11"/>
      <c r="L125" s="11"/>
    </row>
    <row r="126" spans="1:12" x14ac:dyDescent="0.35">
      <c r="A126">
        <v>1.27</v>
      </c>
      <c r="B126" t="s">
        <v>389</v>
      </c>
      <c r="F126" s="18"/>
      <c r="J126" s="1"/>
      <c r="K126" s="17"/>
      <c r="L126" s="17"/>
    </row>
    <row r="127" spans="1:12" x14ac:dyDescent="0.35">
      <c r="A127">
        <f>(1/CONVERT(A125/A126,"mi","km")*0.00105505585)</f>
        <v>1.857438352962903</v>
      </c>
      <c r="B127" t="s">
        <v>386</v>
      </c>
      <c r="K127" s="17"/>
      <c r="L127" s="17"/>
    </row>
    <row r="128" spans="1:12" x14ac:dyDescent="0.35">
      <c r="A128">
        <f>1/A127</f>
        <v>0.53837587578874124</v>
      </c>
      <c r="B128" t="s">
        <v>387</v>
      </c>
      <c r="F128" s="18"/>
      <c r="K128" s="13"/>
      <c r="L128" s="11"/>
    </row>
    <row r="129" spans="1:12" x14ac:dyDescent="0.35">
      <c r="A129">
        <v>1.07</v>
      </c>
      <c r="B129" t="s">
        <v>384</v>
      </c>
      <c r="F129" s="18"/>
      <c r="K129" s="13"/>
      <c r="L129" s="11"/>
    </row>
    <row r="130" spans="1:12" ht="15" thickBot="1" x14ac:dyDescent="0.4">
      <c r="A130">
        <f>1/A129</f>
        <v>0.93457943925233644</v>
      </c>
      <c r="B130" t="s">
        <v>388</v>
      </c>
      <c r="F130" s="18"/>
      <c r="K130" s="11"/>
      <c r="L130" s="11"/>
    </row>
    <row r="131" spans="1:12" ht="15" thickBot="1" x14ac:dyDescent="0.4">
      <c r="A131" s="12">
        <f>(A130-A128)/A128</f>
        <v>0.73592369435785332</v>
      </c>
      <c r="B131" t="s">
        <v>380</v>
      </c>
      <c r="F131" s="18"/>
    </row>
    <row r="133" spans="1:12" x14ac:dyDescent="0.35">
      <c r="A133" s="16"/>
      <c r="B133" s="11"/>
      <c r="C133" s="11"/>
    </row>
    <row r="134" spans="1:12" x14ac:dyDescent="0.35">
      <c r="A134" s="286" t="s">
        <v>99</v>
      </c>
      <c r="B134" s="286"/>
      <c r="C134" s="286"/>
      <c r="D134" s="286"/>
      <c r="E134" s="286"/>
    </row>
    <row r="135" spans="1:12" x14ac:dyDescent="0.35">
      <c r="A135" s="19" t="s">
        <v>400</v>
      </c>
      <c r="B135" s="20"/>
      <c r="C135" s="20"/>
      <c r="D135" s="20"/>
      <c r="E135" s="20"/>
      <c r="F135" s="20"/>
      <c r="G135" s="20"/>
    </row>
    <row r="136" spans="1:12" x14ac:dyDescent="0.35">
      <c r="A136" s="21"/>
      <c r="B136" s="283" t="s">
        <v>401</v>
      </c>
      <c r="C136" s="284"/>
      <c r="D136" s="284"/>
      <c r="E136" s="285"/>
      <c r="F136" s="20"/>
      <c r="G136" s="20"/>
    </row>
    <row r="137" spans="1:12" x14ac:dyDescent="0.35">
      <c r="A137" s="22"/>
      <c r="B137" s="283" t="s">
        <v>402</v>
      </c>
      <c r="C137" s="285"/>
      <c r="D137" s="283" t="s">
        <v>403</v>
      </c>
      <c r="E137" s="285"/>
      <c r="F137" s="20"/>
      <c r="G137" s="20"/>
    </row>
    <row r="138" spans="1:12" x14ac:dyDescent="0.35">
      <c r="A138" s="23" t="s">
        <v>404</v>
      </c>
      <c r="B138" s="24" t="s">
        <v>405</v>
      </c>
      <c r="C138" s="24" t="s">
        <v>406</v>
      </c>
      <c r="D138" s="24" t="s">
        <v>405</v>
      </c>
      <c r="E138" s="24" t="s">
        <v>406</v>
      </c>
      <c r="F138" s="20"/>
      <c r="G138" s="25" t="s">
        <v>407</v>
      </c>
    </row>
    <row r="139" spans="1:12" x14ac:dyDescent="0.35">
      <c r="A139" s="26" t="s">
        <v>408</v>
      </c>
      <c r="B139" s="27">
        <v>95</v>
      </c>
      <c r="C139" s="28">
        <v>95</v>
      </c>
      <c r="D139" s="27">
        <v>50</v>
      </c>
      <c r="E139" s="28">
        <v>50</v>
      </c>
      <c r="F139" s="25" t="s">
        <v>124</v>
      </c>
      <c r="G139" s="20">
        <f>(C139-E139)/C139</f>
        <v>0.47368421052631576</v>
      </c>
    </row>
    <row r="140" spans="1:12" x14ac:dyDescent="0.35">
      <c r="A140" s="29" t="s">
        <v>409</v>
      </c>
      <c r="B140" s="30">
        <v>100</v>
      </c>
      <c r="C140" s="31">
        <v>100</v>
      </c>
      <c r="D140" s="30">
        <v>70</v>
      </c>
      <c r="E140" s="31">
        <v>70</v>
      </c>
      <c r="F140" s="25" t="s">
        <v>124</v>
      </c>
      <c r="G140" s="20">
        <f t="shared" ref="G140:G156" si="0">(C140-E140)/C140</f>
        <v>0.3</v>
      </c>
    </row>
    <row r="141" spans="1:12" x14ac:dyDescent="0.35">
      <c r="A141" s="29" t="s">
        <v>410</v>
      </c>
      <c r="B141" s="30">
        <v>95</v>
      </c>
      <c r="C141" s="31">
        <v>95</v>
      </c>
      <c r="D141" s="30">
        <v>50</v>
      </c>
      <c r="E141" s="31">
        <v>50</v>
      </c>
      <c r="F141" s="25" t="s">
        <v>124</v>
      </c>
      <c r="G141" s="20">
        <f t="shared" si="0"/>
        <v>0.47368421052631576</v>
      </c>
    </row>
    <row r="142" spans="1:12" x14ac:dyDescent="0.35">
      <c r="A142" s="29" t="s">
        <v>411</v>
      </c>
      <c r="B142" s="30">
        <v>105</v>
      </c>
      <c r="C142" s="31">
        <v>105</v>
      </c>
      <c r="D142" s="30">
        <v>110</v>
      </c>
      <c r="E142" s="31">
        <v>110</v>
      </c>
      <c r="F142" s="32" t="s">
        <v>427</v>
      </c>
      <c r="G142" s="20">
        <f t="shared" si="0"/>
        <v>-4.7619047619047616E-2</v>
      </c>
    </row>
    <row r="143" spans="1:12" x14ac:dyDescent="0.35">
      <c r="A143" s="29" t="s">
        <v>412</v>
      </c>
      <c r="B143" s="30">
        <v>80</v>
      </c>
      <c r="C143" s="31">
        <v>80</v>
      </c>
      <c r="D143" s="30">
        <v>35</v>
      </c>
      <c r="E143" s="31">
        <v>35</v>
      </c>
      <c r="F143" s="25" t="s">
        <v>124</v>
      </c>
      <c r="G143" s="20">
        <f t="shared" si="0"/>
        <v>0.5625</v>
      </c>
    </row>
    <row r="144" spans="1:12" x14ac:dyDescent="0.35">
      <c r="A144" s="29" t="s">
        <v>413</v>
      </c>
      <c r="B144" s="30">
        <v>70</v>
      </c>
      <c r="C144" s="31">
        <v>70</v>
      </c>
      <c r="D144" s="30">
        <v>50</v>
      </c>
      <c r="E144" s="31">
        <v>50</v>
      </c>
      <c r="F144" s="25" t="s">
        <v>124</v>
      </c>
      <c r="G144" s="20">
        <f t="shared" si="0"/>
        <v>0.2857142857142857</v>
      </c>
    </row>
    <row r="145" spans="1:9" x14ac:dyDescent="0.35">
      <c r="A145" s="29" t="s">
        <v>414</v>
      </c>
      <c r="B145" s="30">
        <v>90</v>
      </c>
      <c r="C145" s="31">
        <v>90</v>
      </c>
      <c r="D145" s="30">
        <v>80</v>
      </c>
      <c r="E145" s="31">
        <v>80</v>
      </c>
      <c r="F145" s="25" t="s">
        <v>415</v>
      </c>
      <c r="G145" s="20">
        <f t="shared" si="0"/>
        <v>0.1111111111111111</v>
      </c>
    </row>
    <row r="146" spans="1:9" x14ac:dyDescent="0.35">
      <c r="A146" s="29" t="s">
        <v>416</v>
      </c>
      <c r="B146" s="30">
        <v>100</v>
      </c>
      <c r="C146" s="31">
        <v>100</v>
      </c>
      <c r="D146" s="30">
        <v>90</v>
      </c>
      <c r="E146" s="31">
        <v>90</v>
      </c>
      <c r="F146" s="25" t="s">
        <v>124</v>
      </c>
      <c r="G146" s="20">
        <f t="shared" si="0"/>
        <v>0.1</v>
      </c>
    </row>
    <row r="147" spans="1:9" x14ac:dyDescent="0.35">
      <c r="A147" s="29" t="s">
        <v>417</v>
      </c>
      <c r="B147" s="30">
        <v>80</v>
      </c>
      <c r="C147" s="31">
        <v>80</v>
      </c>
      <c r="D147" s="30">
        <v>40</v>
      </c>
      <c r="E147" s="31">
        <v>40</v>
      </c>
      <c r="F147" s="25" t="s">
        <v>124</v>
      </c>
      <c r="G147" s="20">
        <f t="shared" si="0"/>
        <v>0.5</v>
      </c>
    </row>
    <row r="148" spans="1:9" x14ac:dyDescent="0.35">
      <c r="A148" s="29" t="s">
        <v>418</v>
      </c>
      <c r="B148" s="30">
        <v>80</v>
      </c>
      <c r="C148" s="31">
        <v>80</v>
      </c>
      <c r="D148" s="30">
        <v>50</v>
      </c>
      <c r="E148" s="31">
        <v>50</v>
      </c>
      <c r="F148" s="25" t="s">
        <v>124</v>
      </c>
      <c r="G148" s="20">
        <f t="shared" si="0"/>
        <v>0.375</v>
      </c>
    </row>
    <row r="149" spans="1:9" x14ac:dyDescent="0.35">
      <c r="A149" s="29" t="s">
        <v>419</v>
      </c>
      <c r="B149" s="30">
        <v>90</v>
      </c>
      <c r="C149" s="31">
        <v>90</v>
      </c>
      <c r="D149" s="30">
        <v>80</v>
      </c>
      <c r="E149" s="31">
        <v>80</v>
      </c>
      <c r="F149" s="25" t="s">
        <v>415</v>
      </c>
      <c r="G149" s="20">
        <f t="shared" si="0"/>
        <v>0.1111111111111111</v>
      </c>
    </row>
    <row r="150" spans="1:9" x14ac:dyDescent="0.35">
      <c r="A150" s="29" t="s">
        <v>420</v>
      </c>
      <c r="B150" s="30">
        <v>95</v>
      </c>
      <c r="C150" s="31">
        <v>95</v>
      </c>
      <c r="D150" s="30">
        <v>90</v>
      </c>
      <c r="E150" s="31">
        <v>90</v>
      </c>
      <c r="F150" s="32" t="s">
        <v>427</v>
      </c>
      <c r="G150" s="20">
        <f t="shared" si="0"/>
        <v>5.2631578947368418E-2</v>
      </c>
    </row>
    <row r="151" spans="1:9" x14ac:dyDescent="0.35">
      <c r="A151" s="29" t="s">
        <v>421</v>
      </c>
      <c r="B151" s="30">
        <v>95</v>
      </c>
      <c r="C151" s="31">
        <v>95</v>
      </c>
      <c r="D151" s="30">
        <v>90</v>
      </c>
      <c r="E151" s="31">
        <v>90</v>
      </c>
      <c r="F151" s="32" t="s">
        <v>427</v>
      </c>
      <c r="G151" s="20">
        <f t="shared" si="0"/>
        <v>5.2631578947368418E-2</v>
      </c>
    </row>
    <row r="152" spans="1:9" x14ac:dyDescent="0.35">
      <c r="A152" s="29" t="s">
        <v>422</v>
      </c>
      <c r="B152" s="30">
        <v>80</v>
      </c>
      <c r="C152" s="31">
        <v>50</v>
      </c>
      <c r="D152" s="30">
        <v>30</v>
      </c>
      <c r="E152" s="31">
        <v>30</v>
      </c>
      <c r="F152" s="25" t="s">
        <v>123</v>
      </c>
      <c r="G152" s="20">
        <f>(C152-E152)/C152</f>
        <v>0.4</v>
      </c>
    </row>
    <row r="153" spans="1:9" x14ac:dyDescent="0.35">
      <c r="A153" s="29" t="s">
        <v>423</v>
      </c>
      <c r="B153" s="30">
        <v>90</v>
      </c>
      <c r="C153" s="31">
        <v>90</v>
      </c>
      <c r="D153" s="30">
        <v>70</v>
      </c>
      <c r="E153" s="31">
        <v>70</v>
      </c>
      <c r="F153" s="25" t="s">
        <v>120</v>
      </c>
      <c r="G153" s="20">
        <f t="shared" si="0"/>
        <v>0.22222222222222221</v>
      </c>
    </row>
    <row r="154" spans="1:9" x14ac:dyDescent="0.35">
      <c r="A154" s="29" t="s">
        <v>424</v>
      </c>
      <c r="B154" s="30">
        <v>95</v>
      </c>
      <c r="C154" s="31">
        <v>90</v>
      </c>
      <c r="D154" s="30">
        <v>80</v>
      </c>
      <c r="E154" s="31">
        <v>80</v>
      </c>
      <c r="F154" s="32" t="s">
        <v>427</v>
      </c>
      <c r="G154" s="20">
        <f t="shared" si="0"/>
        <v>0.1111111111111111</v>
      </c>
      <c r="I154" s="33"/>
    </row>
    <row r="155" spans="1:9" x14ac:dyDescent="0.35">
      <c r="A155" s="29" t="s">
        <v>425</v>
      </c>
      <c r="B155" s="30">
        <v>80</v>
      </c>
      <c r="C155" s="31">
        <v>65</v>
      </c>
      <c r="D155" s="30">
        <v>60</v>
      </c>
      <c r="E155" s="31">
        <v>30</v>
      </c>
      <c r="F155" s="25" t="s">
        <v>121</v>
      </c>
      <c r="G155" s="20">
        <f t="shared" si="0"/>
        <v>0.53846153846153844</v>
      </c>
    </row>
    <row r="156" spans="1:9" x14ac:dyDescent="0.35">
      <c r="A156" s="34" t="s">
        <v>426</v>
      </c>
      <c r="B156" s="35">
        <v>90</v>
      </c>
      <c r="C156" s="36">
        <v>90</v>
      </c>
      <c r="D156" s="35">
        <v>70</v>
      </c>
      <c r="E156" s="36">
        <v>70</v>
      </c>
      <c r="F156" s="25" t="s">
        <v>121</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124</v>
      </c>
      <c r="B159" s="20">
        <f>AVERAGEIF(F139:F156,A159,G139:G156)</f>
        <v>0.38382283834586467</v>
      </c>
      <c r="C159" s="20"/>
      <c r="D159" s="20"/>
      <c r="E159" s="20"/>
      <c r="F159" s="20"/>
      <c r="G159" s="20"/>
    </row>
    <row r="160" spans="1:9" x14ac:dyDescent="0.35">
      <c r="A160" s="20" t="s">
        <v>415</v>
      </c>
      <c r="B160" s="20">
        <f>AVERAGEIF(F139:F156,A160,G139:G156)</f>
        <v>0.1111111111111111</v>
      </c>
      <c r="C160" s="20"/>
      <c r="D160" s="20"/>
      <c r="E160" s="20"/>
      <c r="F160" s="20"/>
      <c r="G160" s="20"/>
    </row>
    <row r="161" spans="1:7" x14ac:dyDescent="0.35">
      <c r="A161" s="20" t="s">
        <v>123</v>
      </c>
      <c r="B161" s="20">
        <f>AVERAGEIF(F139:F156,A161,G139:G156)</f>
        <v>0.4</v>
      </c>
      <c r="C161" s="20"/>
      <c r="D161" s="20"/>
      <c r="E161" s="20"/>
      <c r="F161" s="20"/>
      <c r="G161" s="20"/>
    </row>
    <row r="162" spans="1:7" x14ac:dyDescent="0.35">
      <c r="A162" s="20" t="s">
        <v>120</v>
      </c>
      <c r="B162" s="20">
        <f>AVERAGEIF(F139:F156,A162,G139:G156)</f>
        <v>0.22222222222222221</v>
      </c>
      <c r="C162" s="20"/>
      <c r="D162" s="20"/>
      <c r="E162" s="20"/>
      <c r="F162" s="20"/>
      <c r="G162" s="20"/>
    </row>
    <row r="163" spans="1:7" x14ac:dyDescent="0.35">
      <c r="A163" s="20" t="s">
        <v>121</v>
      </c>
      <c r="B163" s="20">
        <f>AVERAGEIF(F139:F156,A163,G139:G156)</f>
        <v>0.38034188034188032</v>
      </c>
      <c r="C163" s="20"/>
      <c r="D163" s="20"/>
      <c r="E163" s="20"/>
      <c r="F163" s="20"/>
      <c r="G163" s="20"/>
    </row>
    <row r="165" spans="1:7" x14ac:dyDescent="0.35">
      <c r="A165" s="286" t="s">
        <v>166</v>
      </c>
      <c r="B165" s="286"/>
      <c r="C165" s="286"/>
      <c r="D165" s="286"/>
      <c r="E165" s="286"/>
    </row>
    <row r="166" spans="1:7" ht="15" thickBot="1" x14ac:dyDescent="0.4">
      <c r="A166" t="s">
        <v>167</v>
      </c>
      <c r="B166" s="13">
        <v>0.4</v>
      </c>
    </row>
    <row r="167" spans="1:7" ht="15" thickBot="1" x14ac:dyDescent="0.4">
      <c r="A167" t="s">
        <v>168</v>
      </c>
      <c r="B167" s="37">
        <f>(1+B166)^(1/(2020-2010))-1</f>
        <v>3.4219694129380196E-2</v>
      </c>
    </row>
    <row r="168" spans="1:7" x14ac:dyDescent="0.35">
      <c r="B168" s="38"/>
    </row>
    <row r="169" spans="1:7" x14ac:dyDescent="0.35">
      <c r="A169" s="286" t="s">
        <v>390</v>
      </c>
      <c r="B169" s="286"/>
    </row>
    <row r="170" spans="1:7" x14ac:dyDescent="0.35">
      <c r="A170" t="s">
        <v>391</v>
      </c>
      <c r="B170" s="39">
        <v>972.7</v>
      </c>
    </row>
    <row r="171" spans="1:7" ht="15" thickBot="1" x14ac:dyDescent="0.4">
      <c r="A171" t="s">
        <v>392</v>
      </c>
      <c r="B171" s="40">
        <f>400.9+53.5+276.5+255.7+63.5+462.5+B170+975.4+227.6+436.5</f>
        <v>4124.8</v>
      </c>
    </row>
    <row r="172" spans="1:7" ht="15" thickBot="1" x14ac:dyDescent="0.4">
      <c r="A172" t="s">
        <v>393</v>
      </c>
      <c r="B172" s="37">
        <f>B170/B171</f>
        <v>0.23581749418153608</v>
      </c>
    </row>
    <row r="173" spans="1:7" x14ac:dyDescent="0.35">
      <c r="B173" s="38"/>
    </row>
    <row r="174" spans="1:7" x14ac:dyDescent="0.35">
      <c r="A174" s="286" t="s">
        <v>173</v>
      </c>
      <c r="B174" s="286"/>
      <c r="C174" s="286"/>
      <c r="D174" s="286"/>
      <c r="E174" s="286"/>
    </row>
    <row r="175" spans="1:7" ht="15" thickBot="1" x14ac:dyDescent="0.4">
      <c r="A175" t="s">
        <v>399</v>
      </c>
      <c r="B175" s="38">
        <v>0.1246</v>
      </c>
    </row>
    <row r="176" spans="1:7" ht="15" thickBot="1" x14ac:dyDescent="0.4">
      <c r="A176" t="s">
        <v>395</v>
      </c>
      <c r="B176" s="37">
        <f>1-B175</f>
        <v>0.87539999999999996</v>
      </c>
    </row>
    <row r="178" spans="1:5" x14ac:dyDescent="0.35">
      <c r="A178" s="286" t="s">
        <v>169</v>
      </c>
      <c r="B178" s="286"/>
      <c r="C178" s="286"/>
      <c r="D178" s="286"/>
      <c r="E178" s="286"/>
    </row>
    <row r="179" spans="1:5" x14ac:dyDescent="0.35">
      <c r="A179" t="s">
        <v>397</v>
      </c>
      <c r="B179">
        <v>197000</v>
      </c>
    </row>
    <row r="180" spans="1:5" ht="15" thickBot="1" x14ac:dyDescent="0.4">
      <c r="A180" t="s">
        <v>398</v>
      </c>
      <c r="B180">
        <v>175000</v>
      </c>
    </row>
    <row r="181" spans="1:5" ht="15" thickBot="1" x14ac:dyDescent="0.4">
      <c r="A181" t="s">
        <v>170</v>
      </c>
      <c r="B181" s="12">
        <f>B179/B180</f>
        <v>1.1257142857142857</v>
      </c>
    </row>
    <row r="183" spans="1:5" x14ac:dyDescent="0.35">
      <c r="A183" s="286" t="s">
        <v>171</v>
      </c>
      <c r="B183" s="286"/>
      <c r="C183" s="286"/>
      <c r="D183" s="286"/>
      <c r="E183" s="286"/>
    </row>
    <row r="184" spans="1:5" x14ac:dyDescent="0.35">
      <c r="A184" t="s">
        <v>1149</v>
      </c>
      <c r="B184" s="101">
        <v>1.2E-2</v>
      </c>
    </row>
    <row r="185" spans="1:5" x14ac:dyDescent="0.35">
      <c r="A185" t="s">
        <v>1150</v>
      </c>
      <c r="B185" s="101">
        <v>2.4E-2</v>
      </c>
    </row>
    <row r="186" spans="1:5" x14ac:dyDescent="0.35">
      <c r="A186" t="s">
        <v>1151</v>
      </c>
      <c r="B186">
        <f>2050-2018+1</f>
        <v>33</v>
      </c>
    </row>
    <row r="187" spans="1:5" x14ac:dyDescent="0.35">
      <c r="A187" t="s">
        <v>1152</v>
      </c>
      <c r="B187" s="11">
        <f>(1-B184)^B186</f>
        <v>0.67139665221009714</v>
      </c>
    </row>
    <row r="188" spans="1:5" ht="15" thickBot="1" x14ac:dyDescent="0.4">
      <c r="A188" t="s">
        <v>1153</v>
      </c>
      <c r="B188" s="11">
        <f>(1-B185)^B186</f>
        <v>0.44858421050781644</v>
      </c>
    </row>
    <row r="189" spans="1:5" ht="15" thickBot="1" x14ac:dyDescent="0.4">
      <c r="A189" t="s">
        <v>1154</v>
      </c>
      <c r="B189" s="12">
        <f>(B187-B188)/B187</f>
        <v>0.33186409400289502</v>
      </c>
    </row>
    <row r="191" spans="1:5" x14ac:dyDescent="0.35">
      <c r="A191" s="286" t="s">
        <v>183</v>
      </c>
      <c r="B191" s="286"/>
      <c r="C191" s="286"/>
      <c r="D191" s="286"/>
      <c r="E191" s="286"/>
    </row>
    <row r="192" spans="1:5" x14ac:dyDescent="0.35">
      <c r="A192" s="16" t="s">
        <v>175</v>
      </c>
      <c r="B192" s="16" t="s">
        <v>176</v>
      </c>
      <c r="C192" s="16"/>
    </row>
    <row r="193" spans="1:9" x14ac:dyDescent="0.35">
      <c r="A193" t="s">
        <v>177</v>
      </c>
      <c r="B193" s="17">
        <v>15277777.777777778</v>
      </c>
      <c r="C193" t="s">
        <v>178</v>
      </c>
    </row>
    <row r="194" spans="1:9" x14ac:dyDescent="0.35">
      <c r="A194" t="s">
        <v>179</v>
      </c>
      <c r="B194" s="17">
        <f>3.4*10^6</f>
        <v>3400000</v>
      </c>
      <c r="C194" s="41"/>
    </row>
    <row r="195" spans="1:9" x14ac:dyDescent="0.35">
      <c r="A195" t="s">
        <v>180</v>
      </c>
      <c r="B195">
        <v>2</v>
      </c>
    </row>
    <row r="196" spans="1:9" ht="15" thickBot="1" x14ac:dyDescent="0.4">
      <c r="A196" t="s">
        <v>181</v>
      </c>
      <c r="B196" s="17">
        <f>B195*B194</f>
        <v>6800000</v>
      </c>
    </row>
    <row r="197" spans="1:9" ht="15" thickBot="1" x14ac:dyDescent="0.4">
      <c r="A197" t="s">
        <v>182</v>
      </c>
      <c r="B197" s="12">
        <f>B196/B193</f>
        <v>0.44509090909090909</v>
      </c>
    </row>
    <row r="199" spans="1:9" x14ac:dyDescent="0.35">
      <c r="A199" s="149" t="s">
        <v>1881</v>
      </c>
    </row>
    <row r="201" spans="1:9" x14ac:dyDescent="0.35">
      <c r="A201" s="150" t="s">
        <v>1902</v>
      </c>
      <c r="B201" s="282" t="s">
        <v>1885</v>
      </c>
      <c r="C201" s="282"/>
      <c r="D201" s="282"/>
      <c r="E201" s="282"/>
      <c r="F201" s="282"/>
      <c r="G201" s="282"/>
      <c r="H201" s="282"/>
      <c r="I201" s="282"/>
    </row>
    <row r="202" spans="1:9" x14ac:dyDescent="0.35">
      <c r="A202" s="42" t="s">
        <v>1886</v>
      </c>
      <c r="B202" s="42" t="s">
        <v>1887</v>
      </c>
      <c r="C202" s="42" t="s">
        <v>1888</v>
      </c>
      <c r="D202" s="42" t="s">
        <v>1889</v>
      </c>
      <c r="E202" s="42" t="s">
        <v>1243</v>
      </c>
      <c r="F202" s="42" t="s">
        <v>85</v>
      </c>
      <c r="G202" s="42" t="s">
        <v>1890</v>
      </c>
      <c r="H202" s="42" t="s">
        <v>1891</v>
      </c>
      <c r="I202" s="42" t="s">
        <v>1892</v>
      </c>
    </row>
    <row r="203" spans="1:9" x14ac:dyDescent="0.35">
      <c r="A203" s="42" t="s">
        <v>1893</v>
      </c>
      <c r="B203">
        <v>0</v>
      </c>
      <c r="C203">
        <v>6</v>
      </c>
      <c r="D203">
        <v>9</v>
      </c>
      <c r="E203">
        <v>25</v>
      </c>
      <c r="F203">
        <v>21</v>
      </c>
      <c r="G203">
        <v>215</v>
      </c>
      <c r="H203">
        <v>81</v>
      </c>
      <c r="I203">
        <v>134</v>
      </c>
    </row>
    <row r="204" spans="1:9" x14ac:dyDescent="0.35">
      <c r="A204" s="42" t="s">
        <v>1894</v>
      </c>
      <c r="B204">
        <v>4</v>
      </c>
      <c r="C204">
        <v>3</v>
      </c>
      <c r="D204">
        <v>15</v>
      </c>
      <c r="E204">
        <v>40</v>
      </c>
      <c r="F204">
        <v>43</v>
      </c>
      <c r="G204">
        <v>163</v>
      </c>
      <c r="H204">
        <v>56</v>
      </c>
      <c r="I204">
        <v>94</v>
      </c>
    </row>
    <row r="205" spans="1:9" ht="15" thickBot="1" x14ac:dyDescent="0.4">
      <c r="A205" s="42" t="s">
        <v>1895</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1896</v>
      </c>
      <c r="B206" s="12">
        <f>SUM(G205:H205)/SUM(G203:H203)</f>
        <v>-0.26013513513513514</v>
      </c>
    </row>
    <row r="207" spans="1:9" ht="15" thickBot="1" x14ac:dyDescent="0.4">
      <c r="A207" t="s">
        <v>1897</v>
      </c>
      <c r="B207" s="12">
        <f>I205/I203</f>
        <v>-0.29850746268656714</v>
      </c>
    </row>
    <row r="209" spans="1:9" x14ac:dyDescent="0.35">
      <c r="A209" s="150" t="s">
        <v>1903</v>
      </c>
      <c r="B209" s="282" t="s">
        <v>1885</v>
      </c>
      <c r="C209" s="282"/>
      <c r="D209" s="282"/>
      <c r="E209" s="282"/>
      <c r="F209" s="282"/>
      <c r="G209" s="282"/>
      <c r="H209" s="282"/>
      <c r="I209" s="282"/>
    </row>
    <row r="210" spans="1:9" x14ac:dyDescent="0.35">
      <c r="A210" s="42" t="s">
        <v>1886</v>
      </c>
      <c r="B210" s="42" t="s">
        <v>1887</v>
      </c>
      <c r="C210" s="42" t="s">
        <v>1888</v>
      </c>
      <c r="D210" s="42" t="s">
        <v>1889</v>
      </c>
      <c r="E210" s="42" t="s">
        <v>1243</v>
      </c>
      <c r="F210" s="42" t="s">
        <v>85</v>
      </c>
      <c r="G210" s="42" t="s">
        <v>1890</v>
      </c>
      <c r="H210" s="42" t="s">
        <v>1891</v>
      </c>
      <c r="I210" s="42" t="s">
        <v>1892</v>
      </c>
    </row>
    <row r="211" spans="1:9" x14ac:dyDescent="0.35">
      <c r="A211" s="42" t="s">
        <v>1893</v>
      </c>
      <c r="B211">
        <v>0</v>
      </c>
      <c r="C211">
        <v>17</v>
      </c>
      <c r="D211">
        <v>18</v>
      </c>
      <c r="E211">
        <v>22</v>
      </c>
      <c r="F211">
        <v>12</v>
      </c>
      <c r="G211">
        <v>73</v>
      </c>
      <c r="H211">
        <v>21</v>
      </c>
      <c r="I211">
        <v>21</v>
      </c>
    </row>
    <row r="212" spans="1:9" x14ac:dyDescent="0.35">
      <c r="A212" s="42" t="s">
        <v>1894</v>
      </c>
      <c r="B212">
        <v>0</v>
      </c>
      <c r="C212">
        <v>15</v>
      </c>
      <c r="D212">
        <v>22</v>
      </c>
      <c r="E212">
        <v>39</v>
      </c>
      <c r="F212">
        <v>23</v>
      </c>
      <c r="G212">
        <v>51</v>
      </c>
      <c r="H212">
        <v>17</v>
      </c>
      <c r="I212">
        <v>19</v>
      </c>
    </row>
    <row r="213" spans="1:9" ht="15" thickBot="1" x14ac:dyDescent="0.4">
      <c r="A213" s="42" t="s">
        <v>1895</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1896</v>
      </c>
      <c r="B214" s="12">
        <f>SUM(G213:H213)/SUM(G211:H211)</f>
        <v>-0.27659574468085107</v>
      </c>
    </row>
    <row r="215" spans="1:9" ht="15" thickBot="1" x14ac:dyDescent="0.4">
      <c r="A215" t="s">
        <v>1897</v>
      </c>
      <c r="B215" s="12">
        <f>I213/I211</f>
        <v>-9.5238095238095233E-2</v>
      </c>
    </row>
    <row r="217" spans="1:9" x14ac:dyDescent="0.35">
      <c r="A217" s="150" t="s">
        <v>1904</v>
      </c>
      <c r="B217" s="282" t="s">
        <v>1885</v>
      </c>
      <c r="C217" s="282"/>
      <c r="D217" s="282"/>
      <c r="E217" s="282"/>
    </row>
    <row r="218" spans="1:9" x14ac:dyDescent="0.35">
      <c r="A218" s="42" t="s">
        <v>1886</v>
      </c>
      <c r="B218" s="42" t="s">
        <v>1898</v>
      </c>
      <c r="C218" s="42" t="s">
        <v>1899</v>
      </c>
      <c r="D218" s="42" t="s">
        <v>1900</v>
      </c>
      <c r="E218" s="42" t="s">
        <v>85</v>
      </c>
    </row>
    <row r="219" spans="1:9" x14ac:dyDescent="0.35">
      <c r="A219" s="42" t="s">
        <v>1893</v>
      </c>
      <c r="B219">
        <v>112</v>
      </c>
      <c r="C219">
        <v>16</v>
      </c>
      <c r="D219">
        <v>9</v>
      </c>
      <c r="E219">
        <v>134</v>
      </c>
    </row>
    <row r="220" spans="1:9" x14ac:dyDescent="0.35">
      <c r="A220" s="42" t="s">
        <v>1894</v>
      </c>
      <c r="B220">
        <v>87</v>
      </c>
      <c r="C220">
        <v>17</v>
      </c>
      <c r="D220">
        <v>9</v>
      </c>
      <c r="E220">
        <v>151</v>
      </c>
    </row>
    <row r="221" spans="1:9" ht="15" thickBot="1" x14ac:dyDescent="0.4">
      <c r="A221" s="42" t="s">
        <v>1895</v>
      </c>
      <c r="B221">
        <f>B220-B219</f>
        <v>-25</v>
      </c>
      <c r="C221">
        <f t="shared" ref="C221:E221" si="9">C220-C219</f>
        <v>1</v>
      </c>
      <c r="D221">
        <f t="shared" si="9"/>
        <v>0</v>
      </c>
      <c r="E221">
        <f t="shared" si="9"/>
        <v>17</v>
      </c>
    </row>
    <row r="222" spans="1:9" ht="15" thickBot="1" x14ac:dyDescent="0.4">
      <c r="A222" t="s">
        <v>1901</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2024-06-25T20:33:10Z</dcterms:modified>
</cp:coreProperties>
</file>