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trans\AVIC\"/>
    </mc:Choice>
  </mc:AlternateContent>
  <xr:revisionPtr revIDLastSave="0" documentId="13_ncr:1_{397240F7-AE0F-46A6-8593-80EF38CE0D4F}" xr6:coauthVersionLast="47" xr6:coauthVersionMax="47" xr10:uidLastSave="{00000000-0000-0000-0000-000000000000}"/>
  <bookViews>
    <workbookView xWindow="-28920" yWindow="-120" windowWidth="29040" windowHeight="15720" activeTab="2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3" l="1"/>
  <c r="G37" i="3"/>
  <c r="C15" i="3" l="1"/>
  <c r="C16" i="3"/>
  <c r="C2" i="2" s="1"/>
  <c r="C17" i="3"/>
  <c r="B24" i="3" s="1"/>
  <c r="C14" i="3"/>
  <c r="B7" i="3"/>
  <c r="B30" i="3" s="1"/>
  <c r="C3" i="2" l="1"/>
  <c r="B32" i="3"/>
  <c r="B31" i="3"/>
  <c r="B33" i="3" s="1"/>
  <c r="B2" i="2"/>
  <c r="A47" i="1"/>
  <c r="B3" i="2" l="1"/>
  <c r="B7" i="2"/>
</calcChain>
</file>

<file path=xl/sharedStrings.xml><?xml version="1.0" encoding="utf-8"?>
<sst xmlns="http://schemas.openxmlformats.org/spreadsheetml/2006/main" count="102" uniqueCount="84">
  <si>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</si>
  <si>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</si>
  <si>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</si>
  <si>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</si>
  <si>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</si>
  <si>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</si>
  <si>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</si>
  <si>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</si>
  <si>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</si>
  <si>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</si>
  <si>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</si>
  <si>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</si>
  <si>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</si>
  <si>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$/yr (2019 USD)</t>
  </si>
  <si>
    <t>Freight HDVs</t>
  </si>
  <si>
    <t>undated</t>
  </si>
  <si>
    <t>$/yr</t>
  </si>
  <si>
    <t>Passenger LDVs</t>
  </si>
  <si>
    <t>Likely includes primary liability insurance, physical damage insurance, occupational accident coverage, and general liability insurance.</t>
  </si>
  <si>
    <t>Passenger HDVs (buses)</t>
  </si>
  <si>
    <t>Bus Insurance HQ</t>
  </si>
  <si>
    <t>https://www.businsurancehq.com/bus-insurance-cost/</t>
  </si>
  <si>
    <t>Freight LDVs</t>
  </si>
  <si>
    <t>Using data from Car and Driver magazine (2021):</t>
  </si>
  <si>
    <t>$/yr (2021 USD)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</si>
  <si>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</si>
  <si>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</si>
  <si>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</si>
  <si>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</si>
  <si>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</si>
  <si>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</si>
  <si>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</si>
  <si>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</si>
  <si>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</si>
  <si>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</si>
  <si>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</si>
  <si>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</si>
  <si>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</si>
  <si>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</si>
  <si>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</si>
  <si>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</si>
  <si>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</si>
  <si>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</si>
  <si>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</si>
  <si>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</si>
  <si>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</si>
  <si>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Euro/yr (2016 Euro)</t>
  </si>
  <si>
    <t>European Motor Insurance Markets</t>
  </si>
  <si>
    <t>Insurance Europe</t>
  </si>
  <si>
    <t xml:space="preserve">https://www.insuranceeurope.eu/publications/465/european-motor-insurance-markets/ </t>
  </si>
  <si>
    <t>In the United States, Data from AAA:</t>
  </si>
  <si>
    <t>2016 USD per Euro</t>
  </si>
  <si>
    <t>Source: https://www.exchangerates.org.uk/EUR-USD-spot-exchange-rates-history-2016.html</t>
  </si>
  <si>
    <t>2016 to 2019 USD</t>
  </si>
  <si>
    <t>2016 to 2012 USD</t>
  </si>
  <si>
    <t>Data from Insurance Europe:</t>
  </si>
  <si>
    <t>Scaling Factor</t>
  </si>
  <si>
    <t>Euoropean spending on insurance compared to the US</t>
  </si>
  <si>
    <t>Data in 2019 USD</t>
  </si>
  <si>
    <t>EU</t>
  </si>
  <si>
    <t xml:space="preserve">https://www.gocompare.com/van-insurance/commercial/ </t>
  </si>
  <si>
    <t>Social use only</t>
  </si>
  <si>
    <t>Carriage of own goods</t>
  </si>
  <si>
    <t>Goods for hire and reward</t>
  </si>
  <si>
    <t>Haulage</t>
  </si>
  <si>
    <t>USD</t>
  </si>
  <si>
    <t>Euro (2022)</t>
  </si>
  <si>
    <t>Commercial Van Insurance</t>
  </si>
  <si>
    <t>https://www.gocompare.com/van-insurance/commercial/</t>
  </si>
  <si>
    <t>Go.Compare</t>
  </si>
  <si>
    <t>Using data from Go.Compare (2022):</t>
  </si>
  <si>
    <t>2022 USD per Euro</t>
  </si>
  <si>
    <t>2022 to 2012 USD (est.)</t>
  </si>
  <si>
    <t>$/yr (2022 USD)</t>
  </si>
  <si>
    <t>For freight LDVs, the value for "Goods for hire and reward" is most appropriate.</t>
  </si>
  <si>
    <t>Comprehensive commercial van insurance covers all the things third party fire and theft insurance (TPFT) does and also includes repair or replacement of your vehicle after an accident</t>
  </si>
  <si>
    <t>Freight LDVs and HDVs</t>
  </si>
  <si>
    <t>Insurance costs for rail, commercial airlines, and freight shipping are harder to come by.  It appears these firms</t>
  </si>
  <si>
    <t>Cargo or delivery van insurance cost in the US</t>
  </si>
  <si>
    <t>Insurance Cost Scaling Factors: US to EU</t>
  </si>
  <si>
    <t>Annualized average for truck insurance in the US</t>
  </si>
  <si>
    <t>Using data from Progressive Commercial</t>
  </si>
  <si>
    <t>Average</t>
  </si>
  <si>
    <t>50-state average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</si>
</sst>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9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5" borderId="0" xfId="0" applyFill="1"/>
    <xf numFmtId="44" fontId="0" fillId="5" borderId="0" xfId="2" applyFont="1" applyFill="1"/>
    <xf numFmtId="169" fontId="0" fillId="0" borderId="0" xfId="0" applyNumberFormat="1"/>
    <xf numFmtId="169" fontId="0" fillId="5" borderId="0" xfId="0" applyNumberFormat="1" applyFill="1"/>
    <xf numFmtId="0" fontId="0" fillId="0" borderId="0" xfId="0" applyAlignment="1">
      <alignment wrapText="1"/>
    </xf>
    <xf numFmtId="0" fontId="1" fillId="6" borderId="0" xfId="0" applyFont="1" applyFill="1"/>
    <xf numFmtId="0" fontId="0" fillId="6" borderId="0" xfId="0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106175</xdr:colOff>
      <xdr:row>10</xdr:row>
      <xdr:rowOff>133350</xdr:rowOff>
    </xdr:from>
    <xdr:to>
      <xdr:col>14</xdr:col>
      <xdr:colOff>320675</xdr:colOff>
      <xdr:row>24</xdr:row>
      <xdr:rowOff>93330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6965A-C60A-9134-ED9B-F83AED0DE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4300" y="1943100"/>
          <a:ext cx="3262500" cy="2874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luepenguin.com/average-cost-of-motorcycle-insurance" TargetMode="External"/><Relationship Id="rId2" Type="http://schemas.openxmlformats.org/officeDocument/2006/relationships/hyperlink" Target="https://www.businsurancehq.com/bus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uranceeurope.eu/publications/465/european-motor-insurance-marke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compare.com/van-insurance/commerc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B57"/>
  <sheetViews>
    <sheetView topLeftCell="A22" workbookViewId="0">
      <selection activeCell="D47" sqref="D47"/>
    </sheetView>
  </sheetViews>
  <sheetFormatPr defaultRowHeight="14.5" x14ac:dyDescent="0.35"/>
  <cols>
    <col min="2" max="2" width="60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17</v>
      </c>
    </row>
    <row r="4" spans="1:2" x14ac:dyDescent="0.35">
      <c r="B4" t="s">
        <v>2</v>
      </c>
    </row>
    <row r="5" spans="1:2" x14ac:dyDescent="0.35">
      <c r="B5" s="3">
        <v>2019</v>
      </c>
    </row>
    <row r="6" spans="1:2" x14ac:dyDescent="0.35">
      <c r="B6" t="s">
        <v>4</v>
      </c>
    </row>
    <row r="7" spans="1:2" x14ac:dyDescent="0.35">
      <c r="B7" s="4" t="s">
        <v>5</v>
      </c>
    </row>
    <row r="8" spans="1:2" x14ac:dyDescent="0.35">
      <c r="B8" s="4"/>
    </row>
    <row r="9" spans="1:2" x14ac:dyDescent="0.35">
      <c r="B9" t="s">
        <v>48</v>
      </c>
    </row>
    <row r="10" spans="1:2" x14ac:dyDescent="0.35">
      <c r="B10" s="3">
        <v>2019</v>
      </c>
    </row>
    <row r="11" spans="1:2" x14ac:dyDescent="0.35">
      <c r="B11" t="s">
        <v>47</v>
      </c>
    </row>
    <row r="12" spans="1:2" x14ac:dyDescent="0.35">
      <c r="B12" s="4" t="s">
        <v>49</v>
      </c>
    </row>
    <row r="14" spans="1:2" x14ac:dyDescent="0.35">
      <c r="B14" s="2" t="s">
        <v>76</v>
      </c>
    </row>
    <row r="15" spans="1:2" x14ac:dyDescent="0.35">
      <c r="B15" t="s">
        <v>69</v>
      </c>
    </row>
    <row r="16" spans="1:2" x14ac:dyDescent="0.35">
      <c r="B16" s="3">
        <v>2022</v>
      </c>
    </row>
    <row r="17" spans="1:2" x14ac:dyDescent="0.35">
      <c r="B17" t="s">
        <v>67</v>
      </c>
    </row>
    <row r="18" spans="1:2" x14ac:dyDescent="0.35">
      <c r="B18" s="4" t="s">
        <v>68</v>
      </c>
    </row>
    <row r="20" spans="1:2" x14ac:dyDescent="0.35">
      <c r="B20" s="2" t="s">
        <v>19</v>
      </c>
    </row>
    <row r="21" spans="1:2" x14ac:dyDescent="0.35">
      <c r="B21" t="s">
        <v>20</v>
      </c>
    </row>
    <row r="22" spans="1:2" x14ac:dyDescent="0.35">
      <c r="B22" t="s">
        <v>15</v>
      </c>
    </row>
    <row r="23" spans="1:2" x14ac:dyDescent="0.35">
      <c r="B23" s="4" t="s">
        <v>21</v>
      </c>
    </row>
    <row r="25" spans="1:2" x14ac:dyDescent="0.35">
      <c r="B25" s="2" t="s">
        <v>26</v>
      </c>
    </row>
    <row r="26" spans="1:2" x14ac:dyDescent="0.35">
      <c r="B26" t="s">
        <v>27</v>
      </c>
    </row>
    <row r="27" spans="1:2" x14ac:dyDescent="0.35">
      <c r="B27" s="3">
        <v>2021</v>
      </c>
    </row>
    <row r="28" spans="1:2" x14ac:dyDescent="0.35">
      <c r="B28" t="s">
        <v>28</v>
      </c>
    </row>
    <row r="29" spans="1:2" x14ac:dyDescent="0.35">
      <c r="B29" s="4" t="s">
        <v>29</v>
      </c>
    </row>
    <row r="31" spans="1:2" x14ac:dyDescent="0.35">
      <c r="A31" s="1" t="s">
        <v>31</v>
      </c>
    </row>
    <row r="32" spans="1:2" x14ac:dyDescent="0.35">
      <c r="A32" t="s">
        <v>32</v>
      </c>
    </row>
    <row r="33" spans="1:2" x14ac:dyDescent="0.35">
      <c r="A33" t="s">
        <v>33</v>
      </c>
    </row>
    <row r="34" spans="1:2" x14ac:dyDescent="0.35">
      <c r="A34" t="s">
        <v>34</v>
      </c>
    </row>
    <row r="36" spans="1:2" x14ac:dyDescent="0.35">
      <c r="A36" t="s">
        <v>77</v>
      </c>
    </row>
    <row r="37" spans="1:2" x14ac:dyDescent="0.35">
      <c r="A37" t="s">
        <v>35</v>
      </c>
    </row>
    <row r="38" spans="1:2" x14ac:dyDescent="0.35">
      <c r="A38" t="s">
        <v>36</v>
      </c>
    </row>
    <row r="39" spans="1:2" x14ac:dyDescent="0.35">
      <c r="A39" t="s">
        <v>37</v>
      </c>
    </row>
    <row r="40" spans="1:2" x14ac:dyDescent="0.35">
      <c r="A40" t="s">
        <v>38</v>
      </c>
    </row>
    <row r="41" spans="1:2" x14ac:dyDescent="0.35">
      <c r="A41" t="s">
        <v>39</v>
      </c>
    </row>
    <row r="43" spans="1:2" x14ac:dyDescent="0.35">
      <c r="A43" s="1" t="s">
        <v>40</v>
      </c>
    </row>
    <row r="44" spans="1:2" x14ac:dyDescent="0.35">
      <c r="A44" s="10">
        <v>1.0649402869377418</v>
      </c>
      <c r="B44" t="s">
        <v>53</v>
      </c>
    </row>
    <row r="45" spans="1:2" x14ac:dyDescent="0.35">
      <c r="A45" s="10">
        <v>0.89800000000000002</v>
      </c>
      <c r="B45" t="s">
        <v>41</v>
      </c>
    </row>
    <row r="46" spans="1:2" x14ac:dyDescent="0.35">
      <c r="A46" s="10">
        <v>0.88700000000000001</v>
      </c>
      <c r="B46" t="s">
        <v>42</v>
      </c>
    </row>
    <row r="47" spans="1:2" x14ac:dyDescent="0.35">
      <c r="A47" s="10">
        <f>A46/(1+A52)</f>
        <v>0.83052434456928836</v>
      </c>
      <c r="B47" t="s">
        <v>43</v>
      </c>
    </row>
    <row r="48" spans="1:2" x14ac:dyDescent="0.35">
      <c r="A48" s="10">
        <v>0.78553197418898923</v>
      </c>
      <c r="B48" t="s">
        <v>72</v>
      </c>
    </row>
    <row r="49" spans="1:2" x14ac:dyDescent="0.35">
      <c r="A49" s="10">
        <v>0.95661376543184151</v>
      </c>
      <c r="B49" t="s">
        <v>54</v>
      </c>
    </row>
    <row r="52" spans="1:2" x14ac:dyDescent="0.35">
      <c r="A52" s="9">
        <v>6.8000000000000005E-2</v>
      </c>
      <c r="B52" t="s">
        <v>44</v>
      </c>
    </row>
    <row r="54" spans="1:2" x14ac:dyDescent="0.35">
      <c r="A54" s="1" t="s">
        <v>40</v>
      </c>
    </row>
    <row r="55" spans="1:2" x14ac:dyDescent="0.35">
      <c r="A55" t="s">
        <v>52</v>
      </c>
    </row>
    <row r="56" spans="1:2" x14ac:dyDescent="0.35">
      <c r="A56">
        <v>1.1068</v>
      </c>
      <c r="B56" t="s">
        <v>51</v>
      </c>
    </row>
    <row r="57" spans="1:2" x14ac:dyDescent="0.35">
      <c r="A57">
        <v>1.0538000000000001</v>
      </c>
      <c r="B57" t="s">
        <v>71</v>
      </c>
    </row>
  </sheetData>
  <phoneticPr fontId="4" type="noConversion"/>
  <hyperlinks>
    <hyperlink ref="B7" r:id="rId1" xr:uid="{E31DF05E-B87F-4D1B-AC11-F88AEEDA7D2F}"/>
    <hyperlink ref="B23" r:id="rId2" xr:uid="{929BA16D-4044-4610-8C77-D354B466069A}"/>
    <hyperlink ref="B29" r:id="rId3" xr:uid="{ECB38255-597D-4E40-A940-86F690DADDBD}"/>
    <hyperlink ref="B12" r:id="rId4" xr:uid="{A2476024-DBCB-4526-A80A-D78E46376AF4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H43"/>
  <sheetViews>
    <sheetView topLeftCell="A16" workbookViewId="0">
      <selection activeCell="G31" sqref="G31"/>
    </sheetView>
  </sheetViews>
  <sheetFormatPr defaultRowHeight="14.5" x14ac:dyDescent="0.35"/>
  <cols>
    <col min="1" max="1" width="27.453125" customWidth="1"/>
    <col min="2" max="2" width="11.1796875" customWidth="1"/>
    <col min="6" max="6" width="22.36328125" customWidth="1"/>
  </cols>
  <sheetData>
    <row r="1" spans="1:8" x14ac:dyDescent="0.35">
      <c r="A1" s="6" t="s">
        <v>17</v>
      </c>
      <c r="B1" s="7"/>
      <c r="C1" s="7"/>
    </row>
    <row r="3" spans="1:8" x14ac:dyDescent="0.35">
      <c r="A3" t="s">
        <v>55</v>
      </c>
      <c r="F3" t="s">
        <v>50</v>
      </c>
    </row>
    <row r="4" spans="1:8" x14ac:dyDescent="0.35">
      <c r="A4" t="s">
        <v>25</v>
      </c>
      <c r="B4">
        <v>205</v>
      </c>
      <c r="C4" t="s">
        <v>46</v>
      </c>
      <c r="F4" t="s">
        <v>25</v>
      </c>
      <c r="G4" s="8">
        <v>1194</v>
      </c>
      <c r="H4" t="s">
        <v>13</v>
      </c>
    </row>
    <row r="6" spans="1:8" x14ac:dyDescent="0.35">
      <c r="A6" t="s">
        <v>58</v>
      </c>
    </row>
    <row r="7" spans="1:8" x14ac:dyDescent="0.35">
      <c r="A7" t="s">
        <v>25</v>
      </c>
      <c r="B7" s="14">
        <f>B4*About!A56*About!A44</f>
        <v>241.62856146445199</v>
      </c>
      <c r="C7" t="s">
        <v>13</v>
      </c>
      <c r="F7" t="s">
        <v>56</v>
      </c>
      <c r="H7" t="s">
        <v>57</v>
      </c>
    </row>
    <row r="9" spans="1:8" x14ac:dyDescent="0.35">
      <c r="A9" s="6" t="s">
        <v>22</v>
      </c>
      <c r="B9" s="7"/>
      <c r="C9" s="7"/>
    </row>
    <row r="11" spans="1:8" x14ac:dyDescent="0.35">
      <c r="A11" t="s">
        <v>70</v>
      </c>
    </row>
    <row r="12" spans="1:8" x14ac:dyDescent="0.35">
      <c r="A12" s="4" t="s">
        <v>60</v>
      </c>
    </row>
    <row r="13" spans="1:8" x14ac:dyDescent="0.35">
      <c r="B13" t="s">
        <v>66</v>
      </c>
      <c r="C13" t="s">
        <v>65</v>
      </c>
    </row>
    <row r="14" spans="1:8" x14ac:dyDescent="0.35">
      <c r="A14" t="s">
        <v>61</v>
      </c>
      <c r="B14">
        <v>572</v>
      </c>
      <c r="C14" s="15">
        <f>B14*About!$A$57</f>
        <v>602.77359999999999</v>
      </c>
      <c r="D14" t="s">
        <v>73</v>
      </c>
    </row>
    <row r="15" spans="1:8" x14ac:dyDescent="0.35">
      <c r="A15" t="s">
        <v>62</v>
      </c>
      <c r="B15">
        <v>565</v>
      </c>
      <c r="C15" s="15">
        <f>B15*About!$A$57</f>
        <v>595.39700000000005</v>
      </c>
      <c r="D15" t="s">
        <v>73</v>
      </c>
      <c r="F15" t="s">
        <v>23</v>
      </c>
    </row>
    <row r="16" spans="1:8" ht="29" x14ac:dyDescent="0.35">
      <c r="A16" t="s">
        <v>63</v>
      </c>
      <c r="B16">
        <v>1515</v>
      </c>
      <c r="C16" s="16">
        <f>B16*About!$A$57</f>
        <v>1596.5070000000001</v>
      </c>
      <c r="D16" t="s">
        <v>73</v>
      </c>
      <c r="F16" s="17" t="s">
        <v>78</v>
      </c>
      <c r="G16" s="8">
        <v>4750</v>
      </c>
    </row>
    <row r="17" spans="1:8" x14ac:dyDescent="0.35">
      <c r="A17" t="s">
        <v>64</v>
      </c>
      <c r="B17">
        <v>1464</v>
      </c>
      <c r="C17" s="15">
        <f>B17*About!$A$57</f>
        <v>1542.7632000000001</v>
      </c>
      <c r="D17" t="s">
        <v>73</v>
      </c>
    </row>
    <row r="20" spans="1:8" x14ac:dyDescent="0.35">
      <c r="A20" t="s">
        <v>74</v>
      </c>
    </row>
    <row r="22" spans="1:8" x14ac:dyDescent="0.35">
      <c r="A22" s="6" t="s">
        <v>14</v>
      </c>
      <c r="B22" s="7"/>
      <c r="C22" s="7"/>
    </row>
    <row r="23" spans="1:8" x14ac:dyDescent="0.35">
      <c r="F23" t="s">
        <v>81</v>
      </c>
    </row>
    <row r="24" spans="1:8" ht="29" x14ac:dyDescent="0.35">
      <c r="A24" t="s">
        <v>64</v>
      </c>
      <c r="B24" s="16">
        <f>C17</f>
        <v>1542.7632000000001</v>
      </c>
      <c r="C24" t="s">
        <v>73</v>
      </c>
      <c r="F24" s="17" t="s">
        <v>80</v>
      </c>
      <c r="G24" s="8">
        <v>9732</v>
      </c>
      <c r="H24" t="s">
        <v>16</v>
      </c>
    </row>
    <row r="26" spans="1:8" x14ac:dyDescent="0.35">
      <c r="A26" t="s">
        <v>18</v>
      </c>
    </row>
    <row r="27" spans="1:8" x14ac:dyDescent="0.35">
      <c r="A27" t="s">
        <v>75</v>
      </c>
    </row>
    <row r="29" spans="1:8" x14ac:dyDescent="0.35">
      <c r="A29" s="18" t="s">
        <v>79</v>
      </c>
      <c r="B29" s="19"/>
      <c r="C29" s="19"/>
    </row>
    <row r="30" spans="1:8" x14ac:dyDescent="0.35">
      <c r="A30" t="s">
        <v>25</v>
      </c>
      <c r="B30" s="10">
        <f>B7/G4</f>
        <v>0.20236897945096483</v>
      </c>
    </row>
    <row r="31" spans="1:8" x14ac:dyDescent="0.35">
      <c r="A31" t="s">
        <v>22</v>
      </c>
      <c r="B31" s="10">
        <f>C16/G16</f>
        <v>0.33610673684210529</v>
      </c>
    </row>
    <row r="32" spans="1:8" x14ac:dyDescent="0.35">
      <c r="A32" t="s">
        <v>14</v>
      </c>
      <c r="B32" s="10">
        <f>B24/G24</f>
        <v>0.15852478421701605</v>
      </c>
    </row>
    <row r="33" spans="1:7" x14ac:dyDescent="0.35">
      <c r="A33" t="s">
        <v>82</v>
      </c>
      <c r="B33" s="10">
        <f>AVERAGE(B30:B32)</f>
        <v>0.23233350017002871</v>
      </c>
    </row>
    <row r="34" spans="1:7" x14ac:dyDescent="0.35">
      <c r="B34" s="10"/>
    </row>
    <row r="35" spans="1:7" x14ac:dyDescent="0.35">
      <c r="A35" s="6" t="s">
        <v>19</v>
      </c>
      <c r="B35" s="7"/>
      <c r="C35" s="7"/>
    </row>
    <row r="36" spans="1:7" x14ac:dyDescent="0.35">
      <c r="G36" t="s">
        <v>59</v>
      </c>
    </row>
    <row r="37" spans="1:7" x14ac:dyDescent="0.35">
      <c r="A37" t="s">
        <v>83</v>
      </c>
      <c r="B37" s="8">
        <v>9420</v>
      </c>
      <c r="C37" t="s">
        <v>16</v>
      </c>
      <c r="G37" s="13">
        <f>B37*B33</f>
        <v>2188.5815716016705</v>
      </c>
    </row>
    <row r="39" spans="1:7" x14ac:dyDescent="0.35">
      <c r="A39" s="6" t="s">
        <v>26</v>
      </c>
      <c r="B39" s="7"/>
      <c r="C39" s="7"/>
    </row>
    <row r="41" spans="1:7" x14ac:dyDescent="0.35">
      <c r="A41" t="s">
        <v>30</v>
      </c>
    </row>
    <row r="42" spans="1:7" x14ac:dyDescent="0.35">
      <c r="G42" t="s">
        <v>59</v>
      </c>
    </row>
    <row r="43" spans="1:7" x14ac:dyDescent="0.35">
      <c r="A43" t="s">
        <v>83</v>
      </c>
      <c r="B43" s="8">
        <v>721</v>
      </c>
      <c r="C43" t="s">
        <v>24</v>
      </c>
      <c r="G43" s="13">
        <f>B43*B33</f>
        <v>167.5124536225907</v>
      </c>
    </row>
  </sheetData>
  <hyperlinks>
    <hyperlink ref="A12" r:id="rId1" xr:uid="{F1D91859-B839-4E44-BEB6-CB495B26EEF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tabSelected="1" workbookViewId="0">
      <selection activeCell="G19" sqref="G19"/>
    </sheetView>
  </sheetViews>
  <sheetFormatPr defaultRowHeight="14.5" x14ac:dyDescent="0.35"/>
  <cols>
    <col min="1" max="1" width="16.1796875" customWidth="1"/>
    <col min="2" max="3" width="12.26953125" customWidth="1"/>
  </cols>
  <sheetData>
    <row r="1" spans="1:3" x14ac:dyDescent="0.35">
      <c r="A1" s="5" t="s">
        <v>45</v>
      </c>
      <c r="B1" s="12" t="s">
        <v>11</v>
      </c>
      <c r="C1" s="12" t="s">
        <v>12</v>
      </c>
    </row>
    <row r="2" spans="1:3" x14ac:dyDescent="0.35">
      <c r="A2" s="1" t="s">
        <v>3</v>
      </c>
      <c r="B2" s="11">
        <f>Data!B7*About!A45</f>
        <v>216.98244819507789</v>
      </c>
      <c r="C2" s="11">
        <f>Data!C16*About!A48</f>
        <v>1254.1072955165407</v>
      </c>
    </row>
    <row r="3" spans="1:3" x14ac:dyDescent="0.35">
      <c r="A3" s="1" t="s">
        <v>6</v>
      </c>
      <c r="B3" s="11">
        <f>Data!G37*About!A47</f>
        <v>1817.6702752909005</v>
      </c>
      <c r="C3" s="11">
        <f>Data!B24*About!A48</f>
        <v>1211.8898222021226</v>
      </c>
    </row>
    <row r="4" spans="1:3" x14ac:dyDescent="0.35">
      <c r="A4" s="1" t="s">
        <v>7</v>
      </c>
      <c r="B4">
        <v>0</v>
      </c>
      <c r="C4">
        <v>0</v>
      </c>
    </row>
    <row r="5" spans="1:3" x14ac:dyDescent="0.35">
      <c r="A5" s="1" t="s">
        <v>8</v>
      </c>
      <c r="B5">
        <v>0</v>
      </c>
      <c r="C5">
        <v>0</v>
      </c>
    </row>
    <row r="6" spans="1:3" x14ac:dyDescent="0.35">
      <c r="A6" s="1" t="s">
        <v>9</v>
      </c>
      <c r="B6">
        <v>0</v>
      </c>
      <c r="C6">
        <v>0</v>
      </c>
    </row>
    <row r="7" spans="1:3" x14ac:dyDescent="0.35">
      <c r="A7" s="1" t="s">
        <v>10</v>
      </c>
      <c r="B7" s="11">
        <f>Data!G43*About!A47</f>
        <v>139.12317075209546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Claire Trevisan</cp:lastModifiedBy>
  <dcterms:created xsi:type="dcterms:W3CDTF">2021-12-14T23:26:11Z</dcterms:created>
  <dcterms:modified xsi:type="dcterms:W3CDTF">2023-01-18T16:23:43Z</dcterms:modified>
</cp:coreProperties>
</file>