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fuels\BS\"/>
    </mc:Choice>
  </mc:AlternateContent>
  <bookViews>
    <workbookView xWindow="6630" yWindow="-13215" windowWidth="18945" windowHeight="11745" tabRatio="655" firstSheet="3" activeTab="9"/>
  </bookViews>
  <sheets>
    <sheet name="About" sheetId="1" r:id="rId1"/>
    <sheet name="EC Study_EU27 data" sheetId="19" r:id="rId2"/>
    <sheet name="EC Study_EU27 Figures" sheetId="25" r:id="rId3"/>
    <sheet name="EC Study_UK Figures" sheetId="18" r:id="rId4"/>
    <sheet name="JRC POTEnCIA_PowerGen" sheetId="20" r:id="rId5"/>
    <sheet name="JRC POTEnCIA_GIC" sheetId="23" r:id="rId6"/>
    <sheet name="JRC POTEnCIA_AVFCO" sheetId="24" r:id="rId7"/>
    <sheet name="Subsidies Paid" sheetId="12" r:id="rId8"/>
    <sheet name="EU Calculations" sheetId="22" r:id="rId9"/>
    <sheet name="BS-BSfTFpEUP" sheetId="10" r:id="rId10"/>
    <sheet name="BS-BSpUEO" sheetId="11" r:id="rId11"/>
    <sheet name="BS-BSpUECB" sheetId="16" r:id="rId12"/>
  </sheets>
  <definedNames>
    <definedName name="_AMO_ContentDefinition_909831962" hidden="1">"'Partitions:10'"</definedName>
    <definedName name="_AMO_ContentDefinition_909831962.0" hidden="1">"'&lt;ContentDefinition name=""P:\Staat_ESVG\ESVG2010\Steuereinnahmen\SAS\DATA\Ergebnistabellen\steuern_klass.sas7bdat"" rsid=""909831962"" type=""DataSet"" format=""ReportXml"" imgfmt=""ActiveX"" created=""09/29/2014 13:23:49"" modifed=""09/27/2016 16:5'"</definedName>
    <definedName name="_AMO_ContentDefinition_909831962.1" hidden="1">"'7:08"" user=""HELPERSTORFER Christian"" apply=""False"" css=""C:\Program Files (x86)\SASHome\x86\SASAddinforMicrosoftOffice\6.1\Styles\AMODefault.css"" range=""P__Staat_ESVG_ESVG2010_Steuereinnahmen_SAS_DATA_Ergebnistabellen_steuern_klass_sas7bdat"" '"</definedName>
    <definedName name="_AMO_ContentDefinition_909831962.2" hidden="1">"'auto=""False"" xTime=""00:00:00"" rTime=""00:00:06.1464788"" bgnew=""False"" nFmt=""False"" grphSet=""False"" imgY=""0"" imgX=""0"" redirect=""False""&gt;_x000D_
  &lt;files /&gt;_x000D_
  &lt;parents /&gt;_x000D_
  &lt;children /&gt;_x000D_
  &lt;param n=""AMO_Version"" v=""6.1"" /&gt;_x000D_
  &lt;param n'"</definedName>
    <definedName name="_AMO_ContentDefinition_909831962.3" hidden="1">"'=""DisplayName"" v=""P:\Staat_ESVG\ESVG2010\Steuereinnahmen\SAS\DATA\Ergebnistabellen\steuern_klass.sas7bdat"" /&gt;_x000D_
  &lt;param n=""DisplayType"" v=""Datei"" /&gt;_x000D_
  &lt;param n=""DataSourceType"" v=""SAS DATASET"" /&gt;_x000D_
  &lt;param n=""SASFilter"" v="""" /&gt;_x000D_
  &lt;p'"</definedName>
    <definedName name="_AMO_ContentDefinition_909831962.4" hidden="1">"'aram n=""MoreSheetsForRows"" v=""True"" /&gt;_x000D_
  &lt;param n=""PageSize"" v=""500"" /&gt;_x000D_
  &lt;param n=""ShowRowNumbers"" v=""False"" /&gt;_x000D_
  &lt;param n=""ShowInfoInSheet"" v=""False"" /&gt;_x000D_
  &lt;param n=""CredKey"" v=""P:\Staat_ESVG\ESVG2010\Steuereinnahmen\SAS\DATA\E'"</definedName>
    <definedName name="_AMO_ContentDefinition_909831962.5" hidden="1">"'rgebnistabellen\steuern_klass.sas7bdat"" /&gt;_x000D_
  &lt;param n=""ClassName"" v=""SAS.OfficeAddin.DataViewItem"" /&gt;_x000D_
  &lt;param n=""ServerName"" v="""" /&gt;_x000D_
  &lt;param n=""DataSource"" v=""&amp;lt;SasDataSource Version=&amp;quot;4.2&amp;quot; Type=&amp;quot;SAS.Servers.Dataset&amp;qu'"</definedName>
    <definedName name="_AMO_ContentDefinition_909831962.6" hidden="1">"'ot; FilterDS=&amp;quot;&amp;amp;lt;?xml version=&amp;amp;quot;1.0&amp;amp;quot; encoding=&amp;amp;quot;utf-16&amp;amp;quot;?&amp;amp;gt;&amp;amp;lt;FilterTree&amp;amp;gt;&amp;amp;lt;TreeRoot /&amp;amp;gt;&amp;amp;lt;/FilterTree&amp;amp;gt;&amp;quot; ColSelFlg=&amp;quot;0&amp;quot; Name=&amp;quot;P:\Staat_ESVG\ESVG2010'"</definedName>
    <definedName name="_AMO_ContentDefinition_909831962.7" hidden="1">"'\Steuereinnahmen\SAS\DATA\Ergebnistabellen\steuern_klass.sas7bdat&amp;quot; /&amp;gt;"" /&gt;_x000D_
  &lt;param n=""ExcelTableColumnCount"" v=""27"" /&gt;_x000D_
  &lt;param n=""ExcelTableRowCount"" v=""7580"" /&gt;_x000D_
  &lt;param n=""DataRowCount"" v=""7580"" /&gt;_x000D_
  &lt;param n=""DataColCo'"</definedName>
    <definedName name="_AMO_ContentDefinition_909831962.8" hidden="1">"'unt"" v=""27"" /&gt;_x000D_
  &lt;param n=""ObsColumn"" v=""false"" /&gt;_x000D_
  &lt;param n=""ExcelFormattingHash"" v=""-614629894"" /&gt;_x000D_
  &lt;param n=""ExcelFormatting"" v=""Automatic"" /&gt;_x000D_
  &lt;ExcelXMLOptions AdjColWidths=""True"" RowOpt=""InsertCells"" ColOpt=""InsertCell'"</definedName>
    <definedName name="_AMO_ContentDefinition_909831962.9" hidden="1">"'s"" /&gt;_x000D_
&lt;/ContentDefinition&gt;'"</definedName>
    <definedName name="_AMO_ContentLocation_909831962__A1" hidden="1">"'Partitions:2'"</definedName>
    <definedName name="_AMO_ContentLocation_909831962__A1.0" hidden="1">"'&lt;ContentLocation path=""A1"" rsid=""909831962"" tag="""" fid=""0""&gt;_x000D_
  &lt;param n=""_NumRows"" v=""7581"" /&gt;_x000D_
  &lt;param n=""_NumCols"" v=""27"" /&gt;_x000D_
  &lt;param n=""SASDataState"" v=""none"" /&gt;_x000D_
  &lt;param n=""SASDataStart"" v=""1"" /&gt;_x000D_
  &lt;param n=""SASData'"</definedName>
    <definedName name="_AMO_ContentLocation_909831962__A1.1" hidden="1">"'End"" v=""7580"" /&gt;_x000D_
&lt;/ContentLocation&gt;'"</definedName>
    <definedName name="_AMO_SingleObject_909831962__A1" hidden="1">#REF!</definedName>
    <definedName name="_AMO_XmlVersion" hidden="1">"'1'"</definedName>
    <definedName name="_Order1" hidden="1">255</definedName>
    <definedName name="_Order2" hidden="1">255</definedName>
    <definedName name="_xlnm.Print_Area" localSheetId="1">'EC Study_EU27 data'!$C$3:$U$318</definedName>
    <definedName name="_xlnm.Print_Titles" localSheetId="1">'EC Study_EU27 data'!$3:$4</definedName>
    <definedName name="_xlnm.Print_Titles" localSheetId="4">'JRC POTEnCIA_PowerGen'!$1:$1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1" l="1"/>
  <c r="W22" i="18" l="1"/>
  <c r="W24" i="18" s="1"/>
  <c r="X22" i="18"/>
  <c r="X24" i="18" s="1"/>
  <c r="Y22" i="18"/>
  <c r="Y24" i="18" s="1"/>
  <c r="Z22" i="18"/>
  <c r="Z24" i="18" s="1"/>
  <c r="AA22" i="18"/>
  <c r="AA24" i="18" s="1"/>
  <c r="AB22" i="18"/>
  <c r="AB24" i="18" s="1"/>
  <c r="AC22" i="18"/>
  <c r="AC24" i="18" s="1"/>
  <c r="AD22" i="18"/>
  <c r="AD24" i="18" s="1"/>
  <c r="V22" i="18"/>
  <c r="V24" i="18" s="1"/>
  <c r="V25" i="18" l="1"/>
  <c r="J36" i="18"/>
  <c r="J34" i="18"/>
  <c r="C27" i="18"/>
  <c r="C29" i="18" s="1"/>
  <c r="D13" i="12" l="1"/>
  <c r="C28" i="25"/>
  <c r="C27" i="25"/>
  <c r="C26" i="25"/>
  <c r="C25" i="25"/>
  <c r="D9" i="12"/>
  <c r="E9" i="12" s="1"/>
  <c r="D46" i="25"/>
  <c r="D12" i="12"/>
  <c r="K29" i="25"/>
  <c r="K27" i="25"/>
  <c r="K24" i="25"/>
  <c r="D11" i="12" s="1"/>
  <c r="K23" i="25"/>
  <c r="D10" i="12" s="1"/>
  <c r="K34" i="25"/>
  <c r="E11" i="12" l="1"/>
  <c r="D25" i="12"/>
  <c r="E25" i="12" s="1"/>
  <c r="E10" i="12"/>
  <c r="D24" i="12"/>
  <c r="E24" i="12" s="1"/>
  <c r="E13" i="12"/>
  <c r="D27" i="12"/>
  <c r="E27" i="12" s="1"/>
  <c r="E12" i="12"/>
  <c r="D26" i="12"/>
  <c r="E26" i="12" s="1"/>
  <c r="D23" i="12"/>
  <c r="E23" i="12" s="1"/>
  <c r="D5" i="12"/>
  <c r="D6" i="12"/>
  <c r="D44" i="25"/>
  <c r="E44" i="25" s="1"/>
  <c r="D45" i="25"/>
  <c r="E45" i="25" s="1"/>
  <c r="C40" i="25"/>
  <c r="C41" i="25" s="1"/>
  <c r="D41" i="25"/>
  <c r="D4" i="12"/>
  <c r="D3" i="12"/>
  <c r="E4" i="12" l="1"/>
  <c r="D18" i="12"/>
  <c r="E18" i="12" s="1"/>
  <c r="E6" i="12"/>
  <c r="D20" i="12"/>
  <c r="E20" i="12" s="1"/>
  <c r="E5" i="12"/>
  <c r="D19" i="12"/>
  <c r="E19" i="12" s="1"/>
  <c r="E3" i="12"/>
  <c r="D17" i="12"/>
  <c r="E17" i="12" s="1"/>
  <c r="C45" i="25"/>
  <c r="D8" i="12" s="1"/>
  <c r="C44" i="25"/>
  <c r="D40" i="25"/>
  <c r="A50" i="1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B10" i="22"/>
  <c r="B18" i="22"/>
  <c r="B17" i="22"/>
  <c r="B15" i="22"/>
  <c r="B12" i="22"/>
  <c r="B11" i="22"/>
  <c r="B9" i="22"/>
  <c r="B8" i="22"/>
  <c r="B7" i="22"/>
  <c r="B6" i="22"/>
  <c r="B5" i="22"/>
  <c r="C52" i="22" s="1"/>
  <c r="B4" i="22"/>
  <c r="B14" i="22"/>
  <c r="B3" i="22"/>
  <c r="B52" i="22" l="1"/>
  <c r="D52" i="22"/>
  <c r="C46" i="22"/>
  <c r="C48" i="22"/>
  <c r="C49" i="22"/>
  <c r="C47" i="22"/>
  <c r="E8" i="12"/>
  <c r="D22" i="12"/>
  <c r="E22" i="12" s="1"/>
  <c r="C51" i="22" s="1"/>
  <c r="C23" i="22"/>
  <c r="K23" i="22"/>
  <c r="S23" i="22"/>
  <c r="AA23" i="22"/>
  <c r="AI23" i="22"/>
  <c r="J24" i="22"/>
  <c r="R24" i="22"/>
  <c r="Z24" i="22"/>
  <c r="AH24" i="22"/>
  <c r="I25" i="22"/>
  <c r="Q25" i="22"/>
  <c r="Y25" i="22"/>
  <c r="AG25" i="22"/>
  <c r="H29" i="22"/>
  <c r="P29" i="22"/>
  <c r="X29" i="22"/>
  <c r="AF29" i="22"/>
  <c r="G30" i="22"/>
  <c r="O30" i="22"/>
  <c r="W30" i="22"/>
  <c r="AE30" i="22"/>
  <c r="F31" i="22"/>
  <c r="N31" i="22"/>
  <c r="V31" i="22"/>
  <c r="AD31" i="22"/>
  <c r="E32" i="22"/>
  <c r="M32" i="22"/>
  <c r="U32" i="22"/>
  <c r="AC32" i="22"/>
  <c r="D33" i="22"/>
  <c r="L33" i="22"/>
  <c r="T33" i="22"/>
  <c r="AB33" i="22"/>
  <c r="C34" i="22"/>
  <c r="K34" i="22"/>
  <c r="D23" i="22"/>
  <c r="E23" i="22"/>
  <c r="M23" i="22"/>
  <c r="U23" i="22"/>
  <c r="AC23" i="22"/>
  <c r="D24" i="22"/>
  <c r="L24" i="22"/>
  <c r="T24" i="22"/>
  <c r="AB24" i="22"/>
  <c r="C25" i="22"/>
  <c r="K25" i="22"/>
  <c r="S25" i="22"/>
  <c r="AA25" i="22"/>
  <c r="AI25" i="22"/>
  <c r="J29" i="22"/>
  <c r="R29" i="22"/>
  <c r="Z29" i="22"/>
  <c r="AH29" i="22"/>
  <c r="I30" i="22"/>
  <c r="Q30" i="22"/>
  <c r="Y30" i="22"/>
  <c r="AG30" i="22"/>
  <c r="H31" i="22"/>
  <c r="P31" i="22"/>
  <c r="X31" i="22"/>
  <c r="AF31" i="22"/>
  <c r="G32" i="22"/>
  <c r="O32" i="22"/>
  <c r="W32" i="22"/>
  <c r="AE32" i="22"/>
  <c r="F33" i="22"/>
  <c r="N33" i="22"/>
  <c r="V33" i="22"/>
  <c r="AD33" i="22"/>
  <c r="E34" i="22"/>
  <c r="M34" i="22"/>
  <c r="U34" i="22"/>
  <c r="AC34" i="22"/>
  <c r="D37" i="22"/>
  <c r="L37" i="22"/>
  <c r="T37" i="22"/>
  <c r="AB37" i="22"/>
  <c r="C38" i="22"/>
  <c r="C59" i="22" s="1"/>
  <c r="K38" i="22"/>
  <c r="S38" i="22"/>
  <c r="AA38" i="22"/>
  <c r="AI38" i="22"/>
  <c r="J39" i="22"/>
  <c r="R39" i="22"/>
  <c r="Z39" i="22"/>
  <c r="AH39" i="22"/>
  <c r="I40" i="22"/>
  <c r="Q40" i="22"/>
  <c r="Y40" i="22"/>
  <c r="AG40" i="22"/>
  <c r="H41" i="22"/>
  <c r="P41" i="22"/>
  <c r="X41" i="22"/>
  <c r="AF41" i="22"/>
  <c r="G42" i="22"/>
  <c r="O42" i="22"/>
  <c r="W42" i="22"/>
  <c r="AE42" i="22"/>
  <c r="B39" i="22"/>
  <c r="B29" i="22"/>
  <c r="F23" i="22"/>
  <c r="N23" i="22"/>
  <c r="V23" i="22"/>
  <c r="AD23" i="22"/>
  <c r="E24" i="22"/>
  <c r="M24" i="22"/>
  <c r="U24" i="22"/>
  <c r="AC24" i="22"/>
  <c r="D25" i="22"/>
  <c r="L25" i="22"/>
  <c r="T25" i="22"/>
  <c r="AB25" i="22"/>
  <c r="C29" i="22"/>
  <c r="C60" i="22" s="1"/>
  <c r="K29" i="22"/>
  <c r="S29" i="22"/>
  <c r="AA29" i="22"/>
  <c r="AI29" i="22"/>
  <c r="R30" i="22"/>
  <c r="Z30" i="22"/>
  <c r="AH30" i="22"/>
  <c r="I31" i="22"/>
  <c r="J30" i="22"/>
  <c r="G23" i="22"/>
  <c r="O23" i="22"/>
  <c r="W23" i="22"/>
  <c r="AE23" i="22"/>
  <c r="F24" i="22"/>
  <c r="N24" i="22"/>
  <c r="V24" i="22"/>
  <c r="AD24" i="22"/>
  <c r="E25" i="22"/>
  <c r="M25" i="22"/>
  <c r="U25" i="22"/>
  <c r="AC25" i="22"/>
  <c r="D29" i="22"/>
  <c r="L29" i="22"/>
  <c r="T29" i="22"/>
  <c r="AB29" i="22"/>
  <c r="C30" i="22"/>
  <c r="K30" i="22"/>
  <c r="S30" i="22"/>
  <c r="AA30" i="22"/>
  <c r="AI30" i="22"/>
  <c r="J31" i="22"/>
  <c r="R31" i="22"/>
  <c r="Z31" i="22"/>
  <c r="AH31" i="22"/>
  <c r="I32" i="22"/>
  <c r="Q32" i="22"/>
  <c r="Y32" i="22"/>
  <c r="AG32" i="22"/>
  <c r="H33" i="22"/>
  <c r="P33" i="22"/>
  <c r="X33" i="22"/>
  <c r="AF33" i="22"/>
  <c r="G34" i="22"/>
  <c r="H23" i="22"/>
  <c r="P23" i="22"/>
  <c r="X23" i="22"/>
  <c r="AF23" i="22"/>
  <c r="G24" i="22"/>
  <c r="O24" i="22"/>
  <c r="W24" i="22"/>
  <c r="AE24" i="22"/>
  <c r="F25" i="22"/>
  <c r="N25" i="22"/>
  <c r="V25" i="22"/>
  <c r="AD25" i="22"/>
  <c r="E29" i="22"/>
  <c r="M29" i="22"/>
  <c r="U29" i="22"/>
  <c r="AC29" i="22"/>
  <c r="D30" i="22"/>
  <c r="L30" i="22"/>
  <c r="T30" i="22"/>
  <c r="AB30" i="22"/>
  <c r="C31" i="22"/>
  <c r="K31" i="22"/>
  <c r="S31" i="22"/>
  <c r="AA31" i="22"/>
  <c r="AI31" i="22"/>
  <c r="J32" i="22"/>
  <c r="R32" i="22"/>
  <c r="Z32" i="22"/>
  <c r="AH32" i="22"/>
  <c r="I33" i="22"/>
  <c r="Q33" i="22"/>
  <c r="Y33" i="22"/>
  <c r="AG33" i="22"/>
  <c r="H34" i="22"/>
  <c r="P34" i="22"/>
  <c r="X34" i="22"/>
  <c r="AF34" i="22"/>
  <c r="G37" i="22"/>
  <c r="O37" i="22"/>
  <c r="W37" i="22"/>
  <c r="AE37" i="22"/>
  <c r="F38" i="22"/>
  <c r="N38" i="22"/>
  <c r="V38" i="22"/>
  <c r="AD38" i="22"/>
  <c r="E39" i="22"/>
  <c r="M39" i="22"/>
  <c r="U39" i="22"/>
  <c r="AC39" i="22"/>
  <c r="D40" i="22"/>
  <c r="L40" i="22"/>
  <c r="T40" i="22"/>
  <c r="AB40" i="22"/>
  <c r="C41" i="22"/>
  <c r="K41" i="22"/>
  <c r="S41" i="22"/>
  <c r="AA41" i="22"/>
  <c r="AI41" i="22"/>
  <c r="J42" i="22"/>
  <c r="R42" i="22"/>
  <c r="Z42" i="22"/>
  <c r="AH42" i="22"/>
  <c r="B34" i="22"/>
  <c r="B23" i="22"/>
  <c r="J23" i="22"/>
  <c r="Q24" i="22"/>
  <c r="H25" i="22"/>
  <c r="X25" i="22"/>
  <c r="G29" i="22"/>
  <c r="W29" i="22"/>
  <c r="F30" i="22"/>
  <c r="V30" i="22"/>
  <c r="AD30" i="22"/>
  <c r="M31" i="22"/>
  <c r="AC31" i="22"/>
  <c r="D32" i="22"/>
  <c r="T32" i="22"/>
  <c r="C33" i="22"/>
  <c r="S33" i="22"/>
  <c r="J34" i="22"/>
  <c r="I23" i="22"/>
  <c r="Q23" i="22"/>
  <c r="Y23" i="22"/>
  <c r="AG23" i="22"/>
  <c r="H24" i="22"/>
  <c r="P24" i="22"/>
  <c r="X24" i="22"/>
  <c r="AF24" i="22"/>
  <c r="G25" i="22"/>
  <c r="O25" i="22"/>
  <c r="W25" i="22"/>
  <c r="AE25" i="22"/>
  <c r="F29" i="22"/>
  <c r="N29" i="22"/>
  <c r="V29" i="22"/>
  <c r="AD29" i="22"/>
  <c r="E30" i="22"/>
  <c r="M30" i="22"/>
  <c r="U30" i="22"/>
  <c r="AC30" i="22"/>
  <c r="D31" i="22"/>
  <c r="L31" i="22"/>
  <c r="T31" i="22"/>
  <c r="AB31" i="22"/>
  <c r="C32" i="22"/>
  <c r="K32" i="22"/>
  <c r="S32" i="22"/>
  <c r="AA32" i="22"/>
  <c r="AI32" i="22"/>
  <c r="J33" i="22"/>
  <c r="R33" i="22"/>
  <c r="Z33" i="22"/>
  <c r="AH33" i="22"/>
  <c r="I34" i="22"/>
  <c r="Q34" i="22"/>
  <c r="Y34" i="22"/>
  <c r="AG34" i="22"/>
  <c r="H37" i="22"/>
  <c r="P37" i="22"/>
  <c r="X37" i="22"/>
  <c r="AF37" i="22"/>
  <c r="G38" i="22"/>
  <c r="O38" i="22"/>
  <c r="W38" i="22"/>
  <c r="AE38" i="22"/>
  <c r="F39" i="22"/>
  <c r="N39" i="22"/>
  <c r="V39" i="22"/>
  <c r="AD39" i="22"/>
  <c r="E40" i="22"/>
  <c r="M40" i="22"/>
  <c r="U40" i="22"/>
  <c r="AC40" i="22"/>
  <c r="D41" i="22"/>
  <c r="L41" i="22"/>
  <c r="T41" i="22"/>
  <c r="AB41" i="22"/>
  <c r="C42" i="22"/>
  <c r="K42" i="22"/>
  <c r="S42" i="22"/>
  <c r="AA42" i="22"/>
  <c r="AI42" i="22"/>
  <c r="B32" i="22"/>
  <c r="R23" i="22"/>
  <c r="Z23" i="22"/>
  <c r="AH23" i="22"/>
  <c r="I24" i="22"/>
  <c r="Y24" i="22"/>
  <c r="AG24" i="22"/>
  <c r="P25" i="22"/>
  <c r="AF25" i="22"/>
  <c r="O29" i="22"/>
  <c r="AE29" i="22"/>
  <c r="N30" i="22"/>
  <c r="E31" i="22"/>
  <c r="U31" i="22"/>
  <c r="L32" i="22"/>
  <c r="AB32" i="22"/>
  <c r="K33" i="22"/>
  <c r="AA33" i="22"/>
  <c r="AI33" i="22"/>
  <c r="T23" i="22"/>
  <c r="R25" i="22"/>
  <c r="P30" i="22"/>
  <c r="AE31" i="22"/>
  <c r="AD32" i="22"/>
  <c r="AC33" i="22"/>
  <c r="S34" i="22"/>
  <c r="AE34" i="22"/>
  <c r="K37" i="22"/>
  <c r="Y37" i="22"/>
  <c r="D38" i="22"/>
  <c r="Q38" i="22"/>
  <c r="AC38" i="22"/>
  <c r="I39" i="22"/>
  <c r="W39" i="22"/>
  <c r="AI39" i="22"/>
  <c r="O40" i="22"/>
  <c r="AA40" i="22"/>
  <c r="G41" i="22"/>
  <c r="U41" i="22"/>
  <c r="AG41" i="22"/>
  <c r="M42" i="22"/>
  <c r="Y42" i="22"/>
  <c r="B40" i="22"/>
  <c r="AB23" i="22"/>
  <c r="Z25" i="22"/>
  <c r="X30" i="22"/>
  <c r="AG31" i="22"/>
  <c r="AF32" i="22"/>
  <c r="AE33" i="22"/>
  <c r="T34" i="22"/>
  <c r="AH34" i="22"/>
  <c r="M37" i="22"/>
  <c r="Z37" i="22"/>
  <c r="E38" i="22"/>
  <c r="R38" i="22"/>
  <c r="AF38" i="22"/>
  <c r="K39" i="22"/>
  <c r="X39" i="22"/>
  <c r="C40" i="22"/>
  <c r="P40" i="22"/>
  <c r="AD40" i="22"/>
  <c r="I41" i="22"/>
  <c r="V41" i="22"/>
  <c r="AH41" i="22"/>
  <c r="N42" i="22"/>
  <c r="AB42" i="22"/>
  <c r="B38" i="22"/>
  <c r="P38" i="22"/>
  <c r="R41" i="22"/>
  <c r="C24" i="22"/>
  <c r="C58" i="22" s="1"/>
  <c r="AH25" i="22"/>
  <c r="AF30" i="22"/>
  <c r="F32" i="22"/>
  <c r="E33" i="22"/>
  <c r="D34" i="22"/>
  <c r="V34" i="22"/>
  <c r="AI34" i="22"/>
  <c r="N37" i="22"/>
  <c r="AA37" i="22"/>
  <c r="H38" i="22"/>
  <c r="T38" i="22"/>
  <c r="AG38" i="22"/>
  <c r="L39" i="22"/>
  <c r="Y39" i="22"/>
  <c r="F40" i="22"/>
  <c r="R40" i="22"/>
  <c r="AE40" i="22"/>
  <c r="J41" i="22"/>
  <c r="W41" i="22"/>
  <c r="D42" i="22"/>
  <c r="P42" i="22"/>
  <c r="AC42" i="22"/>
  <c r="B37" i="22"/>
  <c r="AF40" i="22"/>
  <c r="Y41" i="22"/>
  <c r="Q42" i="22"/>
  <c r="B31" i="22"/>
  <c r="T42" i="22"/>
  <c r="V32" i="22"/>
  <c r="U33" i="22"/>
  <c r="O34" i="22"/>
  <c r="AB34" i="22"/>
  <c r="I37" i="22"/>
  <c r="M38" i="22"/>
  <c r="G39" i="22"/>
  <c r="K40" i="22"/>
  <c r="AD41" i="22"/>
  <c r="B25" i="22"/>
  <c r="J25" i="22"/>
  <c r="AI37" i="22"/>
  <c r="AG39" i="22"/>
  <c r="F41" i="22"/>
  <c r="B41" i="22"/>
  <c r="K24" i="22"/>
  <c r="I29" i="22"/>
  <c r="G31" i="22"/>
  <c r="H32" i="22"/>
  <c r="G33" i="22"/>
  <c r="F34" i="22"/>
  <c r="W34" i="22"/>
  <c r="C37" i="22"/>
  <c r="Q37" i="22"/>
  <c r="AC37" i="22"/>
  <c r="I38" i="22"/>
  <c r="U38" i="22"/>
  <c r="AH38" i="22"/>
  <c r="O39" i="22"/>
  <c r="AA39" i="22"/>
  <c r="G40" i="22"/>
  <c r="S40" i="22"/>
  <c r="M41" i="22"/>
  <c r="E42" i="22"/>
  <c r="AD42" i="22"/>
  <c r="AF42" i="22"/>
  <c r="AI24" i="22"/>
  <c r="U37" i="22"/>
  <c r="AF39" i="22"/>
  <c r="Q41" i="22"/>
  <c r="V42" i="22"/>
  <c r="Y31" i="22"/>
  <c r="W33" i="22"/>
  <c r="AD34" i="22"/>
  <c r="V37" i="22"/>
  <c r="H39" i="22"/>
  <c r="N40" i="22"/>
  <c r="AE41" i="22"/>
  <c r="S24" i="22"/>
  <c r="Q29" i="22"/>
  <c r="O31" i="22"/>
  <c r="N32" i="22"/>
  <c r="M33" i="22"/>
  <c r="L34" i="22"/>
  <c r="Z34" i="22"/>
  <c r="E37" i="22"/>
  <c r="R37" i="22"/>
  <c r="AD37" i="22"/>
  <c r="J38" i="22"/>
  <c r="X38" i="22"/>
  <c r="C39" i="22"/>
  <c r="P39" i="22"/>
  <c r="AB39" i="22"/>
  <c r="H40" i="22"/>
  <c r="V40" i="22"/>
  <c r="AH40" i="22"/>
  <c r="N41" i="22"/>
  <c r="Z41" i="22"/>
  <c r="F42" i="22"/>
  <c r="B30" i="22"/>
  <c r="W31" i="22"/>
  <c r="Z38" i="22"/>
  <c r="X40" i="22"/>
  <c r="B42" i="22"/>
  <c r="H30" i="22"/>
  <c r="T39" i="22"/>
  <c r="X42" i="22"/>
  <c r="AA24" i="22"/>
  <c r="Y29" i="22"/>
  <c r="Q31" i="22"/>
  <c r="P32" i="22"/>
  <c r="O33" i="22"/>
  <c r="N34" i="22"/>
  <c r="AA34" i="22"/>
  <c r="F37" i="22"/>
  <c r="S37" i="22"/>
  <c r="AG37" i="22"/>
  <c r="L38" i="22"/>
  <c r="Y38" i="22"/>
  <c r="D39" i="22"/>
  <c r="Q39" i="22"/>
  <c r="AE39" i="22"/>
  <c r="J40" i="22"/>
  <c r="W40" i="22"/>
  <c r="AI40" i="22"/>
  <c r="O41" i="22"/>
  <c r="AC41" i="22"/>
  <c r="H42" i="22"/>
  <c r="U42" i="22"/>
  <c r="AG42" i="22"/>
  <c r="B33" i="22"/>
  <c r="AG29" i="22"/>
  <c r="AH37" i="22"/>
  <c r="S39" i="22"/>
  <c r="E41" i="22"/>
  <c r="I42" i="22"/>
  <c r="L23" i="22"/>
  <c r="X32" i="22"/>
  <c r="R34" i="22"/>
  <c r="J37" i="22"/>
  <c r="AB38" i="22"/>
  <c r="Z40" i="22"/>
  <c r="L42" i="22"/>
  <c r="B24" i="22"/>
  <c r="D7" i="12"/>
  <c r="C48" i="25"/>
  <c r="D48" i="25" s="1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B51" i="22" l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AB51" i="22" s="1"/>
  <c r="AC51" i="22" s="1"/>
  <c r="AD51" i="22" s="1"/>
  <c r="AE51" i="22" s="1"/>
  <c r="AF51" i="22" s="1"/>
  <c r="AG51" i="22" s="1"/>
  <c r="AH51" i="22" s="1"/>
  <c r="AI51" i="22" s="1"/>
  <c r="E52" i="22"/>
  <c r="B48" i="22"/>
  <c r="D48" i="22"/>
  <c r="D46" i="22"/>
  <c r="B46" i="22"/>
  <c r="D60" i="22"/>
  <c r="B60" i="22"/>
  <c r="C57" i="22"/>
  <c r="B58" i="22"/>
  <c r="D58" i="22"/>
  <c r="B59" i="22"/>
  <c r="D59" i="22"/>
  <c r="D47" i="22"/>
  <c r="B47" i="22"/>
  <c r="B49" i="22"/>
  <c r="D49" i="22"/>
  <c r="E7" i="12"/>
  <c r="D21" i="12"/>
  <c r="E21" i="12" s="1"/>
  <c r="C50" i="22" s="1"/>
  <c r="E47" i="22" l="1"/>
  <c r="E46" i="22"/>
  <c r="E59" i="22"/>
  <c r="E48" i="22"/>
  <c r="B50" i="22"/>
  <c r="D50" i="22"/>
  <c r="F52" i="22"/>
  <c r="E58" i="22"/>
  <c r="E49" i="22"/>
  <c r="E60" i="22"/>
  <c r="D57" i="22"/>
  <c r="B57" i="22"/>
  <c r="E57" i="22" l="1"/>
  <c r="F48" i="22"/>
  <c r="E50" i="22"/>
  <c r="F46" i="22"/>
  <c r="F49" i="22"/>
  <c r="F58" i="22"/>
  <c r="F59" i="22"/>
  <c r="G52" i="22"/>
  <c r="F60" i="22"/>
  <c r="F47" i="22"/>
  <c r="H52" i="22" l="1"/>
  <c r="F50" i="22"/>
  <c r="G58" i="22"/>
  <c r="G48" i="22"/>
  <c r="G59" i="22"/>
  <c r="G46" i="22"/>
  <c r="G47" i="22"/>
  <c r="G60" i="22"/>
  <c r="G49" i="22"/>
  <c r="F57" i="22"/>
  <c r="H48" i="22" l="1"/>
  <c r="H58" i="22"/>
  <c r="G50" i="22"/>
  <c r="H47" i="22"/>
  <c r="H46" i="22"/>
  <c r="H60" i="22"/>
  <c r="G57" i="22"/>
  <c r="H49" i="22"/>
  <c r="H59" i="22"/>
  <c r="I52" i="22"/>
  <c r="I47" i="22" l="1"/>
  <c r="I49" i="22"/>
  <c r="I60" i="22"/>
  <c r="I58" i="22"/>
  <c r="H50" i="22"/>
  <c r="H57" i="22"/>
  <c r="J52" i="22"/>
  <c r="I59" i="22"/>
  <c r="I46" i="22"/>
  <c r="I48" i="22"/>
  <c r="J58" i="22" l="1"/>
  <c r="K52" i="22"/>
  <c r="J60" i="22"/>
  <c r="J49" i="22"/>
  <c r="J59" i="22"/>
  <c r="J48" i="22"/>
  <c r="I57" i="22"/>
  <c r="J46" i="22"/>
  <c r="I50" i="22"/>
  <c r="J47" i="22"/>
  <c r="K49" i="22" l="1"/>
  <c r="K60" i="22"/>
  <c r="L52" i="22"/>
  <c r="J57" i="22"/>
  <c r="K48" i="22"/>
  <c r="K46" i="22"/>
  <c r="K47" i="22"/>
  <c r="J50" i="22"/>
  <c r="K59" i="22"/>
  <c r="K58" i="22"/>
  <c r="K57" i="22" l="1"/>
  <c r="K50" i="22"/>
  <c r="L46" i="22"/>
  <c r="L60" i="22"/>
  <c r="M52" i="22"/>
  <c r="L47" i="22"/>
  <c r="L58" i="22"/>
  <c r="L59" i="22"/>
  <c r="L48" i="22"/>
  <c r="L49" i="22"/>
  <c r="M59" i="22" l="1"/>
  <c r="M58" i="22"/>
  <c r="L50" i="22"/>
  <c r="M60" i="22"/>
  <c r="M46" i="22"/>
  <c r="M47" i="22"/>
  <c r="M49" i="22"/>
  <c r="M48" i="22"/>
  <c r="N52" i="22"/>
  <c r="L57" i="22"/>
  <c r="N60" i="22" l="1"/>
  <c r="M50" i="22"/>
  <c r="M57" i="22"/>
  <c r="N58" i="22"/>
  <c r="N49" i="22"/>
  <c r="N48" i="22"/>
  <c r="N47" i="22"/>
  <c r="O52" i="22"/>
  <c r="N46" i="22"/>
  <c r="N59" i="22"/>
  <c r="N50" i="22" l="1"/>
  <c r="O58" i="22"/>
  <c r="N57" i="22"/>
  <c r="P52" i="22"/>
  <c r="O47" i="22"/>
  <c r="O59" i="22"/>
  <c r="O48" i="22"/>
  <c r="O46" i="22"/>
  <c r="O49" i="22"/>
  <c r="O60" i="22"/>
  <c r="Q52" i="22" l="1"/>
  <c r="P59" i="22"/>
  <c r="P58" i="22"/>
  <c r="P48" i="22"/>
  <c r="P60" i="22"/>
  <c r="P46" i="22"/>
  <c r="O57" i="22"/>
  <c r="P49" i="22"/>
  <c r="P47" i="22"/>
  <c r="O50" i="22"/>
  <c r="Q48" i="22" l="1"/>
  <c r="P57" i="22"/>
  <c r="Q58" i="22"/>
  <c r="Q59" i="22"/>
  <c r="Q49" i="22"/>
  <c r="P50" i="22"/>
  <c r="Q46" i="22"/>
  <c r="Q47" i="22"/>
  <c r="Q60" i="22"/>
  <c r="R52" i="22"/>
  <c r="Q50" i="22" l="1"/>
  <c r="Q57" i="22"/>
  <c r="R59" i="22"/>
  <c r="R46" i="22"/>
  <c r="R47" i="22"/>
  <c r="R58" i="22"/>
  <c r="S52" i="22"/>
  <c r="R60" i="22"/>
  <c r="R49" i="22"/>
  <c r="R48" i="22"/>
  <c r="S46" i="22" l="1"/>
  <c r="T52" i="22"/>
  <c r="S48" i="22"/>
  <c r="R57" i="22"/>
  <c r="S59" i="22"/>
  <c r="S60" i="22"/>
  <c r="S58" i="22"/>
  <c r="S49" i="22"/>
  <c r="S47" i="22"/>
  <c r="R50" i="22"/>
  <c r="T49" i="22" l="1"/>
  <c r="T58" i="22"/>
  <c r="S50" i="22"/>
  <c r="T60" i="22"/>
  <c r="U52" i="22"/>
  <c r="T48" i="22"/>
  <c r="S57" i="22"/>
  <c r="T47" i="22"/>
  <c r="T59" i="22"/>
  <c r="T46" i="22"/>
  <c r="U60" i="22" l="1"/>
  <c r="T57" i="22"/>
  <c r="U58" i="22"/>
  <c r="U47" i="22"/>
  <c r="T50" i="22"/>
  <c r="U46" i="22"/>
  <c r="U48" i="22"/>
  <c r="U59" i="22"/>
  <c r="V52" i="22"/>
  <c r="U49" i="22"/>
  <c r="V47" i="22" l="1"/>
  <c r="V48" i="22"/>
  <c r="V49" i="22"/>
  <c r="U57" i="22"/>
  <c r="V58" i="22"/>
  <c r="V59" i="22"/>
  <c r="V46" i="22"/>
  <c r="W52" i="22"/>
  <c r="U50" i="22"/>
  <c r="V60" i="22"/>
  <c r="X52" i="22" l="1"/>
  <c r="W46" i="22"/>
  <c r="W59" i="22"/>
  <c r="W48" i="22"/>
  <c r="V57" i="22"/>
  <c r="W60" i="22"/>
  <c r="W49" i="22"/>
  <c r="V50" i="22"/>
  <c r="W58" i="22"/>
  <c r="W47" i="22"/>
  <c r="W50" i="22" l="1"/>
  <c r="X59" i="22"/>
  <c r="X47" i="22"/>
  <c r="X60" i="22"/>
  <c r="X46" i="22"/>
  <c r="X48" i="22"/>
  <c r="X49" i="22"/>
  <c r="X58" i="22"/>
  <c r="W57" i="22"/>
  <c r="Y52" i="22"/>
  <c r="Y58" i="22" l="1"/>
  <c r="Y47" i="22"/>
  <c r="Y59" i="22"/>
  <c r="Y60" i="22"/>
  <c r="Y49" i="22"/>
  <c r="Z52" i="22"/>
  <c r="Y48" i="22"/>
  <c r="X57" i="22"/>
  <c r="Y46" i="22"/>
  <c r="X50" i="22"/>
  <c r="Y57" i="22" l="1"/>
  <c r="Z60" i="22"/>
  <c r="Z59" i="22"/>
  <c r="Z47" i="22"/>
  <c r="Y50" i="22"/>
  <c r="Z48" i="22"/>
  <c r="AA52" i="22"/>
  <c r="Z46" i="22"/>
  <c r="Z49" i="22"/>
  <c r="Z58" i="22"/>
  <c r="AA47" i="22" l="1"/>
  <c r="AA46" i="22"/>
  <c r="AA59" i="22"/>
  <c r="AA48" i="22"/>
  <c r="AA60" i="22"/>
  <c r="AB52" i="22"/>
  <c r="AA58" i="22"/>
  <c r="AA49" i="22"/>
  <c r="Z50" i="22"/>
  <c r="Z57" i="22"/>
  <c r="AB49" i="22" l="1"/>
  <c r="AB59" i="22"/>
  <c r="AA57" i="22"/>
  <c r="AB46" i="22"/>
  <c r="AB58" i="22"/>
  <c r="AB48" i="22"/>
  <c r="AC52" i="22"/>
  <c r="AA50" i="22"/>
  <c r="AB60" i="22"/>
  <c r="AB47" i="22"/>
  <c r="AD52" i="22" l="1"/>
  <c r="AB57" i="22"/>
  <c r="AC59" i="22"/>
  <c r="AC46" i="22"/>
  <c r="AC48" i="22"/>
  <c r="AB50" i="22"/>
  <c r="AC47" i="22"/>
  <c r="AC60" i="22"/>
  <c r="AC58" i="22"/>
  <c r="AC49" i="22"/>
  <c r="AD60" i="22" l="1"/>
  <c r="AD46" i="22"/>
  <c r="AD49" i="22"/>
  <c r="AC57" i="22"/>
  <c r="AD59" i="22"/>
  <c r="AD47" i="22"/>
  <c r="AC50" i="22"/>
  <c r="AD58" i="22"/>
  <c r="AD48" i="22"/>
  <c r="AE52" i="22"/>
  <c r="AD57" i="22" l="1"/>
  <c r="AE49" i="22"/>
  <c r="AE47" i="22"/>
  <c r="AE58" i="22"/>
  <c r="AD50" i="22"/>
  <c r="AF52" i="22"/>
  <c r="AE46" i="22"/>
  <c r="AE48" i="22"/>
  <c r="AE59" i="22"/>
  <c r="AE60" i="22"/>
  <c r="AF58" i="22" l="1"/>
  <c r="AF49" i="22"/>
  <c r="AF47" i="22"/>
  <c r="AF48" i="22"/>
  <c r="AF46" i="22"/>
  <c r="AF60" i="22"/>
  <c r="AG52" i="22"/>
  <c r="AF59" i="22"/>
  <c r="AE50" i="22"/>
  <c r="AE57" i="22"/>
  <c r="AG48" i="22" l="1"/>
  <c r="AG47" i="22"/>
  <c r="AG60" i="22"/>
  <c r="AG49" i="22"/>
  <c r="AG59" i="22"/>
  <c r="AH52" i="22"/>
  <c r="AF57" i="22"/>
  <c r="AF50" i="22"/>
  <c r="AG46" i="22"/>
  <c r="AG58" i="22"/>
  <c r="AI52" i="22" l="1"/>
  <c r="AH47" i="22"/>
  <c r="AG50" i="22"/>
  <c r="AH60" i="22"/>
  <c r="AH49" i="22"/>
  <c r="AG57" i="22"/>
  <c r="AH58" i="22"/>
  <c r="AH46" i="22"/>
  <c r="AH59" i="22"/>
  <c r="AH48" i="22"/>
  <c r="AI46" i="22" l="1"/>
  <c r="AI58" i="22"/>
  <c r="AI48" i="22"/>
  <c r="AI60" i="22"/>
  <c r="AH50" i="22"/>
  <c r="AH57" i="22"/>
  <c r="AI47" i="22"/>
  <c r="AI59" i="22"/>
  <c r="AI49" i="22"/>
  <c r="AI57" i="22" l="1"/>
  <c r="AI50" i="22"/>
</calcChain>
</file>

<file path=xl/sharedStrings.xml><?xml version="1.0" encoding="utf-8"?>
<sst xmlns="http://schemas.openxmlformats.org/spreadsheetml/2006/main" count="1249" uniqueCount="603">
  <si>
    <t>Source:</t>
  </si>
  <si>
    <t>Total</t>
  </si>
  <si>
    <t>solar</t>
  </si>
  <si>
    <t>wind</t>
  </si>
  <si>
    <t>hydro</t>
  </si>
  <si>
    <t>biomass</t>
  </si>
  <si>
    <t>coal</t>
  </si>
  <si>
    <t>natural gas</t>
  </si>
  <si>
    <t>nuclear</t>
  </si>
  <si>
    <t/>
  </si>
  <si>
    <t>Imports</t>
  </si>
  <si>
    <t>Exports</t>
  </si>
  <si>
    <t>biofuel gasoline</t>
  </si>
  <si>
    <t>biofuel diesel</t>
  </si>
  <si>
    <t>Unit</t>
  </si>
  <si>
    <t>Notes</t>
  </si>
  <si>
    <t>Year</t>
  </si>
  <si>
    <t>electricity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</si>
  <si>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</si>
  <si>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</si>
  <si>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</si>
  <si>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</si>
  <si>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</si>
  <si>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</si>
  <si>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</si>
  <si>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</si>
  <si>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</si>
  <si>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</si>
  <si>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thermal ($/MWh)</t>
  </si>
  <si>
    <t>See "cpi.xlsx" in the InputData folder for source information.</t>
  </si>
  <si>
    <t>Coal</t>
  </si>
  <si>
    <t>Fuel/Electricity</t>
  </si>
  <si>
    <t>Electricity</t>
  </si>
  <si>
    <t>Fuel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</si>
  <si>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</si>
  <si>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</si>
  <si>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</si>
  <si>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</si>
  <si>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</si>
  <si>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</si>
  <si>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</si>
  <si>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</si>
  <si>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</si>
  <si>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</si>
  <si>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</si>
  <si>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</si>
  <si>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</si>
  <si>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</si>
  <si>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</si>
  <si>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</si>
  <si>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</si>
  <si>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</si>
  <si>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</si>
  <si>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</si>
  <si>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</si>
  <si>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</si>
  <si>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</si>
  <si>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</si>
  <si>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</si>
  <si>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</si>
  <si>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</si>
  <si>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</si>
  <si>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</si>
  <si>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</si>
  <si>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</si>
  <si>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</si>
  <si>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</si>
  <si>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</si>
  <si>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Natural gas</t>
  </si>
  <si>
    <t>Nuclear</t>
  </si>
  <si>
    <t>Biomass</t>
  </si>
  <si>
    <t>Solar</t>
  </si>
  <si>
    <t>Hydro</t>
  </si>
  <si>
    <t>Geothermal</t>
  </si>
  <si>
    <t>pixels</t>
  </si>
  <si>
    <t>Pixel conversion</t>
  </si>
  <si>
    <t>Infrastructure</t>
  </si>
  <si>
    <t>Support to energy demand</t>
  </si>
  <si>
    <t>Study on energy costs, taxes and the impact of government interventions on investments</t>
  </si>
  <si>
    <t>https://ec.europa.eu/energy/studies_main/final_studies/study-energy-costs-taxes-and-impact-government-interventions-investments_en</t>
  </si>
  <si>
    <t>European Commission (EC)</t>
  </si>
  <si>
    <t>Gas</t>
  </si>
  <si>
    <t>Oil</t>
  </si>
  <si>
    <t>All fossil fuels</t>
  </si>
  <si>
    <t>Heat</t>
  </si>
  <si>
    <t>All energy sources</t>
  </si>
  <si>
    <t>Bioenergy</t>
  </si>
  <si>
    <t>Hydrogen</t>
  </si>
  <si>
    <t>Renewables</t>
  </si>
  <si>
    <t>-ENER-Conversion-Electricity production</t>
  </si>
  <si>
    <t>EU27</t>
  </si>
  <si>
    <t>Number of interventions</t>
  </si>
  <si>
    <t>Distribution</t>
  </si>
  <si>
    <t>Total number of measures</t>
  </si>
  <si>
    <t>Yes</t>
  </si>
  <si>
    <t>Share of new measures (vs 2018 study)</t>
  </si>
  <si>
    <t>Share of measures with actual costs</t>
  </si>
  <si>
    <t>Share of measures with cost estimates</t>
  </si>
  <si>
    <t>Share of measures without amounts</t>
  </si>
  <si>
    <t>Energy subsidies by type</t>
  </si>
  <si>
    <t>Energy subsidies (€2018bn)</t>
  </si>
  <si>
    <t>No</t>
  </si>
  <si>
    <t>Total 2008/18</t>
  </si>
  <si>
    <t>2008/18 (%)</t>
  </si>
  <si>
    <t>2008/18 CAGR (%/y)</t>
  </si>
  <si>
    <t>Support to energy efficiency</t>
  </si>
  <si>
    <t>Support to infrastructure</t>
  </si>
  <si>
    <t>Support to production</t>
  </si>
  <si>
    <t>Support to R&amp;D</t>
  </si>
  <si>
    <t>Support to industry restructuring</t>
  </si>
  <si>
    <t>Energy subsidies by category</t>
  </si>
  <si>
    <t>Tax expenditures</t>
  </si>
  <si>
    <t>Under-pricing of goods/services</t>
  </si>
  <si>
    <t>Direct transfers</t>
  </si>
  <si>
    <t>Income or price supports</t>
  </si>
  <si>
    <t>RD&amp;D budgets</t>
  </si>
  <si>
    <t>Energy subsidies (€2018bn) by energy carrier</t>
  </si>
  <si>
    <t>All energies</t>
  </si>
  <si>
    <t>Fossil fuels</t>
  </si>
  <si>
    <t xml:space="preserve">Natural </t>
  </si>
  <si>
    <t>Heating &amp; cooling</t>
  </si>
  <si>
    <t>RES</t>
  </si>
  <si>
    <t>Hydropower</t>
  </si>
  <si>
    <t>Wind</t>
  </si>
  <si>
    <t>Others/several RES</t>
  </si>
  <si>
    <t>Electricity from coal/lignite, peat</t>
  </si>
  <si>
    <t>FF-Coal / Lignite</t>
  </si>
  <si>
    <t>FF-Peat</t>
  </si>
  <si>
    <t>Heat from coal/lignite, peat</t>
  </si>
  <si>
    <t>Electricity from gas</t>
  </si>
  <si>
    <t>FF-Natural Gas</t>
  </si>
  <si>
    <t>Electricity from natural gas</t>
  </si>
  <si>
    <t>FF-Mine gas</t>
  </si>
  <si>
    <t>Electricity from mine gas</t>
  </si>
  <si>
    <t>Heat from gas</t>
  </si>
  <si>
    <t>Heat from natural gas</t>
  </si>
  <si>
    <t>FF-Crude oil &amp; NGL</t>
  </si>
  <si>
    <t>Crude oil &amp; NGL</t>
  </si>
  <si>
    <t>FF-Oil &amp; Gas</t>
  </si>
  <si>
    <t>Oil &amp; Gas</t>
  </si>
  <si>
    <t>Petroleum products</t>
  </si>
  <si>
    <t>FF-Petroleum products</t>
  </si>
  <si>
    <t>FF-PP-Unleaded Gasoline</t>
  </si>
  <si>
    <t>Unleaded Gasoline</t>
  </si>
  <si>
    <t>FF-PP-Gasoline</t>
  </si>
  <si>
    <t>Gasoline</t>
  </si>
  <si>
    <t>FF-PP-Blended Gasoline</t>
  </si>
  <si>
    <t>Blended Gasoline</t>
  </si>
  <si>
    <t>FF-PP-Gasoil</t>
  </si>
  <si>
    <t>Gasoil</t>
  </si>
  <si>
    <t>FF-PP-Blended Gasoil</t>
  </si>
  <si>
    <t>Blended Gasoil</t>
  </si>
  <si>
    <t>FF-PP-Kerosene</t>
  </si>
  <si>
    <t>Kerosene</t>
  </si>
  <si>
    <t>FF-PP-LPG</t>
  </si>
  <si>
    <t>LPG</t>
  </si>
  <si>
    <t>FF-PP-Heavy fuel oil (HFO)</t>
  </si>
  <si>
    <t>Heavy fuel oil (HFO)</t>
  </si>
  <si>
    <t>FF-PP-Fossil-based marine fuels</t>
  </si>
  <si>
    <t>Fossil-based marine fuels</t>
  </si>
  <si>
    <t>Electricity from oil</t>
  </si>
  <si>
    <t>Electricity from petroelum products</t>
  </si>
  <si>
    <t>Electricity from gasoil</t>
  </si>
  <si>
    <t>Electricity from HFO</t>
  </si>
  <si>
    <t>Heat from oil</t>
  </si>
  <si>
    <t>Fossil fuels (others)</t>
  </si>
  <si>
    <t>Of which electricity from All fossil fuels</t>
  </si>
  <si>
    <t>FF-All fossil fuels</t>
  </si>
  <si>
    <t>Electricity-All fossil fuels</t>
  </si>
  <si>
    <t>FF-Several fossil fuels</t>
  </si>
  <si>
    <t>Electricity-Several fossil fuels</t>
  </si>
  <si>
    <t>Heat from fossil fuels</t>
  </si>
  <si>
    <t>RES-Biogas</t>
  </si>
  <si>
    <t>Biogas</t>
  </si>
  <si>
    <t>RES-Biomass &amp; biogas</t>
  </si>
  <si>
    <t>Biomass &amp; biogas</t>
  </si>
  <si>
    <t>RES-Biomass (solid)</t>
  </si>
  <si>
    <t>Biomass (solid)</t>
  </si>
  <si>
    <t>RES-Liquid biofuels</t>
  </si>
  <si>
    <t>Liquid biofuels</t>
  </si>
  <si>
    <t>RES-Liquid biofuels-Biodiesel</t>
  </si>
  <si>
    <t>Liquid biofuels-Biodiesel</t>
  </si>
  <si>
    <t>RES-Liquid biofuels-Bioethanol</t>
  </si>
  <si>
    <t>Liquid biofuels-Bioethanol</t>
  </si>
  <si>
    <t>Electricity from renewables</t>
  </si>
  <si>
    <t>RES-All</t>
  </si>
  <si>
    <t>All</t>
  </si>
  <si>
    <t>RES-Biomass MSW</t>
  </si>
  <si>
    <t>Biomass MSW</t>
  </si>
  <si>
    <t>RES-Geothermal</t>
  </si>
  <si>
    <t>RES-Heat</t>
  </si>
  <si>
    <t>RES-Hydro</t>
  </si>
  <si>
    <t>RES-Marine energy</t>
  </si>
  <si>
    <t>Marine energy</t>
  </si>
  <si>
    <t>RES-Several</t>
  </si>
  <si>
    <t>Several</t>
  </si>
  <si>
    <t>RES-Solar</t>
  </si>
  <si>
    <t>RES-Wind</t>
  </si>
  <si>
    <t>RES-Wind offshore</t>
  </si>
  <si>
    <t>Wind offshore</t>
  </si>
  <si>
    <t>RES-Wind onshore</t>
  </si>
  <si>
    <t>Wind onshore</t>
  </si>
  <si>
    <t>Heat from renewables</t>
  </si>
  <si>
    <r>
      <t xml:space="preserve">Heat </t>
    </r>
    <r>
      <rPr>
        <sz val="10"/>
        <color rgb="FF0070C0"/>
        <rFont val="Calibri"/>
        <family val="2"/>
        <scheme val="minor"/>
      </rPr>
      <t>(others)</t>
    </r>
  </si>
  <si>
    <r>
      <rPr>
        <b/>
        <sz val="10"/>
        <color rgb="FF0070C0"/>
        <rFont val="Calibri"/>
        <family val="2"/>
        <scheme val="minor"/>
      </rPr>
      <t xml:space="preserve">Electricity </t>
    </r>
    <r>
      <rPr>
        <sz val="10"/>
        <color rgb="FF0070C0"/>
        <rFont val="Calibri"/>
        <family val="2"/>
        <scheme val="minor"/>
      </rPr>
      <t>(others)</t>
    </r>
  </si>
  <si>
    <t>Support by sector</t>
  </si>
  <si>
    <t>Energy sector</t>
  </si>
  <si>
    <t>Energy sector as a whole</t>
  </si>
  <si>
    <t>-ENER-Fossil fuel extraction</t>
  </si>
  <si>
    <t>Fossil fuel extraction</t>
  </si>
  <si>
    <t>-ENER-Energy crops</t>
  </si>
  <si>
    <t>Energy crops</t>
  </si>
  <si>
    <t>-ENER-Conversion</t>
  </si>
  <si>
    <t>Conversion</t>
  </si>
  <si>
    <t>-ENER-Conversion-Refining</t>
  </si>
  <si>
    <t>Conversion-Refining</t>
  </si>
  <si>
    <t>-ENER-Conversion-LNG</t>
  </si>
  <si>
    <t>Conversion-LNG</t>
  </si>
  <si>
    <t>-ENER-Conversion-CHP</t>
  </si>
  <si>
    <t>Conversion-CHP</t>
  </si>
  <si>
    <t>Conversion-Electricity production</t>
  </si>
  <si>
    <t>-ENER-Conversion-Heating &amp; Cooling</t>
  </si>
  <si>
    <t>Conversion-Heating &amp; Cooling</t>
  </si>
  <si>
    <t>-ENER-Conversion-Liquid biofuels</t>
  </si>
  <si>
    <t>Conversion-Liquid biofuels</t>
  </si>
  <si>
    <t>-ENER-Conversion-Biogas production</t>
  </si>
  <si>
    <t>Conversion-Biogas production</t>
  </si>
  <si>
    <t>-ENER-Conversion-Hydrogen production</t>
  </si>
  <si>
    <t>Conversion-Hydrogen production</t>
  </si>
  <si>
    <t>-ENER-Infrastructure</t>
  </si>
  <si>
    <t>-ENER-Infra-Transmission</t>
  </si>
  <si>
    <t>Infra-Transmission</t>
  </si>
  <si>
    <t>-ENER-Infra-Distribution</t>
  </si>
  <si>
    <t>Infra-Distribution</t>
  </si>
  <si>
    <t>-ENER-Infra-T&amp;D</t>
  </si>
  <si>
    <t>Infra-T&amp;D</t>
  </si>
  <si>
    <t>-ENER-Infra-Storage</t>
  </si>
  <si>
    <t>Infra-Storage</t>
  </si>
  <si>
    <t>-ENER-Assets decommissioning</t>
  </si>
  <si>
    <t>Assets decommissioning</t>
  </si>
  <si>
    <t>-ENER-Waste management</t>
  </si>
  <si>
    <t>Waste management</t>
  </si>
  <si>
    <t>-ENER-Retail</t>
  </si>
  <si>
    <t>Retail</t>
  </si>
  <si>
    <t>Agriculture</t>
  </si>
  <si>
    <t>Agriculture as a whole</t>
  </si>
  <si>
    <t>-AGRI-Crop, animal production, hunting</t>
  </si>
  <si>
    <t>Crop, animal production, hunting</t>
  </si>
  <si>
    <t>-AGRI-Forestry and logging</t>
  </si>
  <si>
    <t>Forestry and logging</t>
  </si>
  <si>
    <t>-AGRI-Fishing and aquaculture</t>
  </si>
  <si>
    <t>Fishing and aquaculture</t>
  </si>
  <si>
    <t>Construction</t>
  </si>
  <si>
    <t>Mining</t>
  </si>
  <si>
    <t>Industry</t>
  </si>
  <si>
    <t>Industry as a whole</t>
  </si>
  <si>
    <t>-INDU-Energy-intensive industry</t>
  </si>
  <si>
    <t>Energy-intensive industry</t>
  </si>
  <si>
    <t>-INDU-Non energy intensive-industry</t>
  </si>
  <si>
    <t>Non energy intensive-industry</t>
  </si>
  <si>
    <t>-INDU-Industry under ETS</t>
  </si>
  <si>
    <t>Industry under ETS</t>
  </si>
  <si>
    <t>-INDU-Industry not coverd by ETS</t>
  </si>
  <si>
    <t>Industry not coverd by ETS</t>
  </si>
  <si>
    <t>Transport</t>
  </si>
  <si>
    <t>Transport as a whole</t>
  </si>
  <si>
    <t>-TRANS-Air transport</t>
  </si>
  <si>
    <t>Air transport</t>
  </si>
  <si>
    <t>-TRANS-Rail transport</t>
  </si>
  <si>
    <t>Rail transport</t>
  </si>
  <si>
    <t>-TRANS-Road transport</t>
  </si>
  <si>
    <t>Road transport</t>
  </si>
  <si>
    <t>-TRANS-Water transport</t>
  </si>
  <si>
    <t>Water transport</t>
  </si>
  <si>
    <t>-TRANS-Public transport</t>
  </si>
  <si>
    <t>Public transport</t>
  </si>
  <si>
    <t>Services (tertiary sector)</t>
  </si>
  <si>
    <t>Services</t>
  </si>
  <si>
    <t>Business</t>
  </si>
  <si>
    <t>Households</t>
  </si>
  <si>
    <t>-HH-Low income</t>
  </si>
  <si>
    <t>Low income households</t>
  </si>
  <si>
    <t>Public</t>
  </si>
  <si>
    <t>Cross sectors</t>
  </si>
  <si>
    <t>-</t>
  </si>
  <si>
    <t>Others</t>
  </si>
  <si>
    <t>EU28 - Power generation</t>
  </si>
  <si>
    <t>Electricity Balance (ktoe)</t>
  </si>
  <si>
    <t>Final energy demand</t>
  </si>
  <si>
    <t>Residential</t>
  </si>
  <si>
    <t>Services and Agriculture</t>
  </si>
  <si>
    <t>Transport (incl. pipelines)</t>
  </si>
  <si>
    <t>Energy branch consumption</t>
  </si>
  <si>
    <t>Own consumption</t>
  </si>
  <si>
    <t>Pumping</t>
  </si>
  <si>
    <t>Refineries</t>
  </si>
  <si>
    <t>Hydrogen production</t>
  </si>
  <si>
    <t>Transformation input for district heating</t>
  </si>
  <si>
    <t>Transmission and Distribution Losses</t>
  </si>
  <si>
    <t>Electricity supply</t>
  </si>
  <si>
    <t>Electricity generation</t>
  </si>
  <si>
    <t>Nuclear power plants</t>
  </si>
  <si>
    <t>Thermal power plants</t>
  </si>
  <si>
    <t>Electricity only power plants</t>
  </si>
  <si>
    <t>Electricity only power plants with CCS</t>
  </si>
  <si>
    <t>CHP power plants</t>
  </si>
  <si>
    <t>CHP power plants with CCS</t>
  </si>
  <si>
    <t>Variable renewable energy plants</t>
  </si>
  <si>
    <t>Total net electricity prod. (excluding pumped hydro) (GWh)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</si>
  <si>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</si>
  <si>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</si>
  <si>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</si>
  <si>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</si>
  <si>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</si>
  <si>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</si>
  <si>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</si>
  <si>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</si>
  <si>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</si>
  <si>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</si>
  <si>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On-shore</t>
  </si>
  <si>
    <t>Off-shore</t>
  </si>
  <si>
    <t>Solar photovoltaics</t>
  </si>
  <si>
    <t>Solar thermal</t>
  </si>
  <si>
    <t>Tide, wave and ocean</t>
  </si>
  <si>
    <t>Run-of-river</t>
  </si>
  <si>
    <t>Reservoirs (dams)</t>
  </si>
  <si>
    <t>Pump storage</t>
  </si>
  <si>
    <t>Transformation input (ktoe)</t>
  </si>
  <si>
    <t>Exchanges and transfers (ktoe)</t>
  </si>
  <si>
    <t>Net electric efficiencies</t>
  </si>
  <si>
    <t>Gross capacities installed (MW)</t>
  </si>
  <si>
    <t>of which power plants equipped with CCS</t>
  </si>
  <si>
    <t>Gross capacities of investments (MW)</t>
  </si>
  <si>
    <t>Total CO2 emissions (kt CO2)</t>
  </si>
  <si>
    <t>CO2 emissions intensity (t CO2/MWh net)</t>
  </si>
  <si>
    <t>Unit costs (in € 2010 per MWh net)</t>
  </si>
  <si>
    <t>Capacities in operation</t>
  </si>
  <si>
    <t>Annuities of capital cost</t>
  </si>
  <si>
    <t>Other fixed operating costs</t>
  </si>
  <si>
    <t>Variable costs</t>
  </si>
  <si>
    <t>Variable operating costs</t>
  </si>
  <si>
    <t>Fuel costs</t>
  </si>
  <si>
    <t>Direct policy related costs</t>
  </si>
  <si>
    <t>ETS</t>
  </si>
  <si>
    <t>Policies promoting energy efficiency</t>
  </si>
  <si>
    <t>Renewable energies support</t>
  </si>
  <si>
    <t>Capacities in reserve mode</t>
  </si>
  <si>
    <t>Investment capital cost (per KW)</t>
  </si>
  <si>
    <t>Total investment expenditure (M€2010)</t>
  </si>
  <si>
    <t>[ktoe]</t>
  </si>
  <si>
    <t>Gross inland consumption</t>
  </si>
  <si>
    <t>Energy Available for Final Consumption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</si>
  <si>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</si>
  <si>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</si>
  <si>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</si>
  <si>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File: Central_2018_EU28_summary_yearly.xlsx</t>
  </si>
  <si>
    <t>EU27 Energy Subsidies</t>
  </si>
  <si>
    <t>UK Energy Subsidies</t>
  </si>
  <si>
    <t>hard coal</t>
  </si>
  <si>
    <t>natural gas nonpeaker</t>
  </si>
  <si>
    <t xml:space="preserve">nuclear </t>
  </si>
  <si>
    <t xml:space="preserve">hydro </t>
  </si>
  <si>
    <t xml:space="preserve">onshore wind </t>
  </si>
  <si>
    <t xml:space="preserve">solar PV </t>
  </si>
  <si>
    <t xml:space="preserve">solar thermal </t>
  </si>
  <si>
    <t xml:space="preserve">biomass </t>
  </si>
  <si>
    <t xml:space="preserve">geothermal </t>
  </si>
  <si>
    <t xml:space="preserve">petroleum </t>
  </si>
  <si>
    <t xml:space="preserve">natural gas peaker </t>
  </si>
  <si>
    <t xml:space="preserve">lignite </t>
  </si>
  <si>
    <t xml:space="preserve">offshore wind </t>
  </si>
  <si>
    <t xml:space="preserve">crude oil </t>
  </si>
  <si>
    <t xml:space="preserve">heavy or residual fuel oil </t>
  </si>
  <si>
    <t xml:space="preserve">municipal solid waste </t>
  </si>
  <si>
    <t>We assume a 50/50 split between biomass and MSW in JRC's power generation data.</t>
  </si>
  <si>
    <t>Conversions</t>
  </si>
  <si>
    <t>BTU per ktoe</t>
  </si>
  <si>
    <t>Electricity Generation</t>
  </si>
  <si>
    <t>File: Central_2018_EU28_bal_yearly.xlsx</t>
  </si>
  <si>
    <t>Sheet: PowerGen</t>
  </si>
  <si>
    <t>Energy Supply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</si>
  <si>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</si>
  <si>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</si>
  <si>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</si>
  <si>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</si>
  <si>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</si>
  <si>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</si>
  <si>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</si>
  <si>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</si>
  <si>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</si>
  <si>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</si>
  <si>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</si>
  <si>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</si>
  <si>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</si>
  <si>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</si>
  <si>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</si>
  <si>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</si>
  <si>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</si>
  <si>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</si>
  <si>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</si>
  <si>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</si>
  <si>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</si>
  <si>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</si>
  <si>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</si>
  <si>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</si>
  <si>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</si>
  <si>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</si>
  <si>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</si>
  <si>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</si>
  <si>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</si>
  <si>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</si>
  <si>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</si>
  <si>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</si>
  <si>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</si>
  <si>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</si>
  <si>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</si>
  <si>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</si>
  <si>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</si>
  <si>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</si>
  <si>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</si>
  <si>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</si>
  <si>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</si>
  <si>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</si>
  <si>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</si>
  <si>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</si>
  <si>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</si>
  <si>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</si>
  <si>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</si>
  <si>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</si>
  <si>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</si>
  <si>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</si>
  <si>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</si>
  <si>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</si>
  <si>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</si>
  <si>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</si>
  <si>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</si>
  <si>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</si>
  <si>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</si>
  <si>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</si>
  <si>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</si>
  <si>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</si>
  <si>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</si>
  <si>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</si>
  <si>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</si>
  <si>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</si>
  <si>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</si>
  <si>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</si>
  <si>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</si>
  <si>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</si>
  <si>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</si>
  <si>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</si>
  <si>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</si>
  <si>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</si>
  <si>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</si>
  <si>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</si>
  <si>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</si>
  <si>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</si>
  <si>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</si>
  <si>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</si>
  <si>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</si>
  <si>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</si>
  <si>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</si>
  <si>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</si>
  <si>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</si>
  <si>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</si>
  <si>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</si>
  <si>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</si>
  <si>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</si>
  <si>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</si>
  <si>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</si>
  <si>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</si>
  <si>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</si>
  <si>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</si>
  <si>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</si>
  <si>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</si>
  <si>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</si>
  <si>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</si>
  <si>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</si>
  <si>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</si>
  <si>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</si>
  <si>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</si>
  <si>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</si>
  <si>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</si>
  <si>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</si>
  <si>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</si>
  <si>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</si>
  <si>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</si>
  <si>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</si>
  <si>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</si>
  <si>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</si>
  <si>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</si>
  <si>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</si>
  <si>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</si>
  <si>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</si>
  <si>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</si>
  <si>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</si>
  <si>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</si>
  <si>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</si>
  <si>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</si>
  <si>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</si>
  <si>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</si>
  <si>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</si>
  <si>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</si>
  <si>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</si>
  <si>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</si>
  <si>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</si>
  <si>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</si>
  <si>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</si>
  <si>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</si>
  <si>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</si>
  <si>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</si>
  <si>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</si>
  <si>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</si>
  <si>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</si>
  <si>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</si>
  <si>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</si>
  <si>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</si>
  <si>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5542</t>
  </si>
  <si>
    <t>Municipal waste (renewable)</t>
  </si>
  <si>
    <t>55431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</si>
  <si>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</si>
  <si>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</si>
  <si>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</si>
  <si>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</si>
  <si>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</si>
  <si>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</si>
  <si>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</si>
  <si>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</si>
  <si>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</si>
  <si>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5550</t>
  </si>
  <si>
    <t>6000</t>
  </si>
  <si>
    <t>Wastes (non-renewable)</t>
  </si>
  <si>
    <t>Industrial wastes</t>
  </si>
  <si>
    <t>7100</t>
  </si>
  <si>
    <t>Municipal waste (non-renewable)</t>
  </si>
  <si>
    <t>55432</t>
  </si>
  <si>
    <t>H2F</t>
  </si>
  <si>
    <t>Synthetic Liquid Fuels</t>
  </si>
  <si>
    <t>SLF</t>
  </si>
  <si>
    <t>Methanol (fuel cells)</t>
  </si>
  <si>
    <t>MET</t>
  </si>
  <si>
    <t xml:space="preserve">hard coal </t>
  </si>
  <si>
    <t xml:space="preserve">natural gas </t>
  </si>
  <si>
    <t xml:space="preserve">petroleum gasoline </t>
  </si>
  <si>
    <t xml:space="preserve">petroleum diesel </t>
  </si>
  <si>
    <t xml:space="preserve">jet fuel </t>
  </si>
  <si>
    <t>Sheets: GIC, AVFCO</t>
  </si>
  <si>
    <t>solar (not a fuel)</t>
  </si>
  <si>
    <t>wind (not a fuel)</t>
  </si>
  <si>
    <t>hydro (not a fuel)</t>
  </si>
  <si>
    <t>electricity (not a fuel)</t>
  </si>
  <si>
    <t>heat (not a fuel)</t>
  </si>
  <si>
    <t>geothermal (not a fuel)</t>
  </si>
  <si>
    <t>nuclear (heat from uranium)</t>
  </si>
  <si>
    <t>Offshore Wind</t>
  </si>
  <si>
    <t>2018 Subsidies (billion 2018 Euro)</t>
  </si>
  <si>
    <t>Onshore Wind</t>
  </si>
  <si>
    <t>Other/Various</t>
  </si>
  <si>
    <t>onshore wind</t>
  </si>
  <si>
    <t>offshore wind</t>
  </si>
  <si>
    <t>UK</t>
  </si>
  <si>
    <t>billion 2018 EUR</t>
  </si>
  <si>
    <t>We assume 2017 subsidies are equal to 2018 subsidies and that subsidies remain constant after 2018.</t>
  </si>
  <si>
    <t>EPS Energy Source</t>
  </si>
  <si>
    <t>Electricity Share</t>
  </si>
  <si>
    <t>% Share</t>
  </si>
  <si>
    <t>EU28 Power Generation (MWh)</t>
  </si>
  <si>
    <t>EU28 Energy Supply (BTU)</t>
  </si>
  <si>
    <t>Electricity Subsidies</t>
  </si>
  <si>
    <t>Non-Electricity Subsidies</t>
  </si>
  <si>
    <t>Fossil Fuel Subsidy Breakdown</t>
  </si>
  <si>
    <t>Fuel Subsidies</t>
  </si>
  <si>
    <t>Total FF Subsidies</t>
  </si>
  <si>
    <t>Coal-Gas Fuel Subsidy Ratio</t>
  </si>
  <si>
    <t>see EC Study_EU27 sheet</t>
  </si>
  <si>
    <t>2018 RE Subsidies (billion 2018 EUR)</t>
  </si>
  <si>
    <t>EU27 to EU28 scaling factor</t>
  </si>
  <si>
    <t>2018 FF Subsidies (billion 2018 EUR)</t>
  </si>
  <si>
    <t>Country subsidy factsheets, Final Report - Energy Subsidies (Figures 2-4, 2-5, 2-17)</t>
  </si>
  <si>
    <t>Final Report - Energy Subsidies (Figures 2-8 and 2-12)</t>
  </si>
  <si>
    <t>Study on Energy Prices, Costs and Subsidies and their Impact on Industry and Households</t>
  </si>
  <si>
    <t>https://data.europa.eu/euodp/en/data/dataset/6844318a-4be9-4785-9084-4674b4930ca0</t>
  </si>
  <si>
    <t>Annexes to the Final report (p. 401 for EU28 nuclear subsidies)</t>
  </si>
  <si>
    <t>Nuclear Subsidies</t>
  </si>
  <si>
    <t>see EC Study_EU27 Figures sheet</t>
  </si>
  <si>
    <t>from table above</t>
  </si>
  <si>
    <t>EU28 (billion 2017 EUR)</t>
  </si>
  <si>
    <t>EU27 (billion 2018 EUR)</t>
  </si>
  <si>
    <t>EU28 (billion 2018 EUR)</t>
  </si>
  <si>
    <t>2017 to 2018 EUR conversion factor</t>
  </si>
  <si>
    <t>https://ec.europa.eu/eurostat/databrowser/view/prc_hicp_aind/default/table?lang=en</t>
  </si>
  <si>
    <t>Avg EU27 to EU28 scaling factor</t>
  </si>
  <si>
    <t>EU27 Subsidies</t>
  </si>
  <si>
    <t>Estimated EU28 (EU27 + UK) Subsidies</t>
  </si>
  <si>
    <t>Converted to 2012 US$</t>
  </si>
  <si>
    <t>We adjust 2018 dollars to 2012 dollars using the following conversion factor:</t>
  </si>
  <si>
    <t>2018 USD per Euro</t>
  </si>
  <si>
    <t>Currency Conversions</t>
  </si>
  <si>
    <t>Source: https://www.exchangerates.org.uk/EUR-USD-spot-exchange-rates-history-2018.html</t>
  </si>
  <si>
    <t>Electricity Subsidies (2012$/MWh)</t>
  </si>
  <si>
    <t>Since the European Commission's 2020 report aggregates the EU as EU27, we use a scaling factor</t>
  </si>
  <si>
    <t>to account for the UK and calculate EU28 values that would align with EU28 data in other variables.</t>
  </si>
  <si>
    <t>This file currently excludes calculated generation subsidies, which are skewed based on historical investments.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</si>
</sst>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"/>
    <numFmt numFmtId="166" formatCode="0.0"/>
    <numFmt numFmtId="167" formatCode="\+0%;\-0%"/>
    <numFmt numFmtId="168" formatCode="#,##0;\-#,##0;&quot;-&quot;"/>
    <numFmt numFmtId="169" formatCode="_-* #,##0.00_-;\-* #,##0.00_-;_-* &quot;-&quot;??_-;_-@_-"/>
    <numFmt numFmtId="170" formatCode="#,##0.000"/>
    <numFmt numFmtId="171" formatCode="#,##0.0;\-#,##0.0;&quot;-&quot;"/>
    <numFmt numFmtId="172" formatCode="#,##0;\-#,##0;&quot;&quot;"/>
    <numFmt numFmtId="173" formatCode="###0.00_)"/>
    <numFmt numFmtId="174" formatCode="#,##0_)"/>
    <numFmt numFmtId="175" formatCode="#,##0.00;\-#,##0.00;&quot;-&quot;"/>
  </numFmts>
  <fonts count="7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9" fillId="0" borderId="0" applyFont="0" applyFill="0" applyBorder="0" applyAlignment="0" applyProtection="0"/>
    <xf numFmtId="0" fontId="25" fillId="0" borderId="0"/>
    <xf numFmtId="169" fontId="9" fillId="0" borderId="0" applyFon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4" borderId="0" applyNumberFormat="0" applyBorder="0" applyAlignment="0" applyProtection="0"/>
    <xf numFmtId="0" fontId="34" fillId="17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8" borderId="0" applyNumberFormat="0" applyBorder="0" applyAlignment="0" applyProtection="0"/>
    <xf numFmtId="0" fontId="36" fillId="12" borderId="0" applyNumberFormat="0" applyBorder="0" applyAlignment="0" applyProtection="0"/>
    <xf numFmtId="0" fontId="7" fillId="0" borderId="7" applyNumberFormat="0" applyFont="0" applyProtection="0">
      <alignment wrapText="1"/>
    </xf>
    <xf numFmtId="0" fontId="37" fillId="29" borderId="29" applyNumberFormat="0" applyAlignment="0" applyProtection="0"/>
    <xf numFmtId="0" fontId="38" fillId="30" borderId="30" applyNumberFormat="0" applyAlignment="0" applyProtection="0"/>
    <xf numFmtId="0" fontId="39" fillId="0" borderId="0">
      <alignment horizontal="center" vertical="center" wrapText="1"/>
    </xf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1" fillId="0" borderId="0">
      <alignment horizontal="left" vertical="center" wrapText="1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0" fillId="0" borderId="0" applyFont="0" applyFill="0" applyBorder="0" applyAlignment="0" applyProtection="0"/>
    <xf numFmtId="173" fontId="42" fillId="0" borderId="31" applyNumberFormat="0" applyFill="0">
      <alignment horizontal="right"/>
    </xf>
    <xf numFmtId="173" fontId="43" fillId="0" borderId="31" applyNumberFormat="0" applyFill="0">
      <alignment horizontal="right"/>
    </xf>
    <xf numFmtId="174" fontId="44" fillId="0" borderId="31">
      <alignment horizontal="right" vertical="center"/>
    </xf>
    <xf numFmtId="49" fontId="45" fillId="0" borderId="31">
      <alignment horizontal="left" vertical="center"/>
    </xf>
    <xf numFmtId="173" fontId="42" fillId="0" borderId="31" applyNumberFormat="0" applyFill="0">
      <alignment horizontal="right"/>
    </xf>
    <xf numFmtId="0" fontId="4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8" applyNumberFormat="0" applyProtection="0">
      <alignment wrapText="1"/>
    </xf>
    <xf numFmtId="0" fontId="47" fillId="13" borderId="0" applyNumberFormat="0" applyBorder="0" applyAlignment="0" applyProtection="0"/>
    <xf numFmtId="0" fontId="8" fillId="0" borderId="5" applyNumberFormat="0" applyProtection="0">
      <alignment wrapText="1"/>
    </xf>
    <xf numFmtId="0" fontId="48" fillId="0" borderId="32" applyNumberFormat="0" applyFill="0" applyAlignment="0" applyProtection="0"/>
    <xf numFmtId="0" fontId="49" fillId="0" borderId="33" applyNumberFormat="0" applyFill="0" applyAlignment="0" applyProtection="0"/>
    <xf numFmtId="0" fontId="50" fillId="0" borderId="34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31">
      <alignment horizontal="left"/>
    </xf>
    <xf numFmtId="0" fontId="52" fillId="0" borderId="31">
      <alignment horizontal="left"/>
    </xf>
    <xf numFmtId="0" fontId="53" fillId="0" borderId="20">
      <alignment horizontal="right" vertical="center"/>
    </xf>
    <xf numFmtId="0" fontId="54" fillId="0" borderId="31">
      <alignment horizontal="left" vertical="center"/>
    </xf>
    <xf numFmtId="0" fontId="42" fillId="0" borderId="31">
      <alignment horizontal="left" vertical="center"/>
    </xf>
    <xf numFmtId="0" fontId="51" fillId="0" borderId="31">
      <alignment horizontal="left"/>
    </xf>
    <xf numFmtId="0" fontId="51" fillId="31" borderId="0">
      <alignment horizontal="centerContinuous" wrapText="1"/>
    </xf>
    <xf numFmtId="49" fontId="51" fillId="31" borderId="35">
      <alignment horizontal="left" vertical="center"/>
    </xf>
    <xf numFmtId="0" fontId="51" fillId="31" borderId="0">
      <alignment horizontal="centerContinuous" vertical="center" wrapText="1"/>
    </xf>
    <xf numFmtId="0" fontId="55" fillId="0" borderId="0" applyNumberFormat="0" applyFill="0" applyBorder="0" applyAlignment="0" applyProtection="0">
      <alignment vertical="top"/>
      <protection locked="0"/>
    </xf>
    <xf numFmtId="0" fontId="56" fillId="16" borderId="29" applyNumberFormat="0" applyAlignment="0" applyProtection="0"/>
    <xf numFmtId="0" fontId="57" fillId="0" borderId="36" applyNumberFormat="0" applyFill="0" applyAlignment="0" applyProtection="0"/>
    <xf numFmtId="0" fontId="58" fillId="32" borderId="0" applyNumberFormat="0" applyBorder="0" applyAlignment="0" applyProtection="0"/>
    <xf numFmtId="0" fontId="9" fillId="0" borderId="0"/>
    <xf numFmtId="0" fontId="9" fillId="0" borderId="0"/>
    <xf numFmtId="0" fontId="40" fillId="0" borderId="0"/>
    <xf numFmtId="0" fontId="5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5" borderId="9" applyNumberFormat="0" applyFont="0" applyAlignment="0" applyProtection="0"/>
    <xf numFmtId="0" fontId="40" fillId="33" borderId="37" applyNumberFormat="0" applyFont="0" applyAlignment="0" applyProtection="0"/>
    <xf numFmtId="0" fontId="60" fillId="29" borderId="38" applyNumberFormat="0" applyAlignment="0" applyProtection="0"/>
    <xf numFmtId="0" fontId="8" fillId="0" borderId="6" applyNumberFormat="0" applyProtection="0">
      <alignment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3" fontId="44" fillId="0" borderId="0">
      <alignment horizontal="left" vertical="center"/>
    </xf>
    <xf numFmtId="0" fontId="39" fillId="0" borderId="0">
      <alignment horizontal="left" vertical="center"/>
    </xf>
    <xf numFmtId="0" fontId="61" fillId="0" borderId="0">
      <alignment horizontal="right"/>
    </xf>
    <xf numFmtId="49" fontId="61" fillId="0" borderId="0">
      <alignment horizontal="center"/>
    </xf>
    <xf numFmtId="0" fontId="45" fillId="0" borderId="0">
      <alignment horizontal="right"/>
    </xf>
    <xf numFmtId="0" fontId="62" fillId="0" borderId="0">
      <alignment horizontal="right"/>
    </xf>
    <xf numFmtId="0" fontId="61" fillId="0" borderId="0">
      <alignment horizontal="left"/>
    </xf>
    <xf numFmtId="0" fontId="63" fillId="0" borderId="0">
      <alignment horizontal="left"/>
    </xf>
    <xf numFmtId="49" fontId="44" fillId="0" borderId="0">
      <alignment horizontal="left" vertical="center"/>
    </xf>
    <xf numFmtId="49" fontId="45" fillId="0" borderId="31">
      <alignment horizontal="left"/>
    </xf>
    <xf numFmtId="173" fontId="44" fillId="0" borderId="0" applyNumberFormat="0">
      <alignment horizontal="right"/>
    </xf>
    <xf numFmtId="0" fontId="53" fillId="34" borderId="0">
      <alignment horizontal="centerContinuous" vertical="center" wrapText="1"/>
    </xf>
    <xf numFmtId="0" fontId="53" fillId="0" borderId="39">
      <alignment horizontal="left" vertical="center"/>
    </xf>
    <xf numFmtId="0" fontId="6" fillId="0" borderId="0" applyNumberFormat="0" applyProtection="0">
      <alignment horizontal="left"/>
    </xf>
    <xf numFmtId="0" fontId="64" fillId="0" borderId="0" applyNumberFormat="0" applyFill="0" applyBorder="0" applyAlignment="0" applyProtection="0"/>
    <xf numFmtId="0" fontId="51" fillId="0" borderId="0">
      <alignment horizontal="left"/>
    </xf>
    <xf numFmtId="0" fontId="41" fillId="0" borderId="0">
      <alignment horizontal="left"/>
    </xf>
    <xf numFmtId="0" fontId="42" fillId="0" borderId="0">
      <alignment horizontal="left"/>
    </xf>
    <xf numFmtId="0" fontId="65" fillId="0" borderId="0">
      <alignment horizontal="left" vertical="top"/>
    </xf>
    <xf numFmtId="0" fontId="41" fillId="0" borderId="0">
      <alignment horizontal="left"/>
    </xf>
    <xf numFmtId="0" fontId="42" fillId="0" borderId="0">
      <alignment horizontal="left"/>
    </xf>
    <xf numFmtId="0" fontId="66" fillId="0" borderId="40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31">
      <alignment horizontal="left"/>
    </xf>
    <xf numFmtId="0" fontId="53" fillId="0" borderId="20">
      <alignment horizontal="left"/>
    </xf>
    <xf numFmtId="0" fontId="51" fillId="0" borderId="0">
      <alignment horizontal="left" vertical="center"/>
    </xf>
    <xf numFmtId="49" fontId="61" fillId="0" borderId="31">
      <alignment horizontal="left"/>
    </xf>
    <xf numFmtId="0" fontId="25" fillId="0" borderId="0"/>
  </cellStyleXfs>
  <cellXfs count="26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/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Font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ill="1" applyBorder="1" applyAlignment="1"/>
    <xf numFmtId="0" fontId="11" fillId="6" borderId="0" xfId="0" applyFont="1" applyFill="1"/>
    <xf numFmtId="0" fontId="12" fillId="6" borderId="0" xfId="0" applyFont="1" applyFill="1" applyAlignment="1">
      <alignment vertical="center"/>
    </xf>
    <xf numFmtId="0" fontId="13" fillId="6" borderId="0" xfId="1" applyFont="1" applyFill="1"/>
    <xf numFmtId="4" fontId="11" fillId="6" borderId="0" xfId="0" applyNumberFormat="1" applyFont="1" applyFill="1"/>
    <xf numFmtId="0" fontId="11" fillId="0" borderId="0" xfId="0" applyFont="1"/>
    <xf numFmtId="0" fontId="15" fillId="6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4" fontId="15" fillId="6" borderId="0" xfId="0" applyNumberFormat="1" applyFont="1" applyFill="1" applyAlignment="1">
      <alignment horizontal="center" vertical="center"/>
    </xf>
    <xf numFmtId="0" fontId="15" fillId="6" borderId="11" xfId="0" applyFont="1" applyFill="1" applyBorder="1" applyAlignment="1">
      <alignment vertical="center"/>
    </xf>
    <xf numFmtId="0" fontId="15" fillId="6" borderId="11" xfId="0" applyFont="1" applyFill="1" applyBorder="1" applyAlignment="1">
      <alignment horizontal="center" vertical="center"/>
    </xf>
    <xf numFmtId="9" fontId="17" fillId="6" borderId="10" xfId="0" applyNumberFormat="1" applyFont="1" applyFill="1" applyBorder="1" applyAlignment="1">
      <alignment horizontal="center" vertical="center"/>
    </xf>
    <xf numFmtId="9" fontId="17" fillId="6" borderId="0" xfId="0" applyNumberFormat="1" applyFont="1" applyFill="1"/>
    <xf numFmtId="0" fontId="11" fillId="6" borderId="11" xfId="0" applyFont="1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5" fillId="6" borderId="14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4" fontId="19" fillId="6" borderId="10" xfId="0" applyNumberFormat="1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2" fontId="11" fillId="6" borderId="10" xfId="0" applyNumberFormat="1" applyFont="1" applyFill="1" applyBorder="1"/>
    <xf numFmtId="4" fontId="11" fillId="6" borderId="10" xfId="0" applyNumberFormat="1" applyFont="1" applyFill="1" applyBorder="1"/>
    <xf numFmtId="167" fontId="11" fillId="6" borderId="10" xfId="0" applyNumberFormat="1" applyFont="1" applyFill="1" applyBorder="1"/>
    <xf numFmtId="9" fontId="16" fillId="6" borderId="10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vertical="center"/>
    </xf>
    <xf numFmtId="2" fontId="15" fillId="6" borderId="10" xfId="0" applyNumberFormat="1" applyFont="1" applyFill="1" applyBorder="1"/>
    <xf numFmtId="4" fontId="15" fillId="6" borderId="10" xfId="0" applyNumberFormat="1" applyFont="1" applyFill="1" applyBorder="1"/>
    <xf numFmtId="167" fontId="15" fillId="6" borderId="10" xfId="0" applyNumberFormat="1" applyFont="1" applyFill="1" applyBorder="1"/>
    <xf numFmtId="2" fontId="11" fillId="6" borderId="0" xfId="0" applyNumberFormat="1" applyFont="1" applyFill="1"/>
    <xf numFmtId="9" fontId="11" fillId="6" borderId="0" xfId="8" applyFont="1" applyFill="1" applyBorder="1"/>
    <xf numFmtId="2" fontId="17" fillId="6" borderId="10" xfId="0" applyNumberFormat="1" applyFont="1" applyFill="1" applyBorder="1"/>
    <xf numFmtId="0" fontId="17" fillId="6" borderId="0" xfId="0" applyFont="1" applyFill="1"/>
    <xf numFmtId="0" fontId="17" fillId="6" borderId="11" xfId="0" quotePrefix="1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right" vertical="center" indent="1"/>
    </xf>
    <xf numFmtId="4" fontId="17" fillId="6" borderId="10" xfId="0" applyNumberFormat="1" applyFont="1" applyFill="1" applyBorder="1"/>
    <xf numFmtId="167" fontId="17" fillId="6" borderId="10" xfId="0" applyNumberFormat="1" applyFont="1" applyFill="1" applyBorder="1"/>
    <xf numFmtId="0" fontId="20" fillId="6" borderId="0" xfId="0" applyFont="1" applyFill="1" applyAlignment="1">
      <alignment horizontal="left" vertical="center" indent="1"/>
    </xf>
    <xf numFmtId="164" fontId="11" fillId="6" borderId="0" xfId="0" applyNumberFormat="1" applyFont="1" applyFill="1"/>
    <xf numFmtId="9" fontId="16" fillId="6" borderId="0" xfId="0" applyNumberFormat="1" applyFont="1" applyFill="1" applyAlignment="1">
      <alignment horizontal="center" vertical="center"/>
    </xf>
    <xf numFmtId="2" fontId="15" fillId="6" borderId="0" xfId="0" applyNumberFormat="1" applyFont="1" applyFill="1"/>
    <xf numFmtId="4" fontId="15" fillId="6" borderId="0" xfId="0" applyNumberFormat="1" applyFont="1" applyFill="1"/>
    <xf numFmtId="167" fontId="15" fillId="6" borderId="0" xfId="0" applyNumberFormat="1" applyFont="1" applyFill="1"/>
    <xf numFmtId="0" fontId="21" fillId="6" borderId="0" xfId="0" applyFont="1" applyFill="1"/>
    <xf numFmtId="0" fontId="21" fillId="6" borderId="0" xfId="0" applyFont="1" applyFill="1" applyAlignment="1">
      <alignment vertical="center"/>
    </xf>
    <xf numFmtId="0" fontId="21" fillId="6" borderId="11" xfId="0" applyFont="1" applyFill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9" fontId="22" fillId="6" borderId="10" xfId="0" applyNumberFormat="1" applyFont="1" applyFill="1" applyBorder="1" applyAlignment="1">
      <alignment horizontal="center" vertical="center"/>
    </xf>
    <xf numFmtId="9" fontId="22" fillId="6" borderId="0" xfId="0" applyNumberFormat="1" applyFont="1" applyFill="1"/>
    <xf numFmtId="2" fontId="22" fillId="6" borderId="10" xfId="0" applyNumberFormat="1" applyFont="1" applyFill="1" applyBorder="1"/>
    <xf numFmtId="2" fontId="22" fillId="2" borderId="10" xfId="0" applyNumberFormat="1" applyFont="1" applyFill="1" applyBorder="1"/>
    <xf numFmtId="4" fontId="21" fillId="6" borderId="10" xfId="0" applyNumberFormat="1" applyFont="1" applyFill="1" applyBorder="1"/>
    <xf numFmtId="167" fontId="21" fillId="6" borderId="10" xfId="0" applyNumberFormat="1" applyFont="1" applyFill="1" applyBorder="1"/>
    <xf numFmtId="0" fontId="23" fillId="6" borderId="0" xfId="0" applyFont="1" applyFill="1"/>
    <xf numFmtId="0" fontId="22" fillId="6" borderId="0" xfId="0" applyFont="1" applyFill="1" applyAlignment="1">
      <alignment horizontal="left" vertical="center" indent="1"/>
    </xf>
    <xf numFmtId="0" fontId="23" fillId="6" borderId="11" xfId="0" quotePrefix="1" applyFont="1" applyFill="1" applyBorder="1" applyAlignment="1">
      <alignment horizontal="left" vertical="center" indent="1"/>
    </xf>
    <xf numFmtId="0" fontId="23" fillId="0" borderId="11" xfId="0" applyFont="1" applyBorder="1" applyAlignment="1">
      <alignment horizontal="center" vertical="center"/>
    </xf>
    <xf numFmtId="9" fontId="23" fillId="6" borderId="10" xfId="0" applyNumberFormat="1" applyFont="1" applyFill="1" applyBorder="1" applyAlignment="1">
      <alignment horizontal="center" vertical="center"/>
    </xf>
    <xf numFmtId="9" fontId="23" fillId="6" borderId="0" xfId="0" applyNumberFormat="1" applyFont="1" applyFill="1"/>
    <xf numFmtId="2" fontId="23" fillId="6" borderId="10" xfId="0" applyNumberFormat="1" applyFont="1" applyFill="1" applyBorder="1"/>
    <xf numFmtId="4" fontId="23" fillId="6" borderId="10" xfId="0" applyNumberFormat="1" applyFont="1" applyFill="1" applyBorder="1"/>
    <xf numFmtId="167" fontId="23" fillId="6" borderId="10" xfId="0" applyNumberFormat="1" applyFont="1" applyFill="1" applyBorder="1"/>
    <xf numFmtId="2" fontId="21" fillId="6" borderId="10" xfId="0" applyNumberFormat="1" applyFont="1" applyFill="1" applyBorder="1"/>
    <xf numFmtId="0" fontId="24" fillId="6" borderId="0" xfId="0" applyFont="1" applyFill="1"/>
    <xf numFmtId="0" fontId="24" fillId="6" borderId="11" xfId="0" applyFont="1" applyFill="1" applyBorder="1" applyAlignment="1">
      <alignment vertical="center"/>
    </xf>
    <xf numFmtId="2" fontId="24" fillId="6" borderId="10" xfId="0" applyNumberFormat="1" applyFont="1" applyFill="1" applyBorder="1"/>
    <xf numFmtId="4" fontId="24" fillId="6" borderId="10" xfId="0" applyNumberFormat="1" applyFont="1" applyFill="1" applyBorder="1"/>
    <xf numFmtId="167" fontId="24" fillId="6" borderId="10" xfId="0" applyNumberFormat="1" applyFont="1" applyFill="1" applyBorder="1"/>
    <xf numFmtId="0" fontId="22" fillId="0" borderId="11" xfId="0" applyFont="1" applyBorder="1" applyAlignment="1">
      <alignment horizontal="center" vertical="center"/>
    </xf>
    <xf numFmtId="0" fontId="22" fillId="6" borderId="0" xfId="0" applyFont="1" applyFill="1" applyAlignment="1">
      <alignment horizontal="left" vertical="center" indent="2"/>
    </xf>
    <xf numFmtId="0" fontId="23" fillId="6" borderId="11" xfId="0" quotePrefix="1" applyFont="1" applyFill="1" applyBorder="1" applyAlignment="1">
      <alignment horizontal="left" vertical="center" indent="2"/>
    </xf>
    <xf numFmtId="9" fontId="23" fillId="6" borderId="10" xfId="0" applyNumberFormat="1" applyFont="1" applyFill="1" applyBorder="1" applyAlignment="1">
      <alignment horizontal="left" vertical="center" indent="1"/>
    </xf>
    <xf numFmtId="9" fontId="23" fillId="6" borderId="0" xfId="0" applyNumberFormat="1" applyFont="1" applyFill="1" applyAlignment="1">
      <alignment horizontal="left" indent="1"/>
    </xf>
    <xf numFmtId="4" fontId="23" fillId="6" borderId="10" xfId="0" applyNumberFormat="1" applyFont="1" applyFill="1" applyBorder="1" applyAlignment="1">
      <alignment horizontal="left" indent="1"/>
    </xf>
    <xf numFmtId="167" fontId="23" fillId="6" borderId="10" xfId="0" applyNumberFormat="1" applyFont="1" applyFill="1" applyBorder="1" applyAlignment="1">
      <alignment horizontal="left" indent="1"/>
    </xf>
    <xf numFmtId="0" fontId="23" fillId="6" borderId="0" xfId="0" applyFont="1" applyFill="1" applyAlignment="1">
      <alignment horizontal="left" indent="1"/>
    </xf>
    <xf numFmtId="0" fontId="24" fillId="0" borderId="11" xfId="0" applyFont="1" applyBorder="1" applyAlignment="1">
      <alignment horizontal="center" vertical="center"/>
    </xf>
    <xf numFmtId="2" fontId="24" fillId="8" borderId="10" xfId="0" applyNumberFormat="1" applyFont="1" applyFill="1" applyBorder="1"/>
    <xf numFmtId="2" fontId="23" fillId="8" borderId="10" xfId="0" applyNumberFormat="1" applyFont="1" applyFill="1" applyBorder="1"/>
    <xf numFmtId="2" fontId="23" fillId="2" borderId="10" xfId="0" applyNumberFormat="1" applyFont="1" applyFill="1" applyBorder="1"/>
    <xf numFmtId="0" fontId="23" fillId="6" borderId="11" xfId="0" quotePrefix="1" applyFont="1" applyFill="1" applyBorder="1" applyAlignment="1">
      <alignment horizontal="left" vertical="center" indent="3"/>
    </xf>
    <xf numFmtId="2" fontId="24" fillId="2" borderId="10" xfId="0" applyNumberFormat="1" applyFont="1" applyFill="1" applyBorder="1"/>
    <xf numFmtId="0" fontId="21" fillId="6" borderId="14" xfId="0" applyFont="1" applyFill="1" applyBorder="1" applyAlignment="1">
      <alignment vertical="center"/>
    </xf>
    <xf numFmtId="0" fontId="20" fillId="6" borderId="0" xfId="0" applyFont="1" applyFill="1" applyAlignment="1">
      <alignment vertical="center"/>
    </xf>
    <xf numFmtId="0" fontId="17" fillId="6" borderId="11" xfId="0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center" vertical="center"/>
    </xf>
    <xf numFmtId="2" fontId="17" fillId="2" borderId="10" xfId="0" applyNumberFormat="1" applyFont="1" applyFill="1" applyBorder="1"/>
    <xf numFmtId="9" fontId="11" fillId="6" borderId="10" xfId="0" applyNumberFormat="1" applyFont="1" applyFill="1" applyBorder="1" applyAlignment="1">
      <alignment horizontal="center" vertical="center"/>
    </xf>
    <xf numFmtId="9" fontId="11" fillId="6" borderId="0" xfId="0" applyNumberFormat="1" applyFont="1" applyFill="1"/>
    <xf numFmtId="164" fontId="17" fillId="6" borderId="10" xfId="0" applyNumberFormat="1" applyFont="1" applyFill="1" applyBorder="1"/>
    <xf numFmtId="4" fontId="12" fillId="6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4" fontId="11" fillId="0" borderId="0" xfId="0" applyNumberFormat="1" applyFont="1"/>
    <xf numFmtId="0" fontId="26" fillId="9" borderId="16" xfId="9" applyFont="1" applyFill="1" applyBorder="1" applyAlignment="1">
      <alignment horizontal="left" vertical="center"/>
    </xf>
    <xf numFmtId="1" fontId="27" fillId="9" borderId="16" xfId="9" applyNumberFormat="1" applyFont="1" applyFill="1" applyBorder="1" applyAlignment="1">
      <alignment horizontal="center" vertical="center"/>
    </xf>
    <xf numFmtId="0" fontId="28" fillId="6" borderId="0" xfId="9" applyFont="1" applyFill="1" applyAlignment="1">
      <alignment vertical="center"/>
    </xf>
    <xf numFmtId="166" fontId="29" fillId="0" borderId="0" xfId="9" applyNumberFormat="1" applyFont="1" applyAlignment="1">
      <alignment vertical="center"/>
    </xf>
    <xf numFmtId="1" fontId="28" fillId="6" borderId="0" xfId="9" applyNumberFormat="1" applyFont="1" applyFill="1" applyAlignment="1">
      <alignment vertical="center"/>
    </xf>
    <xf numFmtId="3" fontId="28" fillId="6" borderId="0" xfId="9" applyNumberFormat="1" applyFont="1" applyFill="1" applyAlignment="1">
      <alignment vertical="center"/>
    </xf>
    <xf numFmtId="0" fontId="30" fillId="4" borderId="16" xfId="9" applyFont="1" applyFill="1" applyBorder="1" applyAlignment="1">
      <alignment horizontal="left" vertical="center"/>
    </xf>
    <xf numFmtId="3" fontId="31" fillId="4" borderId="16" xfId="9" applyNumberFormat="1" applyFont="1" applyFill="1" applyBorder="1" applyAlignment="1">
      <alignment vertical="center"/>
    </xf>
    <xf numFmtId="165" fontId="31" fillId="4" borderId="16" xfId="9" applyNumberFormat="1" applyFont="1" applyFill="1" applyBorder="1" applyAlignment="1">
      <alignment vertical="center"/>
    </xf>
    <xf numFmtId="0" fontId="31" fillId="10" borderId="16" xfId="9" applyFont="1" applyFill="1" applyBorder="1" applyAlignment="1">
      <alignment horizontal="left" vertical="center" indent="1"/>
    </xf>
    <xf numFmtId="168" fontId="31" fillId="10" borderId="16" xfId="9" applyNumberFormat="1" applyFont="1" applyFill="1" applyBorder="1" applyAlignment="1">
      <alignment vertical="center"/>
    </xf>
    <xf numFmtId="0" fontId="28" fillId="0" borderId="17" xfId="9" applyFont="1" applyBorder="1" applyAlignment="1">
      <alignment horizontal="left" vertical="center" indent="2"/>
    </xf>
    <xf numFmtId="168" fontId="28" fillId="0" borderId="17" xfId="9" applyNumberFormat="1" applyFont="1" applyBorder="1" applyAlignment="1">
      <alignment vertical="center"/>
    </xf>
    <xf numFmtId="0" fontId="28" fillId="0" borderId="0" xfId="9" applyFont="1" applyAlignment="1">
      <alignment horizontal="left" vertical="center" indent="2"/>
    </xf>
    <xf numFmtId="168" fontId="28" fillId="0" borderId="0" xfId="9" applyNumberFormat="1" applyFont="1" applyAlignment="1">
      <alignment vertical="center"/>
    </xf>
    <xf numFmtId="168" fontId="28" fillId="0" borderId="18" xfId="9" applyNumberFormat="1" applyFont="1" applyBorder="1" applyAlignment="1">
      <alignment vertical="center"/>
    </xf>
    <xf numFmtId="0" fontId="28" fillId="6" borderId="17" xfId="9" applyFont="1" applyFill="1" applyBorder="1" applyAlignment="1">
      <alignment horizontal="left" vertical="center" indent="2"/>
    </xf>
    <xf numFmtId="0" fontId="28" fillId="6" borderId="0" xfId="9" applyFont="1" applyFill="1" applyAlignment="1">
      <alignment horizontal="left" vertical="center" indent="2"/>
    </xf>
    <xf numFmtId="0" fontId="31" fillId="0" borderId="16" xfId="9" applyFont="1" applyBorder="1" applyAlignment="1">
      <alignment horizontal="left" vertical="center" indent="2"/>
    </xf>
    <xf numFmtId="168" fontId="31" fillId="0" borderId="16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3"/>
    </xf>
    <xf numFmtId="168" fontId="28" fillId="0" borderId="19" xfId="9" applyNumberFormat="1" applyFont="1" applyBorder="1" applyAlignment="1">
      <alignment vertical="center"/>
    </xf>
    <xf numFmtId="0" fontId="28" fillId="6" borderId="0" xfId="9" applyFont="1" applyFill="1" applyAlignment="1">
      <alignment horizontal="left" vertical="center" indent="3"/>
    </xf>
    <xf numFmtId="0" fontId="28" fillId="6" borderId="20" xfId="9" applyFont="1" applyFill="1" applyBorder="1" applyAlignment="1">
      <alignment horizontal="left" vertical="center" indent="3"/>
    </xf>
    <xf numFmtId="168" fontId="28" fillId="0" borderId="20" xfId="9" applyNumberFormat="1" applyFont="1" applyBorder="1" applyAlignment="1">
      <alignment vertical="center"/>
    </xf>
    <xf numFmtId="0" fontId="28" fillId="6" borderId="18" xfId="9" applyFont="1" applyFill="1" applyBorder="1" applyAlignment="1">
      <alignment horizontal="left" vertical="center" indent="2"/>
    </xf>
    <xf numFmtId="3" fontId="28" fillId="0" borderId="0" xfId="10" applyNumberFormat="1" applyFont="1" applyAlignment="1">
      <alignment vertical="center"/>
    </xf>
    <xf numFmtId="0" fontId="28" fillId="0" borderId="0" xfId="9" applyFont="1" applyAlignment="1">
      <alignment vertical="center"/>
    </xf>
    <xf numFmtId="168" fontId="31" fillId="4" borderId="16" xfId="9" applyNumberFormat="1" applyFont="1" applyFill="1" applyBorder="1" applyAlignment="1">
      <alignment vertical="center"/>
    </xf>
    <xf numFmtId="0" fontId="31" fillId="0" borderId="17" xfId="9" applyFont="1" applyBorder="1" applyAlignment="1">
      <alignment horizontal="left" vertical="center" indent="1"/>
    </xf>
    <xf numFmtId="168" fontId="31" fillId="0" borderId="17" xfId="9" applyNumberFormat="1" applyFont="1" applyBorder="1" applyAlignment="1">
      <alignment vertical="center"/>
    </xf>
    <xf numFmtId="0" fontId="31" fillId="0" borderId="21" xfId="9" applyFont="1" applyBorder="1" applyAlignment="1">
      <alignment horizontal="left" vertical="center" indent="1"/>
    </xf>
    <xf numFmtId="168" fontId="31" fillId="0" borderId="21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2"/>
    </xf>
    <xf numFmtId="0" fontId="28" fillId="6" borderId="20" xfId="9" applyFont="1" applyFill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1"/>
    </xf>
    <xf numFmtId="168" fontId="31" fillId="0" borderId="0" xfId="9" applyNumberFormat="1" applyFont="1" applyAlignment="1">
      <alignment vertical="center"/>
    </xf>
    <xf numFmtId="0" fontId="31" fillId="6" borderId="20" xfId="9" applyFont="1" applyFill="1" applyBorder="1" applyAlignment="1">
      <alignment horizontal="left" vertical="center" indent="1"/>
    </xf>
    <xf numFmtId="168" fontId="31" fillId="0" borderId="20" xfId="9" applyNumberFormat="1" applyFont="1" applyBorder="1" applyAlignment="1">
      <alignment vertical="center"/>
    </xf>
    <xf numFmtId="0" fontId="32" fillId="6" borderId="16" xfId="9" applyFont="1" applyFill="1" applyBorder="1" applyAlignment="1">
      <alignment horizontal="left" vertical="center"/>
    </xf>
    <xf numFmtId="168" fontId="32" fillId="0" borderId="16" xfId="9" applyNumberFormat="1" applyFont="1" applyBorder="1" applyAlignment="1">
      <alignment vertical="center"/>
    </xf>
    <xf numFmtId="168" fontId="30" fillId="4" borderId="16" xfId="9" applyNumberFormat="1" applyFont="1" applyFill="1" applyBorder="1" applyAlignment="1">
      <alignment vertical="center"/>
    </xf>
    <xf numFmtId="0" fontId="31" fillId="6" borderId="18" xfId="9" applyFont="1" applyFill="1" applyBorder="1" applyAlignment="1">
      <alignment horizontal="left" vertical="center" indent="1"/>
    </xf>
    <xf numFmtId="168" fontId="31" fillId="0" borderId="18" xfId="9" applyNumberFormat="1" applyFont="1" applyBorder="1" applyAlignment="1">
      <alignment vertical="center"/>
    </xf>
    <xf numFmtId="0" fontId="32" fillId="6" borderId="18" xfId="9" applyFont="1" applyFill="1" applyBorder="1" applyAlignment="1">
      <alignment horizontal="left" vertical="center"/>
    </xf>
    <xf numFmtId="168" fontId="32" fillId="0" borderId="18" xfId="9" applyNumberFormat="1" applyFont="1" applyBorder="1" applyAlignment="1">
      <alignment vertical="center"/>
    </xf>
    <xf numFmtId="2" fontId="30" fillId="4" borderId="16" xfId="8" applyNumberFormat="1" applyFont="1" applyFill="1" applyBorder="1" applyAlignment="1">
      <alignment vertical="center"/>
    </xf>
    <xf numFmtId="2" fontId="31" fillId="0" borderId="17" xfId="8" applyNumberFormat="1" applyFont="1" applyFill="1" applyBorder="1" applyAlignment="1">
      <alignment vertical="center"/>
    </xf>
    <xf numFmtId="2" fontId="31" fillId="0" borderId="21" xfId="8" applyNumberFormat="1" applyFont="1" applyFill="1" applyBorder="1" applyAlignment="1">
      <alignment vertical="center"/>
    </xf>
    <xf numFmtId="2" fontId="28" fillId="0" borderId="19" xfId="8" applyNumberFormat="1" applyFont="1" applyBorder="1" applyAlignment="1">
      <alignment vertical="center"/>
    </xf>
    <xf numFmtId="2" fontId="28" fillId="0" borderId="0" xfId="8" applyNumberFormat="1" applyFont="1" applyBorder="1" applyAlignment="1">
      <alignment vertical="center"/>
    </xf>
    <xf numFmtId="2" fontId="28" fillId="0" borderId="20" xfId="8" applyNumberFormat="1" applyFont="1" applyBorder="1" applyAlignment="1">
      <alignment vertical="center"/>
    </xf>
    <xf numFmtId="2" fontId="31" fillId="0" borderId="0" xfId="8" applyNumberFormat="1" applyFont="1" applyBorder="1" applyAlignment="1">
      <alignment vertical="center"/>
    </xf>
    <xf numFmtId="2" fontId="31" fillId="0" borderId="18" xfId="8" applyNumberFormat="1" applyFont="1" applyBorder="1" applyAlignment="1">
      <alignment vertical="center"/>
    </xf>
    <xf numFmtId="2" fontId="32" fillId="0" borderId="18" xfId="8" applyNumberFormat="1" applyFont="1" applyBorder="1" applyAlignment="1">
      <alignment vertical="center"/>
    </xf>
    <xf numFmtId="0" fontId="31" fillId="0" borderId="17" xfId="9" applyFont="1" applyBorder="1" applyAlignment="1">
      <alignment horizontal="left" vertical="center" indent="2"/>
    </xf>
    <xf numFmtId="0" fontId="31" fillId="0" borderId="21" xfId="9" applyFont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2"/>
    </xf>
    <xf numFmtId="0" fontId="31" fillId="6" borderId="21" xfId="9" applyFont="1" applyFill="1" applyBorder="1" applyAlignment="1">
      <alignment horizontal="left" vertical="center" indent="2"/>
    </xf>
    <xf numFmtId="0" fontId="32" fillId="6" borderId="18" xfId="9" applyFont="1" applyFill="1" applyBorder="1" applyAlignment="1">
      <alignment horizontal="left" vertical="center" indent="2"/>
    </xf>
    <xf numFmtId="170" fontId="30" fillId="4" borderId="16" xfId="9" applyNumberFormat="1" applyFont="1" applyFill="1" applyBorder="1" applyAlignment="1">
      <alignment vertical="center"/>
    </xf>
    <xf numFmtId="170" fontId="28" fillId="0" borderId="0" xfId="9" applyNumberFormat="1" applyFont="1" applyAlignment="1">
      <alignment vertical="center"/>
    </xf>
    <xf numFmtId="170" fontId="28" fillId="0" borderId="18" xfId="9" applyNumberFormat="1" applyFont="1" applyBorder="1" applyAlignment="1">
      <alignment vertical="center"/>
    </xf>
    <xf numFmtId="171" fontId="30" fillId="4" borderId="16" xfId="9" applyNumberFormat="1" applyFont="1" applyFill="1" applyBorder="1" applyAlignment="1">
      <alignment vertical="center"/>
    </xf>
    <xf numFmtId="0" fontId="28" fillId="10" borderId="16" xfId="9" applyFont="1" applyFill="1" applyBorder="1" applyAlignment="1">
      <alignment horizontal="left" vertical="center" indent="1"/>
    </xf>
    <xf numFmtId="171" fontId="28" fillId="10" borderId="16" xfId="9" applyNumberFormat="1" applyFont="1" applyFill="1" applyBorder="1" applyAlignment="1">
      <alignment vertical="center"/>
    </xf>
    <xf numFmtId="171" fontId="28" fillId="6" borderId="0" xfId="9" applyNumberFormat="1" applyFont="1" applyFill="1" applyAlignment="1">
      <alignment vertical="center"/>
    </xf>
    <xf numFmtId="171" fontId="28" fillId="6" borderId="19" xfId="9" applyNumberFormat="1" applyFont="1" applyFill="1" applyBorder="1" applyAlignment="1">
      <alignment vertical="center"/>
    </xf>
    <xf numFmtId="171" fontId="28" fillId="6" borderId="20" xfId="9" applyNumberFormat="1" applyFont="1" applyFill="1" applyBorder="1" applyAlignment="1">
      <alignment vertical="center"/>
    </xf>
    <xf numFmtId="0" fontId="28" fillId="6" borderId="21" xfId="9" applyFont="1" applyFill="1" applyBorder="1" applyAlignment="1">
      <alignment horizontal="left" vertical="center" indent="3"/>
    </xf>
    <xf numFmtId="171" fontId="28" fillId="6" borderId="21" xfId="9" applyNumberFormat="1" applyFont="1" applyFill="1" applyBorder="1" applyAlignment="1">
      <alignment vertical="center"/>
    </xf>
    <xf numFmtId="0" fontId="28" fillId="6" borderId="0" xfId="9" applyFont="1" applyFill="1" applyAlignment="1">
      <alignment horizontal="left" vertical="center" indent="4"/>
    </xf>
    <xf numFmtId="172" fontId="31" fillId="4" borderId="16" xfId="9" applyNumberFormat="1" applyFont="1" applyFill="1" applyBorder="1" applyAlignment="1">
      <alignment vertical="center"/>
    </xf>
    <xf numFmtId="0" fontId="33" fillId="0" borderId="0" xfId="0" applyFont="1"/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9" fontId="0" fillId="0" borderId="0" xfId="8" applyFont="1" applyAlignment="1">
      <alignment horizontal="center"/>
    </xf>
    <xf numFmtId="9" fontId="0" fillId="35" borderId="0" xfId="8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68" fillId="9" borderId="42" xfId="0" applyFont="1" applyFill="1" applyBorder="1"/>
    <xf numFmtId="0" fontId="68" fillId="9" borderId="41" xfId="0" applyFont="1" applyFill="1" applyBorder="1"/>
    <xf numFmtId="0" fontId="68" fillId="9" borderId="42" xfId="0" quotePrefix="1" applyFont="1" applyFill="1" applyBorder="1" applyAlignment="1">
      <alignment horizontal="center"/>
    </xf>
    <xf numFmtId="0" fontId="68" fillId="9" borderId="41" xfId="0" quotePrefix="1" applyFont="1" applyFill="1" applyBorder="1" applyAlignment="1">
      <alignment horizontal="center"/>
    </xf>
    <xf numFmtId="0" fontId="68" fillId="9" borderId="43" xfId="0" quotePrefix="1" applyFont="1" applyFill="1" applyBorder="1" applyAlignment="1">
      <alignment horizontal="center"/>
    </xf>
    <xf numFmtId="49" fontId="68" fillId="0" borderId="24" xfId="0" applyNumberFormat="1" applyFont="1" applyBorder="1"/>
    <xf numFmtId="49" fontId="68" fillId="0" borderId="25" xfId="0" applyNumberFormat="1" applyFont="1" applyBorder="1"/>
    <xf numFmtId="175" fontId="68" fillId="0" borderId="24" xfId="0" applyNumberFormat="1" applyFont="1" applyBorder="1"/>
    <xf numFmtId="175" fontId="68" fillId="0" borderId="25" xfId="0" applyNumberFormat="1" applyFont="1" applyBorder="1"/>
    <xf numFmtId="175" fontId="68" fillId="0" borderId="44" xfId="0" applyNumberFormat="1" applyFont="1" applyBorder="1"/>
    <xf numFmtId="49" fontId="69" fillId="0" borderId="26" xfId="0" applyNumberFormat="1" applyFont="1" applyBorder="1" applyAlignment="1">
      <alignment indent="1"/>
    </xf>
    <xf numFmtId="49" fontId="69" fillId="0" borderId="21" xfId="0" applyNumberFormat="1" applyFont="1" applyBorder="1"/>
    <xf numFmtId="175" fontId="69" fillId="0" borderId="26" xfId="0" applyNumberFormat="1" applyFont="1" applyBorder="1"/>
    <xf numFmtId="175" fontId="69" fillId="0" borderId="21" xfId="0" applyNumberFormat="1" applyFont="1" applyBorder="1"/>
    <xf numFmtId="175" fontId="69" fillId="0" borderId="45" xfId="0" applyNumberFormat="1" applyFont="1" applyBorder="1"/>
    <xf numFmtId="49" fontId="70" fillId="0" borderId="23" xfId="0" applyNumberFormat="1" applyFont="1" applyBorder="1" applyAlignment="1">
      <alignment indent="2"/>
    </xf>
    <xf numFmtId="49" fontId="70" fillId="0" borderId="0" xfId="0" applyNumberFormat="1" applyFont="1"/>
    <xf numFmtId="175" fontId="70" fillId="0" borderId="23" xfId="0" applyNumberFormat="1" applyFont="1" applyBorder="1"/>
    <xf numFmtId="175" fontId="70" fillId="0" borderId="0" xfId="0" applyNumberFormat="1" applyFont="1"/>
    <xf numFmtId="175" fontId="70" fillId="0" borderId="46" xfId="0" applyNumberFormat="1" applyFont="1" applyBorder="1"/>
    <xf numFmtId="49" fontId="71" fillId="0" borderId="23" xfId="0" applyNumberFormat="1" applyFont="1" applyBorder="1" applyAlignment="1">
      <alignment indent="3"/>
    </xf>
    <xf numFmtId="49" fontId="71" fillId="0" borderId="0" xfId="0" applyNumberFormat="1" applyFont="1"/>
    <xf numFmtId="175" fontId="71" fillId="0" borderId="23" xfId="0" applyNumberFormat="1" applyFont="1" applyBorder="1"/>
    <xf numFmtId="175" fontId="71" fillId="0" borderId="0" xfId="0" applyNumberFormat="1" applyFont="1"/>
    <xf numFmtId="175" fontId="71" fillId="0" borderId="46" xfId="0" applyNumberFormat="1" applyFont="1" applyBorder="1"/>
    <xf numFmtId="49" fontId="72" fillId="0" borderId="23" xfId="0" applyNumberFormat="1" applyFont="1" applyBorder="1" applyAlignment="1">
      <alignment indent="4"/>
    </xf>
    <xf numFmtId="49" fontId="72" fillId="0" borderId="0" xfId="0" applyNumberFormat="1" applyFont="1"/>
    <xf numFmtId="175" fontId="72" fillId="0" borderId="23" xfId="0" applyNumberFormat="1" applyFont="1" applyBorder="1"/>
    <xf numFmtId="175" fontId="72" fillId="0" borderId="0" xfId="0" applyNumberFormat="1" applyFont="1"/>
    <xf numFmtId="175" fontId="72" fillId="0" borderId="46" xfId="0" applyNumberFormat="1" applyFont="1" applyBorder="1"/>
    <xf numFmtId="49" fontId="69" fillId="0" borderId="47" xfId="0" applyNumberFormat="1" applyFont="1" applyBorder="1" applyAlignment="1">
      <alignment indent="1"/>
    </xf>
    <xf numFmtId="49" fontId="69" fillId="0" borderId="19" xfId="0" applyNumberFormat="1" applyFont="1" applyBorder="1"/>
    <xf numFmtId="175" fontId="69" fillId="0" borderId="47" xfId="0" applyNumberFormat="1" applyFont="1" applyBorder="1"/>
    <xf numFmtId="175" fontId="69" fillId="0" borderId="19" xfId="0" applyNumberFormat="1" applyFont="1" applyBorder="1"/>
    <xf numFmtId="175" fontId="69" fillId="0" borderId="48" xfId="0" applyNumberFormat="1" applyFont="1" applyBorder="1"/>
    <xf numFmtId="49" fontId="69" fillId="0" borderId="27" xfId="0" applyNumberFormat="1" applyFont="1" applyBorder="1" applyAlignment="1">
      <alignment indent="1"/>
    </xf>
    <xf numFmtId="49" fontId="69" fillId="0" borderId="28" xfId="0" applyNumberFormat="1" applyFont="1" applyBorder="1"/>
    <xf numFmtId="175" fontId="69" fillId="0" borderId="27" xfId="0" applyNumberFormat="1" applyFont="1" applyBorder="1"/>
    <xf numFmtId="175" fontId="69" fillId="0" borderId="28" xfId="0" applyNumberFormat="1" applyFont="1" applyBorder="1"/>
    <xf numFmtId="175" fontId="69" fillId="0" borderId="49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42" xfId="0" applyFill="1" applyBorder="1"/>
    <xf numFmtId="0" fontId="0" fillId="6" borderId="41" xfId="0" applyFill="1" applyBorder="1"/>
    <xf numFmtId="0" fontId="0" fillId="6" borderId="43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46" xfId="0" applyFill="1" applyBorder="1"/>
    <xf numFmtId="0" fontId="1" fillId="6" borderId="41" xfId="0" applyFont="1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50" xfId="0" applyFill="1" applyBorder="1"/>
    <xf numFmtId="166" fontId="0" fillId="6" borderId="0" xfId="0" applyNumberFormat="1" applyFill="1" applyBorder="1"/>
    <xf numFmtId="0" fontId="1" fillId="6" borderId="0" xfId="0" applyFont="1" applyFill="1" applyBorder="1"/>
    <xf numFmtId="1" fontId="0" fillId="6" borderId="0" xfId="0" applyNumberFormat="1" applyFill="1" applyBorder="1"/>
    <xf numFmtId="9" fontId="0" fillId="6" borderId="0" xfId="8" applyFont="1" applyFill="1" applyBorder="1"/>
    <xf numFmtId="0" fontId="73" fillId="0" borderId="0" xfId="0" applyFont="1" applyAlignment="1">
      <alignment horizontal="center"/>
    </xf>
    <xf numFmtId="0" fontId="73" fillId="0" borderId="0" xfId="0" applyFont="1"/>
    <xf numFmtId="9" fontId="73" fillId="0" borderId="0" xfId="8" applyFont="1" applyAlignment="1">
      <alignment horizontal="center"/>
    </xf>
    <xf numFmtId="2" fontId="0" fillId="35" borderId="0" xfId="0" applyNumberFormat="1" applyFill="1" applyBorder="1"/>
    <xf numFmtId="0" fontId="10" fillId="6" borderId="0" xfId="0" applyFont="1" applyFill="1" applyBorder="1"/>
    <xf numFmtId="0" fontId="1" fillId="6" borderId="23" xfId="0" applyFont="1" applyFill="1" applyBorder="1"/>
    <xf numFmtId="0" fontId="1" fillId="35" borderId="23" xfId="0" applyFont="1" applyFill="1" applyBorder="1"/>
    <xf numFmtId="0" fontId="1" fillId="35" borderId="0" xfId="0" applyFont="1" applyFill="1" applyBorder="1"/>
    <xf numFmtId="2" fontId="1" fillId="35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2" fillId="0" borderId="0" xfId="1" applyFill="1" applyBorder="1" applyAlignment="1"/>
    <xf numFmtId="0" fontId="74" fillId="6" borderId="0" xfId="1" applyFont="1" applyFill="1" applyBorder="1"/>
    <xf numFmtId="11" fontId="0" fillId="0" borderId="0" xfId="0" applyNumberFormat="1" applyAlignment="1">
      <alignment horizontal="left"/>
    </xf>
    <xf numFmtId="11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</cellXfs>
  <cellStyles count="164">
    <cellStyle name="20% - Accent1 2" xfId="18"/>
    <cellStyle name="20% - Accent2 2" xfId="19"/>
    <cellStyle name="20% - Accent3 2" xfId="20"/>
    <cellStyle name="20% - Accent4 2" xfId="21"/>
    <cellStyle name="20% - Accent5 2" xfId="22"/>
    <cellStyle name="20% - Accent6 2" xfId="23"/>
    <cellStyle name="40% - Accent1 2" xfId="24"/>
    <cellStyle name="40% - Accent2 2" xfId="25"/>
    <cellStyle name="40% - Accent3 2" xfId="26"/>
    <cellStyle name="40% - Accent4 2" xfId="27"/>
    <cellStyle name="40% - Accent5 2" xfId="28"/>
    <cellStyle name="40% - Accent6 2" xfId="29"/>
    <cellStyle name="60% - Accent1 2" xfId="30"/>
    <cellStyle name="60% - Accent2 2" xfId="31"/>
    <cellStyle name="60% - Accent3 2" xfId="32"/>
    <cellStyle name="60% - Accent4 2" xfId="33"/>
    <cellStyle name="60% - Accent5 2" xfId="34"/>
    <cellStyle name="60% - Accent6 2" xfId="35"/>
    <cellStyle name="Accent1 2" xfId="36"/>
    <cellStyle name="Accent2 2" xfId="37"/>
    <cellStyle name="Accent3 2" xfId="38"/>
    <cellStyle name="Accent4 2" xfId="39"/>
    <cellStyle name="Accent5 2" xfId="40"/>
    <cellStyle name="Accent6 2" xfId="41"/>
    <cellStyle name="Bad 2" xfId="42"/>
    <cellStyle name="Body: normal cell" xfId="5"/>
    <cellStyle name="Body: normal cell 2" xfId="43"/>
    <cellStyle name="Body: normal cell 3" xfId="14"/>
    <cellStyle name="Calculation 2" xfId="44"/>
    <cellStyle name="Check Cell 2" xfId="45"/>
    <cellStyle name="Column heading" xfId="46"/>
    <cellStyle name="Comma 2" xfId="10"/>
    <cellStyle name="Comma 2 2" xfId="48"/>
    <cellStyle name="Comma 2 3" xfId="47"/>
    <cellStyle name="Comma 3" xfId="49"/>
    <cellStyle name="Comma 4" xfId="50"/>
    <cellStyle name="Comma 5" xfId="51"/>
    <cellStyle name="Comma 6" xfId="52"/>
    <cellStyle name="Comma 7" xfId="53"/>
    <cellStyle name="Comma 8" xfId="54"/>
    <cellStyle name="Corner heading" xfId="55"/>
    <cellStyle name="Currency 2" xfId="56"/>
    <cellStyle name="Currency 3" xfId="57"/>
    <cellStyle name="Currency 3 2" xfId="58"/>
    <cellStyle name="Data" xfId="59"/>
    <cellStyle name="Data 2" xfId="60"/>
    <cellStyle name="Data no deci" xfId="61"/>
    <cellStyle name="Data Superscript" xfId="62"/>
    <cellStyle name="Data_1-1A-Regular" xfId="63"/>
    <cellStyle name="Explanatory Text 2" xfId="64"/>
    <cellStyle name="Font: Calibri, 9pt regular" xfId="2"/>
    <cellStyle name="Font: Calibri, 9pt regular 2" xfId="65"/>
    <cellStyle name="Font: Calibri, 9pt regular 3" xfId="16"/>
    <cellStyle name="Footnotes: top row" xfId="7"/>
    <cellStyle name="Footnotes: top row 2" xfId="66"/>
    <cellStyle name="Footnotes: top row 3" xfId="12"/>
    <cellStyle name="Good 2" xfId="67"/>
    <cellStyle name="Header: bottom row" xfId="3"/>
    <cellStyle name="Header: bottom row 2" xfId="68"/>
    <cellStyle name="Header: bottom row 3" xfId="15"/>
    <cellStyle name="Heading 1 2" xfId="69"/>
    <cellStyle name="Heading 2 2" xfId="70"/>
    <cellStyle name="Heading 3 2" xfId="71"/>
    <cellStyle name="Heading 4 2" xfId="72"/>
    <cellStyle name="Hed Side" xfId="73"/>
    <cellStyle name="Hed Side 2" xfId="74"/>
    <cellStyle name="Hed Side bold" xfId="75"/>
    <cellStyle name="Hed Side Indent" xfId="76"/>
    <cellStyle name="Hed Side Regular" xfId="77"/>
    <cellStyle name="Hed Side_1-1A-Regular" xfId="78"/>
    <cellStyle name="Hed Top" xfId="79"/>
    <cellStyle name="Hed Top - SECTION" xfId="80"/>
    <cellStyle name="Hed Top_3-new4" xfId="81"/>
    <cellStyle name="Hyperlink" xfId="1" builtinId="8"/>
    <cellStyle name="Hyperlink 2" xfId="82"/>
    <cellStyle name="Input 2" xfId="83"/>
    <cellStyle name="Linked Cell 2" xfId="84"/>
    <cellStyle name="Neutral 2" xfId="85"/>
    <cellStyle name="Normal" xfId="0" builtinId="0"/>
    <cellStyle name="Normal 10" xfId="86"/>
    <cellStyle name="Normal 11" xfId="87"/>
    <cellStyle name="Normal 2" xfId="9"/>
    <cellStyle name="Normal 2 2" xfId="88"/>
    <cellStyle name="Normal 2 3" xfId="89"/>
    <cellStyle name="Normal 2 4" xfId="163"/>
    <cellStyle name="Normal 2 5" xfId="11"/>
    <cellStyle name="Normal 3" xfId="90"/>
    <cellStyle name="Normal 3 2" xfId="91"/>
    <cellStyle name="Normal 3 2 2" xfId="92"/>
    <cellStyle name="Normal 3 2 2 2" xfId="93"/>
    <cellStyle name="Normal 3 2 3" xfId="94"/>
    <cellStyle name="Normal 3 3" xfId="95"/>
    <cellStyle name="Normal 3 3 2" xfId="96"/>
    <cellStyle name="Normal 3 3 2 2" xfId="97"/>
    <cellStyle name="Normal 3 3 3" xfId="98"/>
    <cellStyle name="Normal 3 4" xfId="99"/>
    <cellStyle name="Normal 3 4 2" xfId="100"/>
    <cellStyle name="Normal 3 5" xfId="101"/>
    <cellStyle name="Normal 3 6" xfId="102"/>
    <cellStyle name="Normal 3 7" xfId="103"/>
    <cellStyle name="Normal 4" xfId="104"/>
    <cellStyle name="Normal 4 2" xfId="105"/>
    <cellStyle name="Normal 4 2 2" xfId="106"/>
    <cellStyle name="Normal 4 2 2 2" xfId="107"/>
    <cellStyle name="Normal 4 2 3" xfId="108"/>
    <cellStyle name="Normal 4 3" xfId="109"/>
    <cellStyle name="Normal 4 3 2" xfId="110"/>
    <cellStyle name="Normal 4 3 2 2" xfId="111"/>
    <cellStyle name="Normal 4 3 3" xfId="112"/>
    <cellStyle name="Normal 4 4" xfId="113"/>
    <cellStyle name="Normal 4 4 2" xfId="114"/>
    <cellStyle name="Normal 4 5" xfId="115"/>
    <cellStyle name="Normal 4 6" xfId="116"/>
    <cellStyle name="Normal 4 7" xfId="117"/>
    <cellStyle name="Normal 5" xfId="118"/>
    <cellStyle name="Normal 5 2" xfId="119"/>
    <cellStyle name="Normal 5 3" xfId="120"/>
    <cellStyle name="Normal 6" xfId="121"/>
    <cellStyle name="Normal 6 2" xfId="122"/>
    <cellStyle name="Normal 7" xfId="123"/>
    <cellStyle name="Normal 7 2" xfId="124"/>
    <cellStyle name="Normal 8" xfId="125"/>
    <cellStyle name="Normal 9" xfId="126"/>
    <cellStyle name="Note 2" xfId="127"/>
    <cellStyle name="Note 2 2" xfId="128"/>
    <cellStyle name="Output 2" xfId="129"/>
    <cellStyle name="Parent row" xfId="6"/>
    <cellStyle name="Parent row 2" xfId="130"/>
    <cellStyle name="Parent row 3" xfId="13"/>
    <cellStyle name="Percent" xfId="8" builtinId="5"/>
    <cellStyle name="Percent 2" xfId="131"/>
    <cellStyle name="Percent 2 2" xfId="132"/>
    <cellStyle name="Percent 3" xfId="133"/>
    <cellStyle name="Percent 3 2" xfId="134"/>
    <cellStyle name="Percent 4" xfId="135"/>
    <cellStyle name="Reference" xfId="136"/>
    <cellStyle name="Row heading" xfId="137"/>
    <cellStyle name="Source Hed" xfId="138"/>
    <cellStyle name="Source Letter" xfId="139"/>
    <cellStyle name="Source Superscript" xfId="140"/>
    <cellStyle name="Source Superscript 2" xfId="141"/>
    <cellStyle name="Source Text" xfId="142"/>
    <cellStyle name="Source Text 2" xfId="143"/>
    <cellStyle name="State" xfId="144"/>
    <cellStyle name="Superscript" xfId="145"/>
    <cellStyle name="Table Data" xfId="146"/>
    <cellStyle name="Table Head Top" xfId="147"/>
    <cellStyle name="Table Hed Side" xfId="148"/>
    <cellStyle name="Table title" xfId="4"/>
    <cellStyle name="Table title 2" xfId="149"/>
    <cellStyle name="Table title 3" xfId="17"/>
    <cellStyle name="Title 2" xfId="150"/>
    <cellStyle name="Title Text" xfId="151"/>
    <cellStyle name="Title Text 1" xfId="152"/>
    <cellStyle name="Title Text 2" xfId="153"/>
    <cellStyle name="Title-1" xfId="154"/>
    <cellStyle name="Title-2" xfId="155"/>
    <cellStyle name="Title-3" xfId="156"/>
    <cellStyle name="Total 2" xfId="157"/>
    <cellStyle name="Warning Text 2" xfId="158"/>
    <cellStyle name="Wrap" xfId="159"/>
    <cellStyle name="Wrap Bold" xfId="160"/>
    <cellStyle name="Wrap Title" xfId="161"/>
    <cellStyle name="Wrap_NTS99-~11" xfId="162"/>
  </cellStyles>
  <dxfs count="23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49749627926965"/>
          <c:y val="0.29379646245225893"/>
          <c:w val="0.43615257671918106"/>
          <c:h val="0.517649002213626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B2-4F45-90D8-101A6DF05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2-4F45-90D8-101A6DF050C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B2-4F45-90D8-101A6DF050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B2-4F45-90D8-101A6DF050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B2-4F45-90D8-101A6DF050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B2-4F45-90D8-101A6DF050CB}"/>
              </c:ext>
            </c:extLst>
          </c:dPt>
          <c:dLbls>
            <c:dLbl>
              <c:idx val="0"/>
              <c:layout>
                <c:manualLayout>
                  <c:x val="7.6239995501639971E-2"/>
                  <c:y val="0.108896795118730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B2-4F45-90D8-101A6DF05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data'!$C$16:$C$21</c:f>
              <c:strCache>
                <c:ptCount val="6"/>
                <c:pt idx="0">
                  <c:v>Support to energy demand</c:v>
                </c:pt>
                <c:pt idx="1">
                  <c:v>Support to energy efficiency</c:v>
                </c:pt>
                <c:pt idx="2">
                  <c:v>Support to infrastructure</c:v>
                </c:pt>
                <c:pt idx="3">
                  <c:v>Support to production</c:v>
                </c:pt>
                <c:pt idx="4">
                  <c:v>Support to R&amp;D</c:v>
                </c:pt>
                <c:pt idx="5">
                  <c:v>Support to industry restructuring</c:v>
                </c:pt>
              </c:strCache>
            </c:strRef>
          </c:cat>
          <c:val>
            <c:numRef>
              <c:f>'EC Study_EU27 data'!$E$16:$E$21</c:f>
              <c:numCache>
                <c:formatCode>0%</c:formatCode>
                <c:ptCount val="6"/>
                <c:pt idx="0">
                  <c:v>0.27644492911668483</c:v>
                </c:pt>
                <c:pt idx="1">
                  <c:v>0.17993456924754633</c:v>
                </c:pt>
                <c:pt idx="2">
                  <c:v>3.8167938931297711E-2</c:v>
                </c:pt>
                <c:pt idx="3">
                  <c:v>0.28244274809160308</c:v>
                </c:pt>
                <c:pt idx="4">
                  <c:v>0.20719738276990185</c:v>
                </c:pt>
                <c:pt idx="5">
                  <c:v>1.5812431842966195E-2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F45-90D8-101A6DF050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layout>
        <c:manualLayout>
          <c:xMode val="edge"/>
          <c:yMode val="edge"/>
          <c:x val="0.12834990593855286"/>
          <c:y val="2.419928780416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88362380564213"/>
          <c:y val="0.32678298610747275"/>
          <c:w val="0.44729885614786485"/>
          <c:h val="0.520796614574055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31-4835-AE15-C4AFC84CEF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31-4835-AE15-C4AFC84CEF9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31-4835-AE15-C4AFC84CEF9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31-4835-AE15-C4AFC84CEF9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31-4835-AE15-C4AFC84CEF95}"/>
              </c:ext>
            </c:extLst>
          </c:dPt>
          <c:dLbls>
            <c:dLbl>
              <c:idx val="0"/>
              <c:layout>
                <c:manualLayout>
                  <c:x val="5.7536266986884195E-2"/>
                  <c:y val="-1.76090548870202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1-4835-AE15-C4AFC84CEF95}"/>
                </c:ext>
              </c:extLst>
            </c:dLbl>
            <c:dLbl>
              <c:idx val="2"/>
              <c:layout>
                <c:manualLayout>
                  <c:x val="-6.162323259372534E-2"/>
                  <c:y val="-3.75992252283566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1-4835-AE15-C4AFC84CEF95}"/>
                </c:ext>
              </c:extLst>
            </c:dLbl>
            <c:dLbl>
              <c:idx val="4"/>
              <c:layout>
                <c:manualLayout>
                  <c:x val="4.5546208004640348E-2"/>
                  <c:y val="-6.7093332452843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31-4835-AE15-C4AFC84CE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data'!$C$50:$C$54</c:f>
              <c:strCache>
                <c:ptCount val="5"/>
                <c:pt idx="0">
                  <c:v>Tax expenditures</c:v>
                </c:pt>
                <c:pt idx="1">
                  <c:v>Under-pricing of goods/services</c:v>
                </c:pt>
                <c:pt idx="2">
                  <c:v>Direct transfers</c:v>
                </c:pt>
                <c:pt idx="3">
                  <c:v>Income or price supports</c:v>
                </c:pt>
                <c:pt idx="4">
                  <c:v>RD&amp;D budgets</c:v>
                </c:pt>
              </c:strCache>
            </c:strRef>
          </c:cat>
          <c:val>
            <c:numRef>
              <c:f>'EC Study_EU27 data'!$E$50:$E$54</c:f>
              <c:numCache>
                <c:formatCode>0%</c:formatCode>
                <c:ptCount val="5"/>
                <c:pt idx="0">
                  <c:v>0.29443838604143946</c:v>
                </c:pt>
                <c:pt idx="1">
                  <c:v>0</c:v>
                </c:pt>
                <c:pt idx="2">
                  <c:v>0.32279171210468921</c:v>
                </c:pt>
                <c:pt idx="3">
                  <c:v>0.17938931297709923</c:v>
                </c:pt>
                <c:pt idx="4">
                  <c:v>0.20338058887677207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1-4835-AE15-C4AFC84CEF9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6104465964413359"/>
          <c:w val="0.4295191077419081"/>
          <c:h val="0.51583458074478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8-4051-B136-2F2438BC463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8-4051-B136-2F2438BC46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8-4051-B136-2F2438BC46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8-4051-B136-2F2438BC463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8-4051-B136-2F2438BC4632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8-4051-B136-2F2438BC4632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F8-4051-B136-2F2438BC4632}"/>
              </c:ext>
            </c:extLst>
          </c:dPt>
          <c:dPt>
            <c:idx val="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F8-4051-B136-2F2438BC463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F8-4051-B136-2F2438BC463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8F8-4051-B136-2F2438BC46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('EC Study_EU27 data'!$C$83:$C$84,'EC Study_EU27 data'!$C$88:$C$92,'EC Study_EU27 data'!$C$98)</c:f>
              <c:strCache>
                <c:ptCount val="8"/>
                <c:pt idx="0">
                  <c:v>All energies</c:v>
                </c:pt>
                <c:pt idx="1">
                  <c:v>Fossil fuels</c:v>
                </c:pt>
                <c:pt idx="2">
                  <c:v>Heating &amp; cooling</c:v>
                </c:pt>
                <c:pt idx="3">
                  <c:v>Nuclear</c:v>
                </c:pt>
                <c:pt idx="4">
                  <c:v>Electricity</c:v>
                </c:pt>
                <c:pt idx="5">
                  <c:v>Bioenergy</c:v>
                </c:pt>
                <c:pt idx="6">
                  <c:v>RES</c:v>
                </c:pt>
                <c:pt idx="7">
                  <c:v>Hydrogen</c:v>
                </c:pt>
              </c:strCache>
            </c:strRef>
          </c:cat>
          <c:val>
            <c:numRef>
              <c:f>('EC Study_EU27 data'!$E$83:$E$84,'EC Study_EU27 data'!$E$88:$E$92,'EC Study_EU27 data'!$E$98)</c:f>
              <c:numCache>
                <c:formatCode>0%</c:formatCode>
                <c:ptCount val="8"/>
                <c:pt idx="0">
                  <c:v>0.16848418756815703</c:v>
                </c:pt>
                <c:pt idx="1">
                  <c:v>0.31679389312977096</c:v>
                </c:pt>
                <c:pt idx="2">
                  <c:v>2.1810250817884406E-2</c:v>
                </c:pt>
                <c:pt idx="3">
                  <c:v>2.1264994547437296E-2</c:v>
                </c:pt>
                <c:pt idx="4">
                  <c:v>0.10414394765539804</c:v>
                </c:pt>
                <c:pt idx="5">
                  <c:v>6.9792802617230101E-2</c:v>
                </c:pt>
                <c:pt idx="6">
                  <c:v>0.27480916030534353</c:v>
                </c:pt>
                <c:pt idx="7">
                  <c:v>2.0719738276990186E-2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F8-4051-B136-2F2438BC463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 </a:t>
            </a:r>
            <a:r>
              <a:rPr lang="fr-FR" b="1"/>
              <a:t>by type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40813782270653E-2"/>
          <c:y val="0.10466447126301177"/>
          <c:w val="0.68027031870576826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data'!$C$16</c:f>
              <c:strCache>
                <c:ptCount val="1"/>
                <c:pt idx="0">
                  <c:v>Support to energy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data'!$G$16:$Q$16</c:f>
              <c:numCache>
                <c:formatCode>0.00</c:formatCode>
                <c:ptCount val="11"/>
                <c:pt idx="0">
                  <c:v>45.323796999999999</c:v>
                </c:pt>
                <c:pt idx="1">
                  <c:v>43.721235</c:v>
                </c:pt>
                <c:pt idx="2">
                  <c:v>48.466031999999998</c:v>
                </c:pt>
                <c:pt idx="3">
                  <c:v>47.032743000000004</c:v>
                </c:pt>
                <c:pt idx="4">
                  <c:v>49.075434999999999</c:v>
                </c:pt>
                <c:pt idx="5">
                  <c:v>49.626331</c:v>
                </c:pt>
                <c:pt idx="6">
                  <c:v>49.141807</c:v>
                </c:pt>
                <c:pt idx="7">
                  <c:v>48.149797999999997</c:v>
                </c:pt>
                <c:pt idx="8">
                  <c:v>48.809873000000003</c:v>
                </c:pt>
                <c:pt idx="9">
                  <c:v>50.132140999999997</c:v>
                </c:pt>
                <c:pt idx="10">
                  <c:v>51.848515999999996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17-9A84-15AAE1F1E1DD}"/>
            </c:ext>
          </c:extLst>
        </c:ser>
        <c:ser>
          <c:idx val="1"/>
          <c:order val="1"/>
          <c:tx>
            <c:strRef>
              <c:f>'EC Study_EU27 data'!$C$17</c:f>
              <c:strCache>
                <c:ptCount val="1"/>
                <c:pt idx="0">
                  <c:v>Support to energy 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data'!$G$17:$Q$17</c:f>
              <c:numCache>
                <c:formatCode>0.00</c:formatCode>
                <c:ptCount val="11"/>
                <c:pt idx="0">
                  <c:v>6.8729959999999997</c:v>
                </c:pt>
                <c:pt idx="1">
                  <c:v>8.6525289999999995</c:v>
                </c:pt>
                <c:pt idx="2">
                  <c:v>9.5688270000000006</c:v>
                </c:pt>
                <c:pt idx="3">
                  <c:v>10.403665</c:v>
                </c:pt>
                <c:pt idx="4">
                  <c:v>10.031905</c:v>
                </c:pt>
                <c:pt idx="5">
                  <c:v>9.3122779999999992</c:v>
                </c:pt>
                <c:pt idx="6">
                  <c:v>10.862428</c:v>
                </c:pt>
                <c:pt idx="7">
                  <c:v>12.193281000000001</c:v>
                </c:pt>
                <c:pt idx="8">
                  <c:v>13.225587000000001</c:v>
                </c:pt>
                <c:pt idx="9">
                  <c:v>14.5532</c:v>
                </c:pt>
                <c:pt idx="10">
                  <c:v>14.735207000000001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17-9A84-15AAE1F1E1DD}"/>
            </c:ext>
          </c:extLst>
        </c:ser>
        <c:ser>
          <c:idx val="2"/>
          <c:order val="2"/>
          <c:tx>
            <c:strRef>
              <c:f>'EC Study_EU27 data'!$C$18</c:f>
              <c:strCache>
                <c:ptCount val="1"/>
                <c:pt idx="0">
                  <c:v>Support to infrastructure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data'!$G$18:$Q$18</c:f>
              <c:numCache>
                <c:formatCode>0.00</c:formatCode>
                <c:ptCount val="11"/>
                <c:pt idx="0">
                  <c:v>0.82620700000000002</c:v>
                </c:pt>
                <c:pt idx="1">
                  <c:v>0.84397999999999995</c:v>
                </c:pt>
                <c:pt idx="2">
                  <c:v>1.4894860000000001</c:v>
                </c:pt>
                <c:pt idx="3">
                  <c:v>1.2563169999999999</c:v>
                </c:pt>
                <c:pt idx="4">
                  <c:v>1.0967659999999999</c:v>
                </c:pt>
                <c:pt idx="5">
                  <c:v>1.245852</c:v>
                </c:pt>
                <c:pt idx="6">
                  <c:v>1.9058999999999999</c:v>
                </c:pt>
                <c:pt idx="7">
                  <c:v>1.6901550000000001</c:v>
                </c:pt>
                <c:pt idx="8">
                  <c:v>1.9644820000000001</c:v>
                </c:pt>
                <c:pt idx="9">
                  <c:v>1.83585</c:v>
                </c:pt>
                <c:pt idx="10">
                  <c:v>1.45095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7-4317-9A84-15AAE1F1E1DD}"/>
            </c:ext>
          </c:extLst>
        </c:ser>
        <c:ser>
          <c:idx val="3"/>
          <c:order val="3"/>
          <c:tx>
            <c:strRef>
              <c:f>'EC Study_EU27 data'!$C$19</c:f>
              <c:strCache>
                <c:ptCount val="1"/>
                <c:pt idx="0">
                  <c:v>Support to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data'!$G$19:$Q$19</c:f>
              <c:numCache>
                <c:formatCode>0.00</c:formatCode>
                <c:ptCount val="11"/>
                <c:pt idx="0">
                  <c:v>37.142001</c:v>
                </c:pt>
                <c:pt idx="1">
                  <c:v>41.36383</c:v>
                </c:pt>
                <c:pt idx="2">
                  <c:v>49.690705000000001</c:v>
                </c:pt>
                <c:pt idx="3">
                  <c:v>61.751525000000001</c:v>
                </c:pt>
                <c:pt idx="4">
                  <c:v>74.910807000000005</c:v>
                </c:pt>
                <c:pt idx="5">
                  <c:v>78.025711999999999</c:v>
                </c:pt>
                <c:pt idx="6">
                  <c:v>78.395452000000006</c:v>
                </c:pt>
                <c:pt idx="7">
                  <c:v>81.507228999999995</c:v>
                </c:pt>
                <c:pt idx="8">
                  <c:v>82.051005000000004</c:v>
                </c:pt>
                <c:pt idx="9">
                  <c:v>85.100426999999996</c:v>
                </c:pt>
                <c:pt idx="10">
                  <c:v>84.931078999999997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7-4317-9A84-15AAE1F1E1DD}"/>
            </c:ext>
          </c:extLst>
        </c:ser>
        <c:ser>
          <c:idx val="4"/>
          <c:order val="4"/>
          <c:tx>
            <c:strRef>
              <c:f>'EC Study_EU27 data'!$C$20</c:f>
              <c:strCache>
                <c:ptCount val="1"/>
                <c:pt idx="0">
                  <c:v>Support to R&amp;D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data'!$G$20:$Q$20</c:f>
              <c:numCache>
                <c:formatCode>0.00</c:formatCode>
                <c:ptCount val="11"/>
                <c:pt idx="0">
                  <c:v>3.4620860000000002</c:v>
                </c:pt>
                <c:pt idx="1">
                  <c:v>4.17042</c:v>
                </c:pt>
                <c:pt idx="2">
                  <c:v>4.7085049999999997</c:v>
                </c:pt>
                <c:pt idx="3">
                  <c:v>5.2265280000000001</c:v>
                </c:pt>
                <c:pt idx="4">
                  <c:v>5.1569609999999999</c:v>
                </c:pt>
                <c:pt idx="5">
                  <c:v>4.9909369999999997</c:v>
                </c:pt>
                <c:pt idx="6">
                  <c:v>5.6275139999999997</c:v>
                </c:pt>
                <c:pt idx="7">
                  <c:v>5.7247909999999997</c:v>
                </c:pt>
                <c:pt idx="8">
                  <c:v>5.3060479999999997</c:v>
                </c:pt>
                <c:pt idx="9">
                  <c:v>5.3999389999999998</c:v>
                </c:pt>
                <c:pt idx="10">
                  <c:v>4.5542689999999997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7-4317-9A84-15AAE1F1E1DD}"/>
            </c:ext>
          </c:extLst>
        </c:ser>
        <c:ser>
          <c:idx val="5"/>
          <c:order val="5"/>
          <c:tx>
            <c:strRef>
              <c:f>'EC Study_EU27 data'!$C$21</c:f>
              <c:strCache>
                <c:ptCount val="1"/>
                <c:pt idx="0">
                  <c:v>Support to industry restructuring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data'!$G$21:$Q$21</c:f>
              <c:numCache>
                <c:formatCode>0.00</c:formatCode>
                <c:ptCount val="11"/>
                <c:pt idx="0">
                  <c:v>1.6947270000000001</c:v>
                </c:pt>
                <c:pt idx="1">
                  <c:v>2.446504</c:v>
                </c:pt>
                <c:pt idx="2">
                  <c:v>2.5717379999999999</c:v>
                </c:pt>
                <c:pt idx="3">
                  <c:v>2.1458400000000002</c:v>
                </c:pt>
                <c:pt idx="4">
                  <c:v>1.5783700000000001</c:v>
                </c:pt>
                <c:pt idx="5">
                  <c:v>1.582249</c:v>
                </c:pt>
                <c:pt idx="6">
                  <c:v>1.554438</c:v>
                </c:pt>
                <c:pt idx="7">
                  <c:v>1.688876</c:v>
                </c:pt>
                <c:pt idx="8">
                  <c:v>1.608765</c:v>
                </c:pt>
                <c:pt idx="9">
                  <c:v>1.9165719999999999</c:v>
                </c:pt>
                <c:pt idx="10">
                  <c:v>1.8532709999999999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7-4317-9A84-15AAE1F1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53374946254301"/>
          <c:y val="0.19485948847151502"/>
          <c:w val="0.26703245614221494"/>
          <c:h val="0.75031399448655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Energy subsidies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39134937298161E-2"/>
          <c:y val="0.10466447126301177"/>
          <c:w val="0.67866453241094948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data'!$C$50</c:f>
              <c:strCache>
                <c:ptCount val="1"/>
                <c:pt idx="0">
                  <c:v>Tax expenditures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data'!$G$50:$Q$50</c:f>
              <c:numCache>
                <c:formatCode>0.00</c:formatCode>
                <c:ptCount val="11"/>
                <c:pt idx="0">
                  <c:v>49.169817000000002</c:v>
                </c:pt>
                <c:pt idx="1">
                  <c:v>48.534553000000002</c:v>
                </c:pt>
                <c:pt idx="2">
                  <c:v>53.016933999999999</c:v>
                </c:pt>
                <c:pt idx="3">
                  <c:v>51.847653999999999</c:v>
                </c:pt>
                <c:pt idx="4">
                  <c:v>53.451546</c:v>
                </c:pt>
                <c:pt idx="5">
                  <c:v>52.518709000000001</c:v>
                </c:pt>
                <c:pt idx="6">
                  <c:v>51.920948000000003</c:v>
                </c:pt>
                <c:pt idx="7">
                  <c:v>51.924456999999997</c:v>
                </c:pt>
                <c:pt idx="8">
                  <c:v>53.007916999999999</c:v>
                </c:pt>
                <c:pt idx="9">
                  <c:v>54.793787000000002</c:v>
                </c:pt>
                <c:pt idx="10">
                  <c:v>57.324041000000001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E-4A71-8B91-210DB7C5BD80}"/>
            </c:ext>
          </c:extLst>
        </c:ser>
        <c:ser>
          <c:idx val="4"/>
          <c:order val="1"/>
          <c:tx>
            <c:strRef>
              <c:f>'EC Study_EU27 data'!$C$51</c:f>
              <c:strCache>
                <c:ptCount val="1"/>
                <c:pt idx="0">
                  <c:v>Under-pricing of goods/services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'EC Study_EU27 data'!$G$51:$Q$51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E-4A71-8B91-210DB7C5BD80}"/>
            </c:ext>
          </c:extLst>
        </c:ser>
        <c:ser>
          <c:idx val="1"/>
          <c:order val="2"/>
          <c:tx>
            <c:strRef>
              <c:f>'EC Study_EU27 data'!$C$52</c:f>
              <c:strCache>
                <c:ptCount val="1"/>
                <c:pt idx="0">
                  <c:v>Direct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data'!$G$52:$Q$52</c:f>
              <c:numCache>
                <c:formatCode>0.00</c:formatCode>
                <c:ptCount val="11"/>
                <c:pt idx="0">
                  <c:v>9.1919830000000005</c:v>
                </c:pt>
                <c:pt idx="1">
                  <c:v>11.103837</c:v>
                </c:pt>
                <c:pt idx="2">
                  <c:v>12.055012</c:v>
                </c:pt>
                <c:pt idx="3">
                  <c:v>12.226203</c:v>
                </c:pt>
                <c:pt idx="4">
                  <c:v>11.395619999999999</c:v>
                </c:pt>
                <c:pt idx="5">
                  <c:v>11.140869</c:v>
                </c:pt>
                <c:pt idx="6">
                  <c:v>13.44591</c:v>
                </c:pt>
                <c:pt idx="7">
                  <c:v>13.164027000000001</c:v>
                </c:pt>
                <c:pt idx="8">
                  <c:v>13.883426999999999</c:v>
                </c:pt>
                <c:pt idx="9">
                  <c:v>14.497978</c:v>
                </c:pt>
                <c:pt idx="10">
                  <c:v>14.981617999999999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E-4A71-8B91-210DB7C5BD80}"/>
            </c:ext>
          </c:extLst>
        </c:ser>
        <c:ser>
          <c:idx val="2"/>
          <c:order val="3"/>
          <c:tx>
            <c:strRef>
              <c:f>'EC Study_EU27 data'!$C$53</c:f>
              <c:strCache>
                <c:ptCount val="1"/>
                <c:pt idx="0">
                  <c:v>Income or price supports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data'!$G$53:$Q$53</c:f>
              <c:numCache>
                <c:formatCode>0.00</c:formatCode>
                <c:ptCount val="11"/>
                <c:pt idx="0">
                  <c:v>33.498058999999998</c:v>
                </c:pt>
                <c:pt idx="1">
                  <c:v>37.389820999999998</c:v>
                </c:pt>
                <c:pt idx="2">
                  <c:v>46.714973999999998</c:v>
                </c:pt>
                <c:pt idx="3">
                  <c:v>58.520792999999998</c:v>
                </c:pt>
                <c:pt idx="4">
                  <c:v>71.926736000000005</c:v>
                </c:pt>
                <c:pt idx="5">
                  <c:v>76.184773000000007</c:v>
                </c:pt>
                <c:pt idx="6">
                  <c:v>76.557647000000003</c:v>
                </c:pt>
                <c:pt idx="7">
                  <c:v>80.255761000000007</c:v>
                </c:pt>
                <c:pt idx="8">
                  <c:v>80.881345999999994</c:v>
                </c:pt>
                <c:pt idx="9">
                  <c:v>84.374617000000001</c:v>
                </c:pt>
                <c:pt idx="10">
                  <c:v>82.641740999999996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E-4A71-8B91-210DB7C5BD80}"/>
            </c:ext>
          </c:extLst>
        </c:ser>
        <c:ser>
          <c:idx val="3"/>
          <c:order val="4"/>
          <c:tx>
            <c:strRef>
              <c:f>'EC Study_EU27 data'!$C$54</c:f>
              <c:strCache>
                <c:ptCount val="1"/>
                <c:pt idx="0">
                  <c:v>RD&amp;D budgets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data'!$G$54:$Q$54</c:f>
              <c:numCache>
                <c:formatCode>0.00</c:formatCode>
                <c:ptCount val="11"/>
                <c:pt idx="0">
                  <c:v>3.4619550000000001</c:v>
                </c:pt>
                <c:pt idx="1">
                  <c:v>4.1702870000000001</c:v>
                </c:pt>
                <c:pt idx="2">
                  <c:v>4.7083729999999999</c:v>
                </c:pt>
                <c:pt idx="3">
                  <c:v>5.2219680000000004</c:v>
                </c:pt>
                <c:pt idx="4">
                  <c:v>5.0763420000000004</c:v>
                </c:pt>
                <c:pt idx="5">
                  <c:v>4.9390080000000003</c:v>
                </c:pt>
                <c:pt idx="6">
                  <c:v>5.563034</c:v>
                </c:pt>
                <c:pt idx="7">
                  <c:v>5.6098850000000002</c:v>
                </c:pt>
                <c:pt idx="8">
                  <c:v>5.1930699999999996</c:v>
                </c:pt>
                <c:pt idx="9">
                  <c:v>5.2717470000000004</c:v>
                </c:pt>
                <c:pt idx="10">
                  <c:v>4.4258920000000002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EE-4A71-8B91-210DB7C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010414693966"/>
          <c:y val="0.18465634140319248"/>
          <c:w val="0.25316872293697518"/>
          <c:h val="0.7580140230339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sz="1400" b="1"/>
              <a:t>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154996280306E-2"/>
          <c:y val="0.10940194944223751"/>
          <c:w val="0.66847370046728749"/>
          <c:h val="0.8224516839083696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data'!$C$84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data'!$G$84:$Q$84</c:f>
              <c:numCache>
                <c:formatCode>0.00</c:formatCode>
                <c:ptCount val="11"/>
                <c:pt idx="0">
                  <c:v>51.429659000000001</c:v>
                </c:pt>
                <c:pt idx="1">
                  <c:v>49.582183999999998</c:v>
                </c:pt>
                <c:pt idx="2">
                  <c:v>51.803224000000007</c:v>
                </c:pt>
                <c:pt idx="3">
                  <c:v>51.009149999999991</c:v>
                </c:pt>
                <c:pt idx="4">
                  <c:v>52.737831999999997</c:v>
                </c:pt>
                <c:pt idx="5">
                  <c:v>50.379289999999997</c:v>
                </c:pt>
                <c:pt idx="6">
                  <c:v>48.134704999999997</c:v>
                </c:pt>
                <c:pt idx="7">
                  <c:v>47.239083999999991</c:v>
                </c:pt>
                <c:pt idx="8">
                  <c:v>47.868418999999989</c:v>
                </c:pt>
                <c:pt idx="9">
                  <c:v>50.728659999999998</c:v>
                </c:pt>
                <c:pt idx="10">
                  <c:v>50.238081000000008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115-8ED6-6F75123AABA4}"/>
            </c:ext>
          </c:extLst>
        </c:ser>
        <c:ser>
          <c:idx val="2"/>
          <c:order val="1"/>
          <c:tx>
            <c:strRef>
              <c:f>'EC Study_EU27 data'!$C$88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data'!$G$88:$Q$88</c:f>
              <c:numCache>
                <c:formatCode>0.00</c:formatCode>
                <c:ptCount val="11"/>
                <c:pt idx="0">
                  <c:v>0.40762399999999999</c:v>
                </c:pt>
                <c:pt idx="1">
                  <c:v>0.71429200000000004</c:v>
                </c:pt>
                <c:pt idx="2">
                  <c:v>1.460909</c:v>
                </c:pt>
                <c:pt idx="3">
                  <c:v>1.821029</c:v>
                </c:pt>
                <c:pt idx="4">
                  <c:v>1.900223</c:v>
                </c:pt>
                <c:pt idx="5">
                  <c:v>1.418463</c:v>
                </c:pt>
                <c:pt idx="6">
                  <c:v>1.7674840000000001</c:v>
                </c:pt>
                <c:pt idx="7">
                  <c:v>1.7165139999999999</c:v>
                </c:pt>
                <c:pt idx="8">
                  <c:v>1.9119570000000001</c:v>
                </c:pt>
                <c:pt idx="9">
                  <c:v>2.4132289999999998</c:v>
                </c:pt>
                <c:pt idx="10">
                  <c:v>2.429243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5-4115-8ED6-6F75123AABA4}"/>
            </c:ext>
          </c:extLst>
        </c:ser>
        <c:ser>
          <c:idx val="3"/>
          <c:order val="2"/>
          <c:tx>
            <c:strRef>
              <c:f>'EC Study_EU27 data'!$C$89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data'!$G$89:$Q$89</c:f>
              <c:numCache>
                <c:formatCode>0.00</c:formatCode>
                <c:ptCount val="11"/>
                <c:pt idx="0">
                  <c:v>3.3270050000000002</c:v>
                </c:pt>
                <c:pt idx="1">
                  <c:v>3.2900710000000002</c:v>
                </c:pt>
                <c:pt idx="2">
                  <c:v>3.5392420000000002</c:v>
                </c:pt>
                <c:pt idx="3">
                  <c:v>2.8972959999999999</c:v>
                </c:pt>
                <c:pt idx="4">
                  <c:v>2.9956200000000002</c:v>
                </c:pt>
                <c:pt idx="5">
                  <c:v>3.107167</c:v>
                </c:pt>
                <c:pt idx="6">
                  <c:v>3.340503</c:v>
                </c:pt>
                <c:pt idx="7">
                  <c:v>3.5517810000000001</c:v>
                </c:pt>
                <c:pt idx="8">
                  <c:v>3.3868770000000001</c:v>
                </c:pt>
                <c:pt idx="9">
                  <c:v>3.2139929999999999</c:v>
                </c:pt>
                <c:pt idx="10">
                  <c:v>2.9543119999999998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5-4115-8ED6-6F75123AABA4}"/>
            </c:ext>
          </c:extLst>
        </c:ser>
        <c:ser>
          <c:idx val="0"/>
          <c:order val="3"/>
          <c:tx>
            <c:strRef>
              <c:f>'EC Study_EU27 data'!$C$83</c:f>
              <c:strCache>
                <c:ptCount val="1"/>
                <c:pt idx="0">
                  <c:v>All energies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data'!$G$83:$Q$83</c:f>
              <c:numCache>
                <c:formatCode>0.00</c:formatCode>
                <c:ptCount val="11"/>
                <c:pt idx="0">
                  <c:v>7.7144250000000003</c:v>
                </c:pt>
                <c:pt idx="1">
                  <c:v>9.2485870000000006</c:v>
                </c:pt>
                <c:pt idx="2">
                  <c:v>9.8635169999999999</c:v>
                </c:pt>
                <c:pt idx="3">
                  <c:v>10.651554000000001</c:v>
                </c:pt>
                <c:pt idx="4">
                  <c:v>9.7755209999999995</c:v>
                </c:pt>
                <c:pt idx="5">
                  <c:v>9.1796670000000002</c:v>
                </c:pt>
                <c:pt idx="6">
                  <c:v>10.86562</c:v>
                </c:pt>
                <c:pt idx="7">
                  <c:v>11.884107</c:v>
                </c:pt>
                <c:pt idx="8">
                  <c:v>12.059343</c:v>
                </c:pt>
                <c:pt idx="9">
                  <c:v>12.295337999999999</c:v>
                </c:pt>
                <c:pt idx="10">
                  <c:v>13.162375000000001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5-4115-8ED6-6F75123AABA4}"/>
            </c:ext>
          </c:extLst>
        </c:ser>
        <c:ser>
          <c:idx val="5"/>
          <c:order val="4"/>
          <c:tx>
            <c:strRef>
              <c:f>'EC Study_EU27 data'!$C$91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data'!$G$91:$Q$91</c:f>
              <c:numCache>
                <c:formatCode>0.00</c:formatCode>
                <c:ptCount val="11"/>
                <c:pt idx="0">
                  <c:v>2.1126900000000002</c:v>
                </c:pt>
                <c:pt idx="1">
                  <c:v>2.3336429999999999</c:v>
                </c:pt>
                <c:pt idx="2">
                  <c:v>3.1956349999999998</c:v>
                </c:pt>
                <c:pt idx="3">
                  <c:v>2.4451390000000006</c:v>
                </c:pt>
                <c:pt idx="4">
                  <c:v>2.4331459999999998</c:v>
                </c:pt>
                <c:pt idx="5">
                  <c:v>2.2580070000000001</c:v>
                </c:pt>
                <c:pt idx="6">
                  <c:v>2.1563390000000004</c:v>
                </c:pt>
                <c:pt idx="7">
                  <c:v>1.9917739999999999</c:v>
                </c:pt>
                <c:pt idx="8">
                  <c:v>1.9633260000000001</c:v>
                </c:pt>
                <c:pt idx="9">
                  <c:v>2.0408150000000003</c:v>
                </c:pt>
                <c:pt idx="10">
                  <c:v>1.9672099999999999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5-4115-8ED6-6F75123AABA4}"/>
            </c:ext>
          </c:extLst>
        </c:ser>
        <c:ser>
          <c:idx val="6"/>
          <c:order val="5"/>
          <c:tx>
            <c:strRef>
              <c:f>'EC Study_EU27 data'!$C$92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data'!$G$92:$Q$92</c:f>
              <c:numCache>
                <c:formatCode>0.00</c:formatCode>
                <c:ptCount val="11"/>
                <c:pt idx="0">
                  <c:v>19.636555999999999</c:v>
                </c:pt>
                <c:pt idx="1">
                  <c:v>25.208752</c:v>
                </c:pt>
                <c:pt idx="2">
                  <c:v>33.973061000000001</c:v>
                </c:pt>
                <c:pt idx="3">
                  <c:v>45.009207000000004</c:v>
                </c:pt>
                <c:pt idx="4">
                  <c:v>56.985994999999988</c:v>
                </c:pt>
                <c:pt idx="5">
                  <c:v>62.755993999999994</c:v>
                </c:pt>
                <c:pt idx="6">
                  <c:v>64.956806</c:v>
                </c:pt>
                <c:pt idx="7">
                  <c:v>68.308042999999998</c:v>
                </c:pt>
                <c:pt idx="8">
                  <c:v>69.018106999999986</c:v>
                </c:pt>
                <c:pt idx="9">
                  <c:v>70.518847999999991</c:v>
                </c:pt>
                <c:pt idx="10">
                  <c:v>71.154675000000012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5-4115-8ED6-6F75123AABA4}"/>
            </c:ext>
          </c:extLst>
        </c:ser>
        <c:ser>
          <c:idx val="4"/>
          <c:order val="6"/>
          <c:tx>
            <c:strRef>
              <c:f>'EC Study_EU27 data'!$C$90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data'!$G$90:$Q$90</c:f>
              <c:numCache>
                <c:formatCode>0.00</c:formatCode>
                <c:ptCount val="11"/>
                <c:pt idx="0">
                  <c:v>10.653807</c:v>
                </c:pt>
                <c:pt idx="1">
                  <c:v>10.765246999999999</c:v>
                </c:pt>
                <c:pt idx="2">
                  <c:v>12.615697000000001</c:v>
                </c:pt>
                <c:pt idx="3">
                  <c:v>13.928791</c:v>
                </c:pt>
                <c:pt idx="4">
                  <c:v>14.980048999999999</c:v>
                </c:pt>
                <c:pt idx="5">
                  <c:v>15.636271000000001</c:v>
                </c:pt>
                <c:pt idx="6">
                  <c:v>16.220829999999999</c:v>
                </c:pt>
                <c:pt idx="7">
                  <c:v>16.223838999999998</c:v>
                </c:pt>
                <c:pt idx="8">
                  <c:v>16.724941000000001</c:v>
                </c:pt>
                <c:pt idx="9">
                  <c:v>17.69126</c:v>
                </c:pt>
                <c:pt idx="10">
                  <c:v>17.410794000000003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5-4115-8ED6-6F75123AABA4}"/>
            </c:ext>
          </c:extLst>
        </c:ser>
        <c:ser>
          <c:idx val="7"/>
          <c:order val="7"/>
          <c:tx>
            <c:strRef>
              <c:f>'EC Study_EU27 data'!$C$98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data'!$G$98:$Q$98</c:f>
              <c:numCache>
                <c:formatCode>0.00</c:formatCode>
                <c:ptCount val="11"/>
                <c:pt idx="0">
                  <c:v>4.0048E-2</c:v>
                </c:pt>
                <c:pt idx="1">
                  <c:v>5.5722000000000001E-2</c:v>
                </c:pt>
                <c:pt idx="2">
                  <c:v>4.4007999999999999E-2</c:v>
                </c:pt>
                <c:pt idx="3">
                  <c:v>5.4452E-2</c:v>
                </c:pt>
                <c:pt idx="4">
                  <c:v>4.1857999999999999E-2</c:v>
                </c:pt>
                <c:pt idx="5">
                  <c:v>4.8500000000000001E-2</c:v>
                </c:pt>
                <c:pt idx="6">
                  <c:v>4.5252000000000001E-2</c:v>
                </c:pt>
                <c:pt idx="7">
                  <c:v>3.8988000000000002E-2</c:v>
                </c:pt>
                <c:pt idx="8">
                  <c:v>3.279E-2</c:v>
                </c:pt>
                <c:pt idx="9">
                  <c:v>3.5985999999999997E-2</c:v>
                </c:pt>
                <c:pt idx="10">
                  <c:v>5.0754000000000001E-2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5-4115-8ED6-6F75123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67634248"/>
        <c:axId val="1067631952"/>
      </c:barChart>
      <c:catAx>
        <c:axId val="10676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1952"/>
        <c:crosses val="autoZero"/>
        <c:auto val="1"/>
        <c:lblAlgn val="ctr"/>
        <c:lblOffset val="100"/>
        <c:noMultiLvlLbl val="0"/>
      </c:catAx>
      <c:valAx>
        <c:axId val="10676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4806396117307"/>
          <c:y val="0.18087963862308185"/>
          <c:w val="0.14891818829839307"/>
          <c:h val="0.75066000331219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b="1"/>
              <a:t> by sector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4275238299265E-2"/>
          <c:y val="0.13409865268453425"/>
          <c:w val="0.66993768553678257"/>
          <c:h val="0.777040363603964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data'!$C$268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data'!$G$268:$Q$268</c:f>
              <c:numCache>
                <c:formatCode>0.00</c:formatCode>
                <c:ptCount val="11"/>
                <c:pt idx="0">
                  <c:v>4.5115550000000004</c:v>
                </c:pt>
                <c:pt idx="1">
                  <c:v>4.6278440000000005</c:v>
                </c:pt>
                <c:pt idx="2">
                  <c:v>4.6991139999999998</c:v>
                </c:pt>
                <c:pt idx="3">
                  <c:v>5.4876700000000005</c:v>
                </c:pt>
                <c:pt idx="4">
                  <c:v>5.0724359999999988</c:v>
                </c:pt>
                <c:pt idx="5">
                  <c:v>5.1262460000000001</c:v>
                </c:pt>
                <c:pt idx="6">
                  <c:v>4.9672850000000004</c:v>
                </c:pt>
                <c:pt idx="7">
                  <c:v>4.6435219999999999</c:v>
                </c:pt>
                <c:pt idx="8">
                  <c:v>4.8321730000000009</c:v>
                </c:pt>
                <c:pt idx="9">
                  <c:v>4.8930280000000002</c:v>
                </c:pt>
                <c:pt idx="10">
                  <c:v>4.9530209999999997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F75-A7A3-FB72483CAA88}"/>
            </c:ext>
          </c:extLst>
        </c:ser>
        <c:ser>
          <c:idx val="0"/>
          <c:order val="1"/>
          <c:tx>
            <c:strRef>
              <c:f>'EC Study_EU27 data'!$C$247</c:f>
              <c:strCache>
                <c:ptCount val="1"/>
                <c:pt idx="0">
                  <c:v>Energy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data'!$G$247:$Q$247</c:f>
              <c:numCache>
                <c:formatCode>0.00</c:formatCode>
                <c:ptCount val="11"/>
                <c:pt idx="0">
                  <c:v>42.602950000000007</c:v>
                </c:pt>
                <c:pt idx="1">
                  <c:v>48.401616000000004</c:v>
                </c:pt>
                <c:pt idx="2">
                  <c:v>58.253864</c:v>
                </c:pt>
                <c:pt idx="3">
                  <c:v>69.444280000000006</c:v>
                </c:pt>
                <c:pt idx="4">
                  <c:v>81.242547000000002</c:v>
                </c:pt>
                <c:pt idx="5">
                  <c:v>84.212682999999998</c:v>
                </c:pt>
                <c:pt idx="6">
                  <c:v>86.618825000000015</c:v>
                </c:pt>
                <c:pt idx="7">
                  <c:v>90.00076700000001</c:v>
                </c:pt>
                <c:pt idx="8">
                  <c:v>90.410603000000009</c:v>
                </c:pt>
                <c:pt idx="9">
                  <c:v>93.945534000000009</c:v>
                </c:pt>
                <c:pt idx="10">
                  <c:v>92.049179999999993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E-4F75-A7A3-FB72483CAA88}"/>
            </c:ext>
          </c:extLst>
        </c:ser>
        <c:ser>
          <c:idx val="2"/>
          <c:order val="2"/>
          <c:tx>
            <c:strRef>
              <c:f>'EC Study_EU27 data'!$C$273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data'!$G$273:$Q$273</c:f>
              <c:numCache>
                <c:formatCode>0.00</c:formatCode>
                <c:ptCount val="11"/>
                <c:pt idx="0">
                  <c:v>0.42403800000000003</c:v>
                </c:pt>
                <c:pt idx="1">
                  <c:v>0.38487300000000002</c:v>
                </c:pt>
                <c:pt idx="2">
                  <c:v>0.36263000000000001</c:v>
                </c:pt>
                <c:pt idx="3">
                  <c:v>0.56398599999999999</c:v>
                </c:pt>
                <c:pt idx="4">
                  <c:v>0.50549599999999995</c:v>
                </c:pt>
                <c:pt idx="5">
                  <c:v>0.52044100000000004</c:v>
                </c:pt>
                <c:pt idx="6">
                  <c:v>0.44934299999999999</c:v>
                </c:pt>
                <c:pt idx="7">
                  <c:v>0.51830500000000002</c:v>
                </c:pt>
                <c:pt idx="8">
                  <c:v>0.53436099999999997</c:v>
                </c:pt>
                <c:pt idx="9">
                  <c:v>0.48391499999999998</c:v>
                </c:pt>
                <c:pt idx="10">
                  <c:v>0.54051000000000005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E-4F75-A7A3-FB72483CAA88}"/>
            </c:ext>
          </c:extLst>
        </c:ser>
        <c:ser>
          <c:idx val="3"/>
          <c:order val="3"/>
          <c:tx>
            <c:strRef>
              <c:f>'EC Study_EU27 data'!$C$274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data'!$G$274:$Q$274</c:f>
              <c:numCache>
                <c:formatCode>0.00</c:formatCode>
                <c:ptCount val="11"/>
                <c:pt idx="0">
                  <c:v>0.30140099999999997</c:v>
                </c:pt>
                <c:pt idx="1">
                  <c:v>0.26630300000000001</c:v>
                </c:pt>
                <c:pt idx="2">
                  <c:v>0.38433499999999998</c:v>
                </c:pt>
                <c:pt idx="3">
                  <c:v>0.414491</c:v>
                </c:pt>
                <c:pt idx="4">
                  <c:v>0.39406099999999999</c:v>
                </c:pt>
                <c:pt idx="5">
                  <c:v>0.42094199999999998</c:v>
                </c:pt>
                <c:pt idx="6">
                  <c:v>0.44321500000000003</c:v>
                </c:pt>
                <c:pt idx="7">
                  <c:v>0.53619399999999995</c:v>
                </c:pt>
                <c:pt idx="8">
                  <c:v>0.644791</c:v>
                </c:pt>
                <c:pt idx="9">
                  <c:v>0.85887800000000003</c:v>
                </c:pt>
                <c:pt idx="10">
                  <c:v>0.59276799999999996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E-4F75-A7A3-FB72483CAA88}"/>
            </c:ext>
          </c:extLst>
        </c:ser>
        <c:ser>
          <c:idx val="4"/>
          <c:order val="4"/>
          <c:tx>
            <c:strRef>
              <c:f>'EC Study_EU27 data'!$C$275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data'!$G$275:$Q$275</c:f>
              <c:numCache>
                <c:formatCode>0.00</c:formatCode>
                <c:ptCount val="11"/>
                <c:pt idx="0">
                  <c:v>18.798687000000001</c:v>
                </c:pt>
                <c:pt idx="1">
                  <c:v>18.097617</c:v>
                </c:pt>
                <c:pt idx="2">
                  <c:v>18.726938999999998</c:v>
                </c:pt>
                <c:pt idx="3">
                  <c:v>17.402515000000001</c:v>
                </c:pt>
                <c:pt idx="4">
                  <c:v>19.077164</c:v>
                </c:pt>
                <c:pt idx="5">
                  <c:v>18.933589000000001</c:v>
                </c:pt>
                <c:pt idx="6">
                  <c:v>19.326567000000001</c:v>
                </c:pt>
                <c:pt idx="7">
                  <c:v>18.347515999999999</c:v>
                </c:pt>
                <c:pt idx="8">
                  <c:v>18.402031999999998</c:v>
                </c:pt>
                <c:pt idx="9">
                  <c:v>19.300337000000003</c:v>
                </c:pt>
                <c:pt idx="10">
                  <c:v>20.140412999999995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E-4F75-A7A3-FB72483CAA88}"/>
            </c:ext>
          </c:extLst>
        </c:ser>
        <c:ser>
          <c:idx val="5"/>
          <c:order val="5"/>
          <c:tx>
            <c:strRef>
              <c:f>'EC Study_EU27 data'!$C$281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data'!$G$281:$Q$281</c:f>
              <c:numCache>
                <c:formatCode>0.00</c:formatCode>
                <c:ptCount val="11"/>
                <c:pt idx="0">
                  <c:v>10.523886000000001</c:v>
                </c:pt>
                <c:pt idx="1">
                  <c:v>10.055503</c:v>
                </c:pt>
                <c:pt idx="2">
                  <c:v>10.821152999999999</c:v>
                </c:pt>
                <c:pt idx="3">
                  <c:v>10.584759</c:v>
                </c:pt>
                <c:pt idx="4">
                  <c:v>11.210479000000001</c:v>
                </c:pt>
                <c:pt idx="5">
                  <c:v>11.252144000000001</c:v>
                </c:pt>
                <c:pt idx="6">
                  <c:v>11.051238000000001</c:v>
                </c:pt>
                <c:pt idx="7">
                  <c:v>11.049337999999999</c:v>
                </c:pt>
                <c:pt idx="8">
                  <c:v>11.466044</c:v>
                </c:pt>
                <c:pt idx="9">
                  <c:v>12.137075000000001</c:v>
                </c:pt>
                <c:pt idx="10">
                  <c:v>13.057891999999999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E-4F75-A7A3-FB72483CAA88}"/>
            </c:ext>
          </c:extLst>
        </c:ser>
        <c:ser>
          <c:idx val="6"/>
          <c:order val="6"/>
          <c:tx>
            <c:strRef>
              <c:f>'EC Study_EU27 data'!$C$288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data'!$G$288:$Q$288</c:f>
              <c:numCache>
                <c:formatCode>0.00</c:formatCode>
                <c:ptCount val="11"/>
                <c:pt idx="0">
                  <c:v>0.170406</c:v>
                </c:pt>
                <c:pt idx="1">
                  <c:v>0.161664</c:v>
                </c:pt>
                <c:pt idx="2">
                  <c:v>0.164327</c:v>
                </c:pt>
                <c:pt idx="3">
                  <c:v>0.13141600000000001</c:v>
                </c:pt>
                <c:pt idx="4">
                  <c:v>0.142452</c:v>
                </c:pt>
                <c:pt idx="5">
                  <c:v>0.143988</c:v>
                </c:pt>
                <c:pt idx="6">
                  <c:v>0.147483</c:v>
                </c:pt>
                <c:pt idx="7">
                  <c:v>0.135995</c:v>
                </c:pt>
                <c:pt idx="8">
                  <c:v>0.13863500000000001</c:v>
                </c:pt>
                <c:pt idx="9">
                  <c:v>0.12876799999999999</c:v>
                </c:pt>
                <c:pt idx="10">
                  <c:v>0.122807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E-4F75-A7A3-FB72483CAA88}"/>
            </c:ext>
          </c:extLst>
        </c:ser>
        <c:ser>
          <c:idx val="7"/>
          <c:order val="7"/>
          <c:tx>
            <c:strRef>
              <c:f>'EC Study_EU27 data'!$C$289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data'!$G$289:$Q$289</c:f>
              <c:numCache>
                <c:formatCode>0.00</c:formatCode>
                <c:ptCount val="11"/>
                <c:pt idx="0">
                  <c:v>1.1744680000000001</c:v>
                </c:pt>
                <c:pt idx="1">
                  <c:v>0.979634</c:v>
                </c:pt>
                <c:pt idx="2">
                  <c:v>1.009541</c:v>
                </c:pt>
                <c:pt idx="3">
                  <c:v>1.0730949999999999</c:v>
                </c:pt>
                <c:pt idx="4">
                  <c:v>1.066983</c:v>
                </c:pt>
                <c:pt idx="5">
                  <c:v>1.0460750000000001</c:v>
                </c:pt>
                <c:pt idx="6">
                  <c:v>1.4526479999999999</c:v>
                </c:pt>
                <c:pt idx="7">
                  <c:v>1.294999</c:v>
                </c:pt>
                <c:pt idx="8">
                  <c:v>1.3086359999999999</c:v>
                </c:pt>
                <c:pt idx="9">
                  <c:v>1.370989</c:v>
                </c:pt>
                <c:pt idx="10">
                  <c:v>1.450248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E-4F75-A7A3-FB72483CAA88}"/>
            </c:ext>
          </c:extLst>
        </c:ser>
        <c:ser>
          <c:idx val="8"/>
          <c:order val="8"/>
          <c:tx>
            <c:strRef>
              <c:f>'EC Study_EU27 data'!$C$290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data'!$G$290:$Q$290</c:f>
              <c:numCache>
                <c:formatCode>0.00</c:formatCode>
                <c:ptCount val="11"/>
                <c:pt idx="0">
                  <c:v>13.217274</c:v>
                </c:pt>
                <c:pt idx="1">
                  <c:v>14.185452</c:v>
                </c:pt>
                <c:pt idx="2">
                  <c:v>16.437951999999999</c:v>
                </c:pt>
                <c:pt idx="3">
                  <c:v>15.607067000000001</c:v>
                </c:pt>
                <c:pt idx="4">
                  <c:v>15.358734999999999</c:v>
                </c:pt>
                <c:pt idx="5">
                  <c:v>15.591797000000001</c:v>
                </c:pt>
                <c:pt idx="6">
                  <c:v>15.937153</c:v>
                </c:pt>
                <c:pt idx="7">
                  <c:v>16.635293000000001</c:v>
                </c:pt>
                <c:pt idx="8">
                  <c:v>17.349907999999999</c:v>
                </c:pt>
                <c:pt idx="9">
                  <c:v>16.423992999999999</c:v>
                </c:pt>
                <c:pt idx="10">
                  <c:v>17.088016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E-4F75-A7A3-FB72483CAA88}"/>
            </c:ext>
          </c:extLst>
        </c:ser>
        <c:ser>
          <c:idx val="9"/>
          <c:order val="9"/>
          <c:tx>
            <c:strRef>
              <c:f>'EC Study_EU27 data'!$C$293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data'!$G$293:$Q$293</c:f>
              <c:numCache>
                <c:formatCode>0.00</c:formatCode>
                <c:ptCount val="11"/>
                <c:pt idx="0">
                  <c:v>0.62326999999999999</c:v>
                </c:pt>
                <c:pt idx="1">
                  <c:v>0.53128799999999998</c:v>
                </c:pt>
                <c:pt idx="2">
                  <c:v>0.77122299999999999</c:v>
                </c:pt>
                <c:pt idx="3">
                  <c:v>0.78491500000000003</c:v>
                </c:pt>
                <c:pt idx="4">
                  <c:v>0.90023500000000001</c:v>
                </c:pt>
                <c:pt idx="5">
                  <c:v>0.78861400000000004</c:v>
                </c:pt>
                <c:pt idx="6">
                  <c:v>0.74804400000000004</c:v>
                </c:pt>
                <c:pt idx="7">
                  <c:v>0.70204500000000003</c:v>
                </c:pt>
                <c:pt idx="8">
                  <c:v>0.69843699999999997</c:v>
                </c:pt>
                <c:pt idx="9">
                  <c:v>0.36509900000000001</c:v>
                </c:pt>
                <c:pt idx="10">
                  <c:v>0.38653500000000002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7E-4F75-A7A3-FB72483CAA88}"/>
            </c:ext>
          </c:extLst>
        </c:ser>
        <c:ser>
          <c:idx val="10"/>
          <c:order val="10"/>
          <c:tx>
            <c:strRef>
              <c:f>'EC Study_EU27 data'!$C$294</c:f>
              <c:strCache>
                <c:ptCount val="1"/>
                <c:pt idx="0">
                  <c:v>Cross sectors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data'!$G$294:$Q$294</c:f>
              <c:numCache>
                <c:formatCode>0.00</c:formatCode>
                <c:ptCount val="11"/>
                <c:pt idx="0">
                  <c:v>2.5913469999999998</c:v>
                </c:pt>
                <c:pt idx="1">
                  <c:v>3.2027450000000002</c:v>
                </c:pt>
                <c:pt idx="2">
                  <c:v>4.4666119999999996</c:v>
                </c:pt>
                <c:pt idx="3">
                  <c:v>5.9209690000000004</c:v>
                </c:pt>
                <c:pt idx="4">
                  <c:v>6.4353660000000001</c:v>
                </c:pt>
                <c:pt idx="5">
                  <c:v>6.2981540000000003</c:v>
                </c:pt>
                <c:pt idx="6">
                  <c:v>6.1479330000000001</c:v>
                </c:pt>
                <c:pt idx="7">
                  <c:v>6.9357379999999997</c:v>
                </c:pt>
                <c:pt idx="8">
                  <c:v>7.0397600000000002</c:v>
                </c:pt>
                <c:pt idx="9">
                  <c:v>8.9044550000000005</c:v>
                </c:pt>
                <c:pt idx="10">
                  <c:v>8.8748830000000005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7E-4F75-A7A3-FB72483C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31920"/>
        <c:axId val="458930280"/>
      </c:barChart>
      <c:catAx>
        <c:axId val="458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0280"/>
        <c:crosses val="autoZero"/>
        <c:auto val="1"/>
        <c:lblAlgn val="ctr"/>
        <c:lblOffset val="100"/>
        <c:noMultiLvlLbl val="0"/>
      </c:catAx>
      <c:valAx>
        <c:axId val="4589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61956160939399"/>
          <c:y val="0.11446804933220756"/>
          <c:w val="0.14907776006930634"/>
          <c:h val="0.8287942382061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5447108196661711"/>
          <c:w val="0.43630350602421786"/>
          <c:h val="0.565086876797862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9-4382-95C6-FC9370A22F5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9-4382-95C6-FC9370A22F5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9-4382-95C6-FC9370A22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9-4382-95C6-FC9370A22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29-4382-95C6-FC9370A22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29-4382-95C6-FC9370A22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29-4382-95C6-FC9370A22F59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29-4382-95C6-FC9370A22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29-4382-95C6-FC9370A22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29-4382-95C6-FC9370A22F59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29-4382-95C6-FC9370A22F59}"/>
              </c:ext>
            </c:extLst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29-4382-95C6-FC9370A22F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29-4382-95C6-FC9370A22F5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29-4382-95C6-FC9370A22F5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D29-4382-95C6-FC9370A22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('EC Study_EU27 data'!$C$247,'EC Study_EU27 data'!$C$268,'EC Study_EU27 data'!$C$273:$C$275,'EC Study_EU27 data'!$C$274:$C$275,'EC Study_EU27 data'!$C$281,'EC Study_EU27 data'!$C$288:$C$290,'EC Study_EU27 data'!$C$293:$C$294)</c15:sqref>
                  </c15:fullRef>
                </c:ext>
              </c:extLst>
              <c:f>('EC Study_EU27 data'!$C$247,'EC Study_EU27 data'!$C$268,'EC Study_EU27 data'!$C$273:$C$275,'EC Study_EU27 data'!$C$281,'EC Study_EU27 data'!$C$288:$C$290,'EC Study_EU27 data'!$C$293:$C$294)</c:f>
              <c:strCache>
                <c:ptCount val="11"/>
                <c:pt idx="0">
                  <c:v>Energy sector</c:v>
                </c:pt>
                <c:pt idx="1">
                  <c:v>Agriculture</c:v>
                </c:pt>
                <c:pt idx="2">
                  <c:v>Construction</c:v>
                </c:pt>
                <c:pt idx="3">
                  <c:v>Mining</c:v>
                </c:pt>
                <c:pt idx="4">
                  <c:v>Industry</c:v>
                </c:pt>
                <c:pt idx="5">
                  <c:v>Transport</c:v>
                </c:pt>
                <c:pt idx="6">
                  <c:v>Services</c:v>
                </c:pt>
                <c:pt idx="7">
                  <c:v>Business</c:v>
                </c:pt>
                <c:pt idx="8">
                  <c:v>Households</c:v>
                </c:pt>
                <c:pt idx="9">
                  <c:v>Public</c:v>
                </c:pt>
                <c:pt idx="10">
                  <c:v>Cross sectors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('EC Study_EU27 data'!$D$247,'EC Study_EU27 data'!$D$268,'EC Study_EU27 data'!$D$273:$D$275,'EC Study_EU27 data'!$D$274:$D$275,'EC Study_EU27 data'!$D$281,'EC Study_EU27 data'!$D$288:$D$290,'EC Study_EU27 data'!$D$293:$D$294)</c15:sqref>
                  </c15:fullRef>
                </c:ext>
              </c:extLst>
              <c:f>('EC Study_EU27 data'!$D$247,'EC Study_EU27 data'!$D$268,'EC Study_EU27 data'!$D$273:$D$275,'EC Study_EU27 data'!$D$281,'EC Study_EU27 data'!$D$288:$D$290,'EC Study_EU27 data'!$D$293:$D$294)</c:f>
              <c:numCache>
                <c:formatCode>General</c:formatCode>
                <c:ptCount val="11"/>
                <c:pt idx="0">
                  <c:v>934</c:v>
                </c:pt>
                <c:pt idx="1">
                  <c:v>73</c:v>
                </c:pt>
                <c:pt idx="2">
                  <c:v>2</c:v>
                </c:pt>
                <c:pt idx="3">
                  <c:v>20</c:v>
                </c:pt>
                <c:pt idx="4">
                  <c:v>151</c:v>
                </c:pt>
                <c:pt idx="5">
                  <c:v>178</c:v>
                </c:pt>
                <c:pt idx="6">
                  <c:v>6</c:v>
                </c:pt>
                <c:pt idx="7">
                  <c:v>44</c:v>
                </c:pt>
                <c:pt idx="8">
                  <c:v>209</c:v>
                </c:pt>
                <c:pt idx="9">
                  <c:v>65</c:v>
                </c:pt>
                <c:pt idx="10">
                  <c:v>137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FD29-4382-95C6-FC9370A22F5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1659591</xdr:colOff>
      <xdr:row>22</xdr:row>
      <xdr:rowOff>67236</xdr:rowOff>
    </xdr:from>
    <xdr:to>
      <xdr:col>4</xdr:col>
      <xdr:colOff>734787</xdr:colOff>
      <xdr:row>44</xdr:row>
      <xdr:rowOff>14979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BB3A24-0EED-4518-93DB-4F715B8D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61123</xdr:colOff>
      <xdr:row>55</xdr:row>
      <xdr:rowOff>49917</xdr:rowOff>
    </xdr:from>
    <xdr:to>
      <xdr:col>4</xdr:col>
      <xdr:colOff>721180</xdr:colOff>
      <xdr:row>76</xdr:row>
      <xdr:rowOff>146813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C82A43-4CED-4E60-974D-5FE88D69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135342</xdr:colOff>
      <xdr:row>99</xdr:row>
      <xdr:rowOff>42523</xdr:rowOff>
    </xdr:from>
    <xdr:to>
      <xdr:col>4</xdr:col>
      <xdr:colOff>663348</xdr:colOff>
      <xdr:row>224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73414D-E2F2-45BD-9F8B-5F4773FE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351311</xdr:colOff>
      <xdr:row>4</xdr:row>
      <xdr:rowOff>48243</xdr:rowOff>
    </xdr:from>
    <xdr:to>
      <xdr:col>25</xdr:col>
      <xdr:colOff>351311</xdr:colOff>
      <xdr:row>9</xdr:row>
      <xdr:rowOff>34636</xdr:rowOff>
    </xdr:to>
    <xdr:sp macro="" textlink="">
      <xdr:nvSpPr>
        <xdr:cNvPr id="5" name="Bulle narrative : rectangle à coins arrondis 4">
          <a:extLst>
            <a:ext uri="{FF2B5EF4-FFF2-40B4-BE49-F238E27FC236}">
              <a16:creationId xmlns:a16="http://schemas.microsoft.com/office/drawing/2014/main" id="{D563D455-0CDC-40A9-9503-364FB527E830}"/>
            </a:ext>
          </a:extLst>
        </xdr:cNvPr>
        <xdr:cNvSpPr/>
      </xdr:nvSpPr>
      <xdr:spPr>
        <a:xfrm>
          <a:off x="14410211" y="723900"/>
          <a:ext cx="3276600" cy="0"/>
        </a:xfrm>
        <a:prstGeom prst="wedgeRoundRectCallout">
          <a:avLst>
            <a:gd name="adj1" fmla="val -54510"/>
            <a:gd name="adj2" fmla="val -73349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/>
            <a:t>Select your country using the rolling menu in the dark </a:t>
          </a:r>
          <a:r>
            <a:rPr lang="fr-FR" sz="2000" u="none"/>
            <a:t>blue</a:t>
          </a:r>
          <a:r>
            <a:rPr lang="fr-FR" sz="2000" u="none" baseline="0"/>
            <a:t> </a:t>
          </a:r>
          <a:r>
            <a:rPr lang="fr-FR" sz="2000" baseline="0"/>
            <a:t>cell on the top of the page</a:t>
          </a:r>
          <a:endParaRPr lang="fr-FR" sz="2000"/>
        </a:p>
      </xdr:txBody>
    </xdr:sp>
    <xdr:clientData/>
  </xdr:twoCellAnchor>
  <xdr:twoCellAnchor>
    <xdr:from>
      <xdr:col>4</xdr:col>
      <xdr:colOff>773906</xdr:colOff>
      <xdr:row>22</xdr:row>
      <xdr:rowOff>68034</xdr:rowOff>
    </xdr:from>
    <xdr:to>
      <xdr:col>20</xdr:col>
      <xdr:colOff>693965</xdr:colOff>
      <xdr:row>44</xdr:row>
      <xdr:rowOff>27213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8AF253-789C-4130-B4A1-30B548D0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782411</xdr:colOff>
      <xdr:row>55</xdr:row>
      <xdr:rowOff>51028</xdr:rowOff>
    </xdr:from>
    <xdr:to>
      <xdr:col>20</xdr:col>
      <xdr:colOff>721179</xdr:colOff>
      <xdr:row>76</xdr:row>
      <xdr:rowOff>136072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799EED-5A8C-4A48-9626-84358E026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750757</xdr:colOff>
      <xdr:row>99</xdr:row>
      <xdr:rowOff>50344</xdr:rowOff>
    </xdr:from>
    <xdr:to>
      <xdr:col>20</xdr:col>
      <xdr:colOff>693965</xdr:colOff>
      <xdr:row>224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05654B-77F2-48BE-ACB1-26FBF1A8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857252</xdr:colOff>
      <xdr:row>298</xdr:row>
      <xdr:rowOff>1703</xdr:rowOff>
    </xdr:from>
    <xdr:to>
      <xdr:col>20</xdr:col>
      <xdr:colOff>693966</xdr:colOff>
      <xdr:row>317</xdr:row>
      <xdr:rowOff>89437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A9E7301-8EB9-47BB-9AB5-7FE8E7A0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40821</xdr:colOff>
      <xdr:row>298</xdr:row>
      <xdr:rowOff>0</xdr:rowOff>
    </xdr:from>
    <xdr:to>
      <xdr:col>4</xdr:col>
      <xdr:colOff>816429</xdr:colOff>
      <xdr:row>317</xdr:row>
      <xdr:rowOff>81643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BDFF0FE-1831-4D9D-A3E2-C96641A7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49586</xdr:colOff>
      <xdr:row>1</xdr:row>
      <xdr:rowOff>44824</xdr:rowOff>
    </xdr:from>
    <xdr:ext cx="5020234" cy="3309318"/>
    <xdr:pic>
      <xdr:nvPicPr>
        <xdr:cNvPr id="2" name="Picture 1">
          <a:extLst>
            <a:ext uri="{FF2B5EF4-FFF2-40B4-BE49-F238E27FC236}">
              <a16:creationId xmlns:a16="http://schemas.microsoft.com/office/drawing/2014/main" id="{3C96A040-6FFD-4193-AABD-23CC24EBB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8" y="224118"/>
          <a:ext cx="5020234" cy="3309318"/>
        </a:xfrm>
        <a:prstGeom prst="rect">
          <a:avLst/>
        </a:prstGeom>
      </xdr:spPr>
    </xdr:pic>
    <xdr:clientData/>
  </xdr:oneCellAnchor>
  <xdr:oneCellAnchor>
    <xdr:from>
      <xdr:col>8</xdr:col>
      <xdr:colOff>49303</xdr:colOff>
      <xdr:row>1</xdr:row>
      <xdr:rowOff>49586</xdr:rowOff>
    </xdr:from>
    <xdr:ext cx="4913410" cy="3361765"/>
    <xdr:pic>
      <xdr:nvPicPr>
        <xdr:cNvPr id="7" name="Picture 6">
          <a:extLst>
            <a:ext uri="{FF2B5EF4-FFF2-40B4-BE49-F238E27FC236}">
              <a16:creationId xmlns:a16="http://schemas.microsoft.com/office/drawing/2014/main" id="{D4FACA95-B4B8-4C49-AB29-996E4A7F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0332" y="83204"/>
          <a:ext cx="4913410" cy="3361765"/>
        </a:xfrm>
        <a:prstGeom prst="rect">
          <a:avLst/>
        </a:prstGeom>
      </xdr:spPr>
    </xdr:pic>
    <xdr:clientData/>
  </xdr:oneCellAnchor>
  <xdr:oneCellAnchor>
    <xdr:from>
      <xdr:col>16</xdr:col>
      <xdr:colOff>39781</xdr:colOff>
      <xdr:row>1</xdr:row>
      <xdr:rowOff>47904</xdr:rowOff>
    </xdr:from>
    <xdr:ext cx="5148544" cy="3276688"/>
    <xdr:pic>
      <xdr:nvPicPr>
        <xdr:cNvPr id="8" name="Picture 7">
          <a:extLst>
            <a:ext uri="{FF2B5EF4-FFF2-40B4-BE49-F238E27FC236}">
              <a16:creationId xmlns:a16="http://schemas.microsoft.com/office/drawing/2014/main" id="{96244A35-8A02-4D70-8C7F-B00F63B1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8575" y="81522"/>
          <a:ext cx="5148544" cy="32766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20731</xdr:colOff>
      <xdr:row>1</xdr:row>
      <xdr:rowOff>60792</xdr:rowOff>
    </xdr:from>
    <xdr:to>
      <xdr:col>17</xdr:col>
      <xdr:colOff>608248</xdr:colOff>
      <xdr:row>28</xdr:row>
      <xdr:rowOff>125911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A5B43-7DBA-404A-A50D-4B24A0A8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2672" y="94410"/>
          <a:ext cx="7557576" cy="4906060"/>
        </a:xfrm>
        <a:prstGeom prst="rect">
          <a:avLst/>
        </a:prstGeom>
      </xdr:spPr>
    </xdr:pic>
    <xdr:clientData/>
  </xdr:twoCellAnchor>
  <xdr:twoCellAnchor editAs="oneCell">
    <xdr:from>
      <xdr:col>1</xdr:col>
      <xdr:colOff>44580</xdr:colOff>
      <xdr:row>1</xdr:row>
      <xdr:rowOff>33617</xdr:rowOff>
    </xdr:from>
    <xdr:to>
      <xdr:col>6</xdr:col>
      <xdr:colOff>610571</xdr:colOff>
      <xdr:row>21</xdr:row>
      <xdr:rowOff>153201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EDCA54-6203-4095-9F3C-02C919DA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521" y="67235"/>
          <a:ext cx="4913873" cy="3705466"/>
        </a:xfrm>
        <a:prstGeom prst="rect">
          <a:avLst/>
        </a:prstGeom>
      </xdr:spPr>
    </xdr:pic>
    <xdr:clientData/>
  </xdr:twoCellAnchor>
  <xdr:twoCellAnchor editAs="oneCell">
    <xdr:from>
      <xdr:col>19</xdr:col>
      <xdr:colOff>65554</xdr:colOff>
      <xdr:row>1</xdr:row>
      <xdr:rowOff>49587</xdr:rowOff>
    </xdr:from>
    <xdr:to>
      <xdr:col>32</xdr:col>
      <xdr:colOff>64564</xdr:colOff>
      <xdr:row>13</xdr:row>
      <xdr:rowOff>78442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224633-26A0-4F39-A0DB-4A01AA4D1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9201" y="83205"/>
          <a:ext cx="9736922" cy="218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2" Type="http://schemas.openxmlformats.org/officeDocument/2006/relationships/hyperlink" Target="https://ec.europa.eu/energy/studies_main/final_studies/study-energy-costs-taxes-and-impact-government-interventions-investments_en" TargetMode="External"/><Relationship Id="rId1" Type="http://schemas.openxmlformats.org/officeDocument/2006/relationships/hyperlink" Target="https://ec.europa.eu/energy/studies_main/final_studies/study-energy-costs-taxes-and-impact-government-interventions-investments_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europa.eu/euodp/en/data/dataset/6844318a-4be9-4785-9084-4674b4930ca0" TargetMode="External"/><Relationship Id="rId4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c.europa.eu/eurostat/databrowser/view/prc_hicp_aind/default/table?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16" zoomScale="85" zoomScaleNormal="85" workbookViewId="0">
      <selection activeCell="A61" sqref="A61"/>
    </sheetView>
  </sheetViews>
  <sheetFormatPr defaultColWidth="9.1328125" defaultRowHeight="14.25"/>
  <cols>
    <col min="1" max="1" width="9.59765625" style="3" customWidth="1"/>
    <col min="2" max="2" width="83.265625" style="3" customWidth="1"/>
    <col min="3" max="16384" width="9.1328125" style="3"/>
  </cols>
  <sheetData>
    <row r="1" spans="1:5">
      <c r="A1" s="7" t="s">
        <v>26</v>
      </c>
    </row>
    <row r="2" spans="1:5">
      <c r="A2" s="7" t="s">
        <v>25</v>
      </c>
    </row>
    <row r="3" spans="1:5">
      <c r="A3" s="7" t="s">
        <v>46</v>
      </c>
    </row>
    <row r="5" spans="1:5">
      <c r="A5" s="7" t="s">
        <v>0</v>
      </c>
      <c r="B5" s="8" t="s">
        <v>356</v>
      </c>
    </row>
    <row r="6" spans="1:5">
      <c r="B6" s="3" t="s">
        <v>80</v>
      </c>
    </row>
    <row r="7" spans="1:5">
      <c r="B7" s="1">
        <v>2020</v>
      </c>
      <c r="D7" s="1"/>
    </row>
    <row r="8" spans="1:5">
      <c r="B8" s="3" t="s">
        <v>78</v>
      </c>
    </row>
    <row r="9" spans="1:5">
      <c r="B9" s="9" t="s">
        <v>79</v>
      </c>
      <c r="D9" s="11"/>
    </row>
    <row r="10" spans="1:5">
      <c r="B10" s="3" t="s">
        <v>578</v>
      </c>
    </row>
    <row r="11" spans="1:5">
      <c r="B11" s="11"/>
    </row>
    <row r="12" spans="1:5">
      <c r="B12" s="8" t="s">
        <v>357</v>
      </c>
    </row>
    <row r="13" spans="1:5">
      <c r="B13" s="3" t="s">
        <v>80</v>
      </c>
    </row>
    <row r="14" spans="1:5">
      <c r="B14" s="1">
        <v>2020</v>
      </c>
    </row>
    <row r="15" spans="1:5">
      <c r="B15" s="3" t="s">
        <v>78</v>
      </c>
    </row>
    <row r="16" spans="1:5">
      <c r="B16" s="9" t="s">
        <v>79</v>
      </c>
      <c r="E16" s="10"/>
    </row>
    <row r="17" spans="2:2">
      <c r="B17" s="11" t="s">
        <v>579</v>
      </c>
    </row>
    <row r="18" spans="2:2">
      <c r="B18" s="11"/>
    </row>
    <row r="19" spans="2:2">
      <c r="B19" s="11" t="s">
        <v>80</v>
      </c>
    </row>
    <row r="20" spans="2:2">
      <c r="B20" s="257">
        <v>2018</v>
      </c>
    </row>
    <row r="21" spans="2:2">
      <c r="B21" s="11" t="s">
        <v>580</v>
      </c>
    </row>
    <row r="22" spans="2:2">
      <c r="B22" s="258" t="s">
        <v>581</v>
      </c>
    </row>
    <row r="23" spans="2:2">
      <c r="B23" s="11" t="s">
        <v>582</v>
      </c>
    </row>
    <row r="25" spans="2:2">
      <c r="B25" s="8" t="s">
        <v>377</v>
      </c>
    </row>
    <row r="26" spans="2:2">
      <c r="B26" s="185" t="s">
        <v>352</v>
      </c>
    </row>
    <row r="27" spans="2:2">
      <c r="B27" s="186">
        <v>2019</v>
      </c>
    </row>
    <row r="28" spans="2:2">
      <c r="B28" s="185" t="s">
        <v>353</v>
      </c>
    </row>
    <row r="29" spans="2:2">
      <c r="B29" s="187" t="s">
        <v>354</v>
      </c>
    </row>
    <row r="30" spans="2:2">
      <c r="B30" s="185" t="s">
        <v>355</v>
      </c>
    </row>
    <row r="31" spans="2:2">
      <c r="B31" s="185" t="s">
        <v>379</v>
      </c>
    </row>
    <row r="33" spans="1:2">
      <c r="B33" s="8" t="s">
        <v>380</v>
      </c>
    </row>
    <row r="34" spans="1:2">
      <c r="B34" s="185" t="s">
        <v>352</v>
      </c>
    </row>
    <row r="35" spans="1:2">
      <c r="B35" s="186">
        <v>2019</v>
      </c>
    </row>
    <row r="36" spans="1:2">
      <c r="B36" s="185" t="s">
        <v>353</v>
      </c>
    </row>
    <row r="37" spans="1:2">
      <c r="B37" s="187" t="s">
        <v>354</v>
      </c>
    </row>
    <row r="38" spans="1:2">
      <c r="B38" s="185" t="s">
        <v>378</v>
      </c>
    </row>
    <row r="39" spans="1:2">
      <c r="B39" s="185" t="s">
        <v>546</v>
      </c>
    </row>
    <row r="40" spans="1:2">
      <c r="B40" s="185"/>
    </row>
    <row r="41" spans="1:2">
      <c r="A41" s="7" t="s">
        <v>15</v>
      </c>
    </row>
    <row r="42" spans="1:2">
      <c r="A42" s="3" t="s">
        <v>562</v>
      </c>
    </row>
    <row r="44" spans="1:2">
      <c r="A44" s="3" t="s">
        <v>600</v>
      </c>
    </row>
    <row r="45" spans="1:2">
      <c r="A45" s="3" t="s">
        <v>601</v>
      </c>
    </row>
    <row r="47" spans="1:2">
      <c r="A47" s="189">
        <v>0.5</v>
      </c>
      <c r="B47" s="3" t="s">
        <v>374</v>
      </c>
    </row>
    <row r="49" spans="1:2">
      <c r="A49" s="7" t="s">
        <v>375</v>
      </c>
    </row>
    <row r="50" spans="1:2">
      <c r="A50" s="190">
        <f>39.6831*10^9</f>
        <v>39683100000</v>
      </c>
      <c r="B50" s="3" t="s">
        <v>376</v>
      </c>
    </row>
    <row r="51" spans="1:2">
      <c r="A51" s="190"/>
    </row>
    <row r="52" spans="1:2">
      <c r="A52" s="261" t="s">
        <v>597</v>
      </c>
    </row>
    <row r="53" spans="1:2">
      <c r="A53" s="182">
        <v>1.1811</v>
      </c>
      <c r="B53" s="182" t="s">
        <v>596</v>
      </c>
    </row>
    <row r="54" spans="1:2">
      <c r="A54" s="260" t="s">
        <v>598</v>
      </c>
    </row>
    <row r="55" spans="1:2">
      <c r="A55" s="190"/>
    </row>
    <row r="56" spans="1:2">
      <c r="A56" s="10" t="s">
        <v>595</v>
      </c>
    </row>
    <row r="57" spans="1:2">
      <c r="A57" s="10">
        <v>0.91400000000000003</v>
      </c>
    </row>
    <row r="58" spans="1:2">
      <c r="A58" s="10" t="s">
        <v>29</v>
      </c>
    </row>
    <row r="59" spans="1:2">
      <c r="A59" s="10"/>
    </row>
    <row r="60" spans="1:2">
      <c r="A60" s="10" t="s">
        <v>602</v>
      </c>
    </row>
  </sheetData>
  <hyperlinks>
    <hyperlink ref="B16" r:id="rId1"/>
    <hyperlink ref="B9" r:id="rId2"/>
    <hyperlink ref="B29" r:id="rId3"/>
    <hyperlink ref="B37" r:id="rId4"/>
    <hyperlink ref="B22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2"/>
  <sheetViews>
    <sheetView tabSelected="1" zoomScale="85" zoomScaleNormal="85" workbookViewId="0">
      <selection activeCell="B2" sqref="B2:AG22"/>
    </sheetView>
  </sheetViews>
  <sheetFormatPr defaultColWidth="9.1328125" defaultRowHeight="14.25"/>
  <cols>
    <col min="1" max="1" width="26.59765625" style="3" customWidth="1"/>
    <col min="2" max="16384" width="9.1328125" style="3"/>
  </cols>
  <sheetData>
    <row r="1" spans="1:33">
      <c r="A1" s="7" t="s">
        <v>16</v>
      </c>
      <c r="B1" s="7">
        <v>2019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3">
      <c r="A2" s="3" t="s">
        <v>17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>
      <c r="A3" s="3" t="s">
        <v>43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>
      <c r="A4" s="3" t="s">
        <v>18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>
      <c r="A5" s="3" t="s">
        <v>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>
      <c r="A7" s="3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>
      <c r="A8" s="3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>
      <c r="A9" s="3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>
      <c r="A10" s="3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>
      <c r="A11" s="3" t="s">
        <v>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>
      <c r="A12" s="3" t="s">
        <v>12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>
      <c r="A13" s="3" t="s">
        <v>13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>
      <c r="A14" s="3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>
      <c r="A15" s="3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>
      <c r="A16" s="3" t="s">
        <v>34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>
      <c r="A17" s="3" t="s">
        <v>40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>
      <c r="A18" s="3" t="s">
        <v>61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>
      <c r="A19" s="3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>
      <c r="A20" s="3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>
      <c r="A21" s="3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>
      <c r="A22" s="3" t="s">
        <v>60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zoomScale="85" zoomScaleNormal="85" workbookViewId="0">
      <selection activeCell="AH2" sqref="AH2:AI17"/>
    </sheetView>
  </sheetViews>
  <sheetFormatPr defaultRowHeight="14.25"/>
  <cols>
    <col min="1" max="1" width="32.3984375" customWidth="1"/>
  </cols>
  <sheetData>
    <row r="1" spans="1:35">
      <c r="A1" s="183" t="s">
        <v>16</v>
      </c>
      <c r="B1" s="183">
        <v>2019</v>
      </c>
      <c r="C1" s="183">
        <v>2020</v>
      </c>
      <c r="D1" s="183">
        <v>2021</v>
      </c>
      <c r="E1" s="183">
        <v>2022</v>
      </c>
      <c r="F1" s="183">
        <v>2023</v>
      </c>
      <c r="G1" s="183">
        <v>2024</v>
      </c>
      <c r="H1" s="183">
        <v>2025</v>
      </c>
      <c r="I1" s="183">
        <v>2026</v>
      </c>
      <c r="J1" s="183">
        <v>2027</v>
      </c>
      <c r="K1" s="183">
        <v>2028</v>
      </c>
      <c r="L1" s="183">
        <v>2029</v>
      </c>
      <c r="M1" s="183">
        <v>2030</v>
      </c>
      <c r="N1" s="183">
        <v>2031</v>
      </c>
      <c r="O1" s="183">
        <v>2032</v>
      </c>
      <c r="P1" s="183">
        <v>2033</v>
      </c>
      <c r="Q1" s="183">
        <v>2034</v>
      </c>
      <c r="R1" s="183">
        <v>2035</v>
      </c>
      <c r="S1" s="183">
        <v>2036</v>
      </c>
      <c r="T1" s="183">
        <v>2037</v>
      </c>
      <c r="U1" s="183">
        <v>2038</v>
      </c>
      <c r="V1" s="183">
        <v>2039</v>
      </c>
      <c r="W1" s="183">
        <v>2040</v>
      </c>
      <c r="X1" s="183">
        <v>2041</v>
      </c>
      <c r="Y1" s="183">
        <v>2042</v>
      </c>
      <c r="Z1" s="183">
        <v>2043</v>
      </c>
      <c r="AA1" s="183">
        <v>2044</v>
      </c>
      <c r="AB1" s="183">
        <v>2045</v>
      </c>
      <c r="AC1" s="183">
        <v>2046</v>
      </c>
      <c r="AD1" s="183">
        <v>2047</v>
      </c>
      <c r="AE1" s="183">
        <v>2048</v>
      </c>
      <c r="AF1" s="183">
        <v>2049</v>
      </c>
      <c r="AG1" s="183">
        <v>2050</v>
      </c>
    </row>
    <row r="2" spans="1:35">
      <c r="A2" t="s">
        <v>44</v>
      </c>
      <c r="B2" s="182">
        <v>0</v>
      </c>
      <c r="C2" s="182">
        <v>0</v>
      </c>
      <c r="D2" s="182">
        <v>0</v>
      </c>
      <c r="E2" s="182">
        <v>0</v>
      </c>
      <c r="F2" s="182">
        <v>0</v>
      </c>
      <c r="G2" s="182">
        <v>0</v>
      </c>
      <c r="H2" s="182">
        <v>0</v>
      </c>
      <c r="I2" s="182">
        <v>0</v>
      </c>
      <c r="J2" s="182">
        <v>0</v>
      </c>
      <c r="K2" s="182">
        <v>0</v>
      </c>
      <c r="L2" s="182">
        <v>0</v>
      </c>
      <c r="M2" s="182">
        <v>0</v>
      </c>
      <c r="N2" s="182">
        <v>0</v>
      </c>
      <c r="O2" s="182">
        <v>0</v>
      </c>
      <c r="P2" s="182">
        <v>0</v>
      </c>
      <c r="Q2" s="182">
        <v>0</v>
      </c>
      <c r="R2" s="182">
        <v>0</v>
      </c>
      <c r="S2" s="182">
        <v>0</v>
      </c>
      <c r="T2" s="182">
        <v>0</v>
      </c>
      <c r="U2" s="182">
        <v>0</v>
      </c>
      <c r="V2" s="182">
        <v>0</v>
      </c>
      <c r="W2" s="182">
        <v>0</v>
      </c>
      <c r="X2" s="182">
        <v>0</v>
      </c>
      <c r="Y2" s="182">
        <v>0</v>
      </c>
      <c r="Z2" s="182">
        <v>0</v>
      </c>
      <c r="AA2" s="182">
        <v>0</v>
      </c>
      <c r="AB2" s="182">
        <v>0</v>
      </c>
      <c r="AC2" s="182">
        <v>0</v>
      </c>
      <c r="AD2" s="182">
        <v>0</v>
      </c>
      <c r="AE2" s="182">
        <v>0</v>
      </c>
      <c r="AF2" s="182">
        <v>0</v>
      </c>
      <c r="AG2" s="182">
        <v>0</v>
      </c>
      <c r="AH2" s="182"/>
      <c r="AI2" s="182"/>
    </row>
    <row r="3" spans="1:35">
      <c r="A3" t="s">
        <v>36</v>
      </c>
      <c r="B3" s="182">
        <v>0</v>
      </c>
      <c r="C3" s="182">
        <v>0</v>
      </c>
      <c r="D3" s="182">
        <v>0</v>
      </c>
      <c r="E3" s="182">
        <v>0</v>
      </c>
      <c r="F3" s="182">
        <v>0</v>
      </c>
      <c r="G3" s="182">
        <v>0</v>
      </c>
      <c r="H3" s="182">
        <v>0</v>
      </c>
      <c r="I3" s="182">
        <v>0</v>
      </c>
      <c r="J3" s="182">
        <v>0</v>
      </c>
      <c r="K3" s="182">
        <v>0</v>
      </c>
      <c r="L3" s="182">
        <v>0</v>
      </c>
      <c r="M3" s="182">
        <v>0</v>
      </c>
      <c r="N3" s="182">
        <v>0</v>
      </c>
      <c r="O3" s="182">
        <v>0</v>
      </c>
      <c r="P3" s="182">
        <v>0</v>
      </c>
      <c r="Q3" s="182">
        <v>0</v>
      </c>
      <c r="R3" s="182">
        <v>0</v>
      </c>
      <c r="S3" s="182">
        <v>0</v>
      </c>
      <c r="T3" s="182">
        <v>0</v>
      </c>
      <c r="U3" s="182">
        <v>0</v>
      </c>
      <c r="V3" s="182">
        <v>0</v>
      </c>
      <c r="W3" s="182">
        <v>0</v>
      </c>
      <c r="X3" s="182">
        <v>0</v>
      </c>
      <c r="Y3" s="182">
        <v>0</v>
      </c>
      <c r="Z3" s="182">
        <v>0</v>
      </c>
      <c r="AA3" s="182">
        <v>0</v>
      </c>
      <c r="AB3" s="182">
        <v>0</v>
      </c>
      <c r="AC3" s="182">
        <v>0</v>
      </c>
      <c r="AD3" s="182">
        <v>0</v>
      </c>
      <c r="AE3" s="182">
        <v>0</v>
      </c>
      <c r="AF3" s="182">
        <v>0</v>
      </c>
      <c r="AG3" s="182">
        <v>0</v>
      </c>
      <c r="AH3" s="182"/>
      <c r="AI3" s="182"/>
    </row>
    <row r="4" spans="1:35">
      <c r="A4" t="s">
        <v>23</v>
      </c>
      <c r="B4" s="182">
        <v>0</v>
      </c>
      <c r="C4" s="182">
        <v>0</v>
      </c>
      <c r="D4" s="182">
        <v>0</v>
      </c>
      <c r="E4" s="182">
        <v>0</v>
      </c>
      <c r="F4" s="182">
        <v>0</v>
      </c>
      <c r="G4" s="182">
        <v>0</v>
      </c>
      <c r="H4" s="182">
        <v>0</v>
      </c>
      <c r="I4" s="182">
        <v>0</v>
      </c>
      <c r="J4" s="182">
        <v>0</v>
      </c>
      <c r="K4" s="182">
        <v>0</v>
      </c>
      <c r="L4" s="182">
        <v>0</v>
      </c>
      <c r="M4" s="182">
        <v>0</v>
      </c>
      <c r="N4" s="182">
        <v>0</v>
      </c>
      <c r="O4" s="182">
        <v>0</v>
      </c>
      <c r="P4" s="182">
        <v>0</v>
      </c>
      <c r="Q4" s="182">
        <v>0</v>
      </c>
      <c r="R4" s="182">
        <v>0</v>
      </c>
      <c r="S4" s="182">
        <v>0</v>
      </c>
      <c r="T4" s="182">
        <v>0</v>
      </c>
      <c r="U4" s="182">
        <v>0</v>
      </c>
      <c r="V4" s="182">
        <v>0</v>
      </c>
      <c r="W4" s="182">
        <v>0</v>
      </c>
      <c r="X4" s="182">
        <v>0</v>
      </c>
      <c r="Y4" s="182">
        <v>0</v>
      </c>
      <c r="Z4" s="182">
        <v>0</v>
      </c>
      <c r="AA4" s="182">
        <v>0</v>
      </c>
      <c r="AB4" s="182">
        <v>0</v>
      </c>
      <c r="AC4" s="182">
        <v>0</v>
      </c>
      <c r="AD4" s="182">
        <v>0</v>
      </c>
      <c r="AE4" s="182">
        <v>0</v>
      </c>
      <c r="AF4" s="182">
        <v>0</v>
      </c>
      <c r="AG4" s="182">
        <v>0</v>
      </c>
      <c r="AH4" s="182"/>
      <c r="AI4" s="182"/>
    </row>
    <row r="5" spans="1:35">
      <c r="A5" t="s">
        <v>24</v>
      </c>
      <c r="B5" s="182">
        <v>0</v>
      </c>
      <c r="C5" s="182">
        <v>0</v>
      </c>
      <c r="D5" s="182">
        <v>0</v>
      </c>
      <c r="E5" s="182">
        <v>0</v>
      </c>
      <c r="F5" s="182">
        <v>0</v>
      </c>
      <c r="G5" s="182">
        <v>0</v>
      </c>
      <c r="H5" s="182">
        <v>0</v>
      </c>
      <c r="I5" s="182">
        <v>0</v>
      </c>
      <c r="J5" s="182">
        <v>0</v>
      </c>
      <c r="K5" s="182">
        <v>0</v>
      </c>
      <c r="L5" s="182">
        <v>0</v>
      </c>
      <c r="M5" s="182">
        <v>0</v>
      </c>
      <c r="N5" s="182">
        <v>0</v>
      </c>
      <c r="O5" s="182">
        <v>0</v>
      </c>
      <c r="P5" s="182">
        <v>0</v>
      </c>
      <c r="Q5" s="182">
        <v>0</v>
      </c>
      <c r="R5" s="182">
        <v>0</v>
      </c>
      <c r="S5" s="182">
        <v>0</v>
      </c>
      <c r="T5" s="182">
        <v>0</v>
      </c>
      <c r="U5" s="182">
        <v>0</v>
      </c>
      <c r="V5" s="182">
        <v>0</v>
      </c>
      <c r="W5" s="182">
        <v>0</v>
      </c>
      <c r="X5" s="182">
        <v>0</v>
      </c>
      <c r="Y5" s="182">
        <v>0</v>
      </c>
      <c r="Z5" s="182">
        <v>0</v>
      </c>
      <c r="AA5" s="182">
        <v>0</v>
      </c>
      <c r="AB5" s="182">
        <v>0</v>
      </c>
      <c r="AC5" s="182">
        <v>0</v>
      </c>
      <c r="AD5" s="182">
        <v>0</v>
      </c>
      <c r="AE5" s="182">
        <v>0</v>
      </c>
      <c r="AF5" s="182">
        <v>0</v>
      </c>
      <c r="AG5" s="182">
        <v>0</v>
      </c>
      <c r="AH5" s="182"/>
      <c r="AI5" s="182"/>
    </row>
    <row r="6" spans="1:35">
      <c r="A6" t="s">
        <v>45</v>
      </c>
      <c r="B6" s="182">
        <v>0</v>
      </c>
      <c r="C6" s="182">
        <v>0</v>
      </c>
      <c r="D6" s="182">
        <v>0</v>
      </c>
      <c r="E6" s="182">
        <v>0</v>
      </c>
      <c r="F6" s="182">
        <v>0</v>
      </c>
      <c r="G6" s="182">
        <v>0</v>
      </c>
      <c r="H6" s="182">
        <v>0</v>
      </c>
      <c r="I6" s="182">
        <v>0</v>
      </c>
      <c r="J6" s="182">
        <v>0</v>
      </c>
      <c r="K6" s="182">
        <v>0</v>
      </c>
      <c r="L6" s="182">
        <v>0</v>
      </c>
      <c r="M6" s="182">
        <v>0</v>
      </c>
      <c r="N6" s="182">
        <v>0</v>
      </c>
      <c r="O6" s="182">
        <v>0</v>
      </c>
      <c r="P6" s="182">
        <v>0</v>
      </c>
      <c r="Q6" s="182">
        <v>0</v>
      </c>
      <c r="R6" s="182">
        <v>0</v>
      </c>
      <c r="S6" s="182">
        <v>0</v>
      </c>
      <c r="T6" s="182">
        <v>0</v>
      </c>
      <c r="U6" s="182">
        <v>0</v>
      </c>
      <c r="V6" s="182">
        <v>0</v>
      </c>
      <c r="W6" s="182">
        <v>0</v>
      </c>
      <c r="X6" s="182">
        <v>0</v>
      </c>
      <c r="Y6" s="182">
        <v>0</v>
      </c>
      <c r="Z6" s="182">
        <v>0</v>
      </c>
      <c r="AA6" s="182">
        <v>0</v>
      </c>
      <c r="AB6" s="182">
        <v>0</v>
      </c>
      <c r="AC6" s="182">
        <v>0</v>
      </c>
      <c r="AD6" s="182">
        <v>0</v>
      </c>
      <c r="AE6" s="182">
        <v>0</v>
      </c>
      <c r="AF6" s="182">
        <v>0</v>
      </c>
      <c r="AG6" s="182">
        <v>0</v>
      </c>
      <c r="AH6" s="182"/>
      <c r="AI6" s="182"/>
    </row>
    <row r="7" spans="1:35">
      <c r="A7" s="2" t="str">
        <f>'EU Calculations'!A48</f>
        <v>solar</v>
      </c>
      <c r="B7" s="182">
        <v>0</v>
      </c>
      <c r="C7" s="182">
        <v>0</v>
      </c>
      <c r="D7" s="182">
        <v>0</v>
      </c>
      <c r="E7" s="182">
        <v>0</v>
      </c>
      <c r="F7" s="182">
        <v>0</v>
      </c>
      <c r="G7" s="182">
        <v>0</v>
      </c>
      <c r="H7" s="182">
        <v>0</v>
      </c>
      <c r="I7" s="182">
        <v>0</v>
      </c>
      <c r="J7" s="182">
        <v>0</v>
      </c>
      <c r="K7" s="182">
        <v>0</v>
      </c>
      <c r="L7" s="182">
        <v>0</v>
      </c>
      <c r="M7" s="182">
        <v>0</v>
      </c>
      <c r="N7" s="182">
        <v>0</v>
      </c>
      <c r="O7" s="182">
        <v>0</v>
      </c>
      <c r="P7" s="182">
        <v>0</v>
      </c>
      <c r="Q7" s="182">
        <v>0</v>
      </c>
      <c r="R7" s="182">
        <v>0</v>
      </c>
      <c r="S7" s="182">
        <v>0</v>
      </c>
      <c r="T7" s="182">
        <v>0</v>
      </c>
      <c r="U7" s="182">
        <v>0</v>
      </c>
      <c r="V7" s="182">
        <v>0</v>
      </c>
      <c r="W7" s="182">
        <v>0</v>
      </c>
      <c r="X7" s="182">
        <v>0</v>
      </c>
      <c r="Y7" s="182">
        <v>0</v>
      </c>
      <c r="Z7" s="182">
        <v>0</v>
      </c>
      <c r="AA7" s="182">
        <v>0</v>
      </c>
      <c r="AB7" s="182">
        <v>0</v>
      </c>
      <c r="AC7" s="182">
        <v>0</v>
      </c>
      <c r="AD7" s="182">
        <v>0</v>
      </c>
      <c r="AE7" s="182">
        <v>0</v>
      </c>
      <c r="AF7" s="182">
        <v>0</v>
      </c>
      <c r="AG7" s="182">
        <v>0</v>
      </c>
      <c r="AH7" s="182"/>
      <c r="AI7" s="182"/>
    </row>
    <row r="8" spans="1:35">
      <c r="A8" t="s">
        <v>28</v>
      </c>
      <c r="B8" s="182">
        <v>0</v>
      </c>
      <c r="C8" s="182">
        <v>0</v>
      </c>
      <c r="D8" s="182">
        <v>0</v>
      </c>
      <c r="E8" s="182">
        <v>0</v>
      </c>
      <c r="F8" s="182">
        <v>0</v>
      </c>
      <c r="G8" s="182">
        <v>0</v>
      </c>
      <c r="H8" s="182">
        <v>0</v>
      </c>
      <c r="I8" s="182">
        <v>0</v>
      </c>
      <c r="J8" s="182">
        <v>0</v>
      </c>
      <c r="K8" s="182">
        <v>0</v>
      </c>
      <c r="L8" s="182">
        <v>0</v>
      </c>
      <c r="M8" s="182">
        <v>0</v>
      </c>
      <c r="N8" s="182">
        <v>0</v>
      </c>
      <c r="O8" s="182">
        <v>0</v>
      </c>
      <c r="P8" s="182">
        <v>0</v>
      </c>
      <c r="Q8" s="182">
        <v>0</v>
      </c>
      <c r="R8" s="182">
        <v>0</v>
      </c>
      <c r="S8" s="182">
        <v>0</v>
      </c>
      <c r="T8" s="182">
        <v>0</v>
      </c>
      <c r="U8" s="182">
        <v>0</v>
      </c>
      <c r="V8" s="182">
        <v>0</v>
      </c>
      <c r="W8" s="182">
        <v>0</v>
      </c>
      <c r="X8" s="182">
        <v>0</v>
      </c>
      <c r="Y8" s="182">
        <v>0</v>
      </c>
      <c r="Z8" s="182">
        <v>0</v>
      </c>
      <c r="AA8" s="182">
        <v>0</v>
      </c>
      <c r="AB8" s="182">
        <v>0</v>
      </c>
      <c r="AC8" s="182">
        <v>0</v>
      </c>
      <c r="AD8" s="182">
        <v>0</v>
      </c>
      <c r="AE8" s="182">
        <v>0</v>
      </c>
      <c r="AF8" s="182">
        <v>0</v>
      </c>
      <c r="AG8" s="182">
        <v>0</v>
      </c>
      <c r="AH8" s="182"/>
      <c r="AI8" s="182"/>
    </row>
    <row r="9" spans="1:35">
      <c r="A9" t="s">
        <v>35</v>
      </c>
      <c r="B9" s="182">
        <v>0</v>
      </c>
      <c r="C9" s="182">
        <v>0</v>
      </c>
      <c r="D9" s="182">
        <v>0</v>
      </c>
      <c r="E9" s="182">
        <v>0</v>
      </c>
      <c r="F9" s="182">
        <v>0</v>
      </c>
      <c r="G9" s="182">
        <v>0</v>
      </c>
      <c r="H9" s="182">
        <v>0</v>
      </c>
      <c r="I9" s="182">
        <v>0</v>
      </c>
      <c r="J9" s="182">
        <v>0</v>
      </c>
      <c r="K9" s="182">
        <v>0</v>
      </c>
      <c r="L9" s="182">
        <v>0</v>
      </c>
      <c r="M9" s="182">
        <v>0</v>
      </c>
      <c r="N9" s="182">
        <v>0</v>
      </c>
      <c r="O9" s="182">
        <v>0</v>
      </c>
      <c r="P9" s="182">
        <v>0</v>
      </c>
      <c r="Q9" s="182">
        <v>0</v>
      </c>
      <c r="R9" s="182">
        <v>0</v>
      </c>
      <c r="S9" s="182">
        <v>0</v>
      </c>
      <c r="T9" s="182">
        <v>0</v>
      </c>
      <c r="U9" s="182">
        <v>0</v>
      </c>
      <c r="V9" s="182">
        <v>0</v>
      </c>
      <c r="W9" s="182">
        <v>0</v>
      </c>
      <c r="X9" s="182">
        <v>0</v>
      </c>
      <c r="Y9" s="182">
        <v>0</v>
      </c>
      <c r="Z9" s="182">
        <v>0</v>
      </c>
      <c r="AA9" s="182">
        <v>0</v>
      </c>
      <c r="AB9" s="182">
        <v>0</v>
      </c>
      <c r="AC9" s="182">
        <v>0</v>
      </c>
      <c r="AD9" s="182">
        <v>0</v>
      </c>
      <c r="AE9" s="182">
        <v>0</v>
      </c>
      <c r="AF9" s="182">
        <v>0</v>
      </c>
      <c r="AG9" s="182">
        <v>0</v>
      </c>
      <c r="AH9" s="182"/>
      <c r="AI9" s="182"/>
    </row>
    <row r="10" spans="1:35">
      <c r="A10" t="s">
        <v>38</v>
      </c>
      <c r="B10" s="182">
        <v>0</v>
      </c>
      <c r="C10" s="182">
        <v>0</v>
      </c>
      <c r="D10" s="182">
        <v>0</v>
      </c>
      <c r="E10" s="182">
        <v>0</v>
      </c>
      <c r="F10" s="182">
        <v>0</v>
      </c>
      <c r="G10" s="182">
        <v>0</v>
      </c>
      <c r="H10" s="182">
        <v>0</v>
      </c>
      <c r="I10" s="182">
        <v>0</v>
      </c>
      <c r="J10" s="182">
        <v>0</v>
      </c>
      <c r="K10" s="182">
        <v>0</v>
      </c>
      <c r="L10" s="182">
        <v>0</v>
      </c>
      <c r="M10" s="182">
        <v>0</v>
      </c>
      <c r="N10" s="182">
        <v>0</v>
      </c>
      <c r="O10" s="182">
        <v>0</v>
      </c>
      <c r="P10" s="182">
        <v>0</v>
      </c>
      <c r="Q10" s="182">
        <v>0</v>
      </c>
      <c r="R10" s="182">
        <v>0</v>
      </c>
      <c r="S10" s="182">
        <v>0</v>
      </c>
      <c r="T10" s="182">
        <v>0</v>
      </c>
      <c r="U10" s="182">
        <v>0</v>
      </c>
      <c r="V10" s="182">
        <v>0</v>
      </c>
      <c r="W10" s="182">
        <v>0</v>
      </c>
      <c r="X10" s="182">
        <v>0</v>
      </c>
      <c r="Y10" s="182">
        <v>0</v>
      </c>
      <c r="Z10" s="182">
        <v>0</v>
      </c>
      <c r="AA10" s="182">
        <v>0</v>
      </c>
      <c r="AB10" s="182">
        <v>0</v>
      </c>
      <c r="AC10" s="182">
        <v>0</v>
      </c>
      <c r="AD10" s="182">
        <v>0</v>
      </c>
      <c r="AE10" s="182">
        <v>0</v>
      </c>
      <c r="AF10" s="182">
        <v>0</v>
      </c>
      <c r="AG10" s="182">
        <v>0</v>
      </c>
      <c r="AH10" s="182"/>
      <c r="AI10" s="182"/>
    </row>
    <row r="11" spans="1:35">
      <c r="A11" t="s">
        <v>37</v>
      </c>
      <c r="B11" s="182">
        <v>0</v>
      </c>
      <c r="C11" s="182">
        <v>0</v>
      </c>
      <c r="D11" s="182">
        <v>0</v>
      </c>
      <c r="E11" s="182">
        <v>0</v>
      </c>
      <c r="F11" s="182">
        <v>0</v>
      </c>
      <c r="G11" s="182">
        <v>0</v>
      </c>
      <c r="H11" s="182">
        <v>0</v>
      </c>
      <c r="I11" s="182">
        <v>0</v>
      </c>
      <c r="J11" s="182">
        <v>0</v>
      </c>
      <c r="K11" s="182">
        <v>0</v>
      </c>
      <c r="L11" s="182">
        <v>0</v>
      </c>
      <c r="M11" s="182">
        <v>0</v>
      </c>
      <c r="N11" s="182">
        <v>0</v>
      </c>
      <c r="O11" s="182">
        <v>0</v>
      </c>
      <c r="P11" s="182">
        <v>0</v>
      </c>
      <c r="Q11" s="182">
        <v>0</v>
      </c>
      <c r="R11" s="182">
        <v>0</v>
      </c>
      <c r="S11" s="182">
        <v>0</v>
      </c>
      <c r="T11" s="182">
        <v>0</v>
      </c>
      <c r="U11" s="182">
        <v>0</v>
      </c>
      <c r="V11" s="182">
        <v>0</v>
      </c>
      <c r="W11" s="182">
        <v>0</v>
      </c>
      <c r="X11" s="182">
        <v>0</v>
      </c>
      <c r="Y11" s="182">
        <v>0</v>
      </c>
      <c r="Z11" s="182">
        <v>0</v>
      </c>
      <c r="AA11" s="182">
        <v>0</v>
      </c>
      <c r="AB11" s="182">
        <v>0</v>
      </c>
      <c r="AC11" s="182">
        <v>0</v>
      </c>
      <c r="AD11" s="182">
        <v>0</v>
      </c>
      <c r="AE11" s="182">
        <v>0</v>
      </c>
      <c r="AF11" s="182">
        <v>0</v>
      </c>
      <c r="AG11" s="182">
        <v>0</v>
      </c>
      <c r="AH11" s="182"/>
      <c r="AI11" s="182"/>
    </row>
    <row r="12" spans="1:35">
      <c r="A12" t="s">
        <v>39</v>
      </c>
      <c r="B12" s="182">
        <v>0</v>
      </c>
      <c r="C12" s="182">
        <v>0</v>
      </c>
      <c r="D12" s="182">
        <v>0</v>
      </c>
      <c r="E12" s="182">
        <v>0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0</v>
      </c>
      <c r="M12" s="182">
        <v>0</v>
      </c>
      <c r="N12" s="182">
        <v>0</v>
      </c>
      <c r="O12" s="182">
        <v>0</v>
      </c>
      <c r="P12" s="182">
        <v>0</v>
      </c>
      <c r="Q12" s="182">
        <v>0</v>
      </c>
      <c r="R12" s="182">
        <v>0</v>
      </c>
      <c r="S12" s="182">
        <v>0</v>
      </c>
      <c r="T12" s="182">
        <v>0</v>
      </c>
      <c r="U12" s="182">
        <v>0</v>
      </c>
      <c r="V12" s="182">
        <v>0</v>
      </c>
      <c r="W12" s="182">
        <v>0</v>
      </c>
      <c r="X12" s="182">
        <v>0</v>
      </c>
      <c r="Y12" s="182">
        <v>0</v>
      </c>
      <c r="Z12" s="182">
        <v>0</v>
      </c>
      <c r="AA12" s="182">
        <v>0</v>
      </c>
      <c r="AB12" s="182">
        <v>0</v>
      </c>
      <c r="AC12" s="182">
        <v>0</v>
      </c>
      <c r="AD12" s="182">
        <v>0</v>
      </c>
      <c r="AE12" s="182">
        <v>0</v>
      </c>
      <c r="AF12" s="182">
        <v>0</v>
      </c>
      <c r="AG12" s="182">
        <v>0</v>
      </c>
      <c r="AH12" s="182"/>
      <c r="AI12" s="182"/>
    </row>
    <row r="13" spans="1:35">
      <c r="A13" s="4" t="s">
        <v>41</v>
      </c>
      <c r="B13" s="182">
        <v>0</v>
      </c>
      <c r="C13" s="182">
        <v>0</v>
      </c>
      <c r="D13" s="182">
        <v>0</v>
      </c>
      <c r="E13" s="182">
        <v>0</v>
      </c>
      <c r="F13" s="182">
        <v>0</v>
      </c>
      <c r="G13" s="182">
        <v>0</v>
      </c>
      <c r="H13" s="182">
        <v>0</v>
      </c>
      <c r="I13" s="182">
        <v>0</v>
      </c>
      <c r="J13" s="182">
        <v>0</v>
      </c>
      <c r="K13" s="182">
        <v>0</v>
      </c>
      <c r="L13" s="182">
        <v>0</v>
      </c>
      <c r="M13" s="182">
        <v>0</v>
      </c>
      <c r="N13" s="182">
        <v>0</v>
      </c>
      <c r="O13" s="182">
        <v>0</v>
      </c>
      <c r="P13" s="182">
        <v>0</v>
      </c>
      <c r="Q13" s="182">
        <v>0</v>
      </c>
      <c r="R13" s="182">
        <v>0</v>
      </c>
      <c r="S13" s="182">
        <v>0</v>
      </c>
      <c r="T13" s="182">
        <v>0</v>
      </c>
      <c r="U13" s="182">
        <v>0</v>
      </c>
      <c r="V13" s="182">
        <v>0</v>
      </c>
      <c r="W13" s="182">
        <v>0</v>
      </c>
      <c r="X13" s="182">
        <v>0</v>
      </c>
      <c r="Y13" s="182">
        <v>0</v>
      </c>
      <c r="Z13" s="182">
        <v>0</v>
      </c>
      <c r="AA13" s="182">
        <v>0</v>
      </c>
      <c r="AB13" s="182">
        <v>0</v>
      </c>
      <c r="AC13" s="182">
        <v>0</v>
      </c>
      <c r="AD13" s="182">
        <v>0</v>
      </c>
      <c r="AE13" s="182">
        <v>0</v>
      </c>
      <c r="AF13" s="182">
        <v>0</v>
      </c>
      <c r="AG13" s="182">
        <v>0</v>
      </c>
      <c r="AH13" s="182"/>
      <c r="AI13" s="182"/>
    </row>
    <row r="14" spans="1:35">
      <c r="A14" t="s">
        <v>42</v>
      </c>
      <c r="B14" s="182">
        <v>0</v>
      </c>
      <c r="C14" s="182">
        <v>0</v>
      </c>
      <c r="D14" s="182">
        <v>0</v>
      </c>
      <c r="E14" s="182">
        <v>0</v>
      </c>
      <c r="F14" s="182">
        <v>0</v>
      </c>
      <c r="G14" s="182">
        <v>0</v>
      </c>
      <c r="H14" s="182">
        <v>0</v>
      </c>
      <c r="I14" s="182">
        <v>0</v>
      </c>
      <c r="J14" s="182">
        <v>0</v>
      </c>
      <c r="K14" s="182">
        <v>0</v>
      </c>
      <c r="L14" s="182">
        <v>0</v>
      </c>
      <c r="M14" s="182">
        <v>0</v>
      </c>
      <c r="N14" s="182">
        <v>0</v>
      </c>
      <c r="O14" s="182">
        <v>0</v>
      </c>
      <c r="P14" s="182">
        <v>0</v>
      </c>
      <c r="Q14" s="182">
        <v>0</v>
      </c>
      <c r="R14" s="182">
        <v>0</v>
      </c>
      <c r="S14" s="182">
        <v>0</v>
      </c>
      <c r="T14" s="182">
        <v>0</v>
      </c>
      <c r="U14" s="182">
        <v>0</v>
      </c>
      <c r="V14" s="182">
        <v>0</v>
      </c>
      <c r="W14" s="182">
        <v>0</v>
      </c>
      <c r="X14" s="182">
        <v>0</v>
      </c>
      <c r="Y14" s="182">
        <v>0</v>
      </c>
      <c r="Z14" s="182">
        <v>0</v>
      </c>
      <c r="AA14" s="182">
        <v>0</v>
      </c>
      <c r="AB14" s="182">
        <v>0</v>
      </c>
      <c r="AC14" s="182">
        <v>0</v>
      </c>
      <c r="AD14" s="182">
        <v>0</v>
      </c>
      <c r="AE14" s="182">
        <v>0</v>
      </c>
      <c r="AF14" s="182">
        <v>0</v>
      </c>
      <c r="AG14" s="182">
        <v>0</v>
      </c>
      <c r="AH14" s="182"/>
      <c r="AI14" s="182"/>
    </row>
    <row r="15" spans="1:35">
      <c r="A15" t="s">
        <v>65</v>
      </c>
      <c r="B15" s="182">
        <v>0</v>
      </c>
      <c r="C15" s="182">
        <v>0</v>
      </c>
      <c r="D15" s="182">
        <v>0</v>
      </c>
      <c r="E15" s="182">
        <v>0</v>
      </c>
      <c r="F15" s="182">
        <v>0</v>
      </c>
      <c r="G15" s="182">
        <v>0</v>
      </c>
      <c r="H15" s="182">
        <v>0</v>
      </c>
      <c r="I15" s="182">
        <v>0</v>
      </c>
      <c r="J15" s="182">
        <v>0</v>
      </c>
      <c r="K15" s="182">
        <v>0</v>
      </c>
      <c r="L15" s="182">
        <v>0</v>
      </c>
      <c r="M15" s="182">
        <v>0</v>
      </c>
      <c r="N15" s="182">
        <v>0</v>
      </c>
      <c r="O15" s="182">
        <v>0</v>
      </c>
      <c r="P15" s="182">
        <v>0</v>
      </c>
      <c r="Q15" s="182">
        <v>0</v>
      </c>
      <c r="R15" s="182">
        <v>0</v>
      </c>
      <c r="S15" s="182">
        <v>0</v>
      </c>
      <c r="T15" s="182">
        <v>0</v>
      </c>
      <c r="U15" s="182">
        <v>0</v>
      </c>
      <c r="V15" s="182">
        <v>0</v>
      </c>
      <c r="W15" s="182">
        <v>0</v>
      </c>
      <c r="X15" s="182">
        <v>0</v>
      </c>
      <c r="Y15" s="182">
        <v>0</v>
      </c>
      <c r="Z15" s="182">
        <v>0</v>
      </c>
      <c r="AA15" s="182">
        <v>0</v>
      </c>
      <c r="AB15" s="182">
        <v>0</v>
      </c>
      <c r="AC15" s="182">
        <v>0</v>
      </c>
      <c r="AD15" s="182">
        <v>0</v>
      </c>
      <c r="AE15" s="182">
        <v>0</v>
      </c>
      <c r="AF15" s="182">
        <v>0</v>
      </c>
      <c r="AG15" s="182">
        <v>0</v>
      </c>
      <c r="AH15" s="182"/>
      <c r="AI15" s="182"/>
    </row>
    <row r="16" spans="1:35">
      <c r="A16" t="s">
        <v>66</v>
      </c>
      <c r="B16" s="182">
        <v>0</v>
      </c>
      <c r="C16" s="182">
        <v>0</v>
      </c>
      <c r="D16" s="182">
        <v>0</v>
      </c>
      <c r="E16" s="182">
        <v>0</v>
      </c>
      <c r="F16" s="182">
        <v>0</v>
      </c>
      <c r="G16" s="182">
        <v>0</v>
      </c>
      <c r="H16" s="182">
        <v>0</v>
      </c>
      <c r="I16" s="182">
        <v>0</v>
      </c>
      <c r="J16" s="182">
        <v>0</v>
      </c>
      <c r="K16" s="182">
        <v>0</v>
      </c>
      <c r="L16" s="182">
        <v>0</v>
      </c>
      <c r="M16" s="182">
        <v>0</v>
      </c>
      <c r="N16" s="182">
        <v>0</v>
      </c>
      <c r="O16" s="182">
        <v>0</v>
      </c>
      <c r="P16" s="182">
        <v>0</v>
      </c>
      <c r="Q16" s="182">
        <v>0</v>
      </c>
      <c r="R16" s="182">
        <v>0</v>
      </c>
      <c r="S16" s="182">
        <v>0</v>
      </c>
      <c r="T16" s="182">
        <v>0</v>
      </c>
      <c r="U16" s="182">
        <v>0</v>
      </c>
      <c r="V16" s="182">
        <v>0</v>
      </c>
      <c r="W16" s="182">
        <v>0</v>
      </c>
      <c r="X16" s="182">
        <v>0</v>
      </c>
      <c r="Y16" s="182">
        <v>0</v>
      </c>
      <c r="Z16" s="182">
        <v>0</v>
      </c>
      <c r="AA16" s="182">
        <v>0</v>
      </c>
      <c r="AB16" s="182">
        <v>0</v>
      </c>
      <c r="AC16" s="182">
        <v>0</v>
      </c>
      <c r="AD16" s="182">
        <v>0</v>
      </c>
      <c r="AE16" s="182">
        <v>0</v>
      </c>
      <c r="AF16" s="182">
        <v>0</v>
      </c>
      <c r="AG16" s="182">
        <v>0</v>
      </c>
      <c r="AH16" s="182"/>
      <c r="AI16" s="182"/>
    </row>
    <row r="17" spans="1:35">
      <c r="A17" t="s">
        <v>67</v>
      </c>
      <c r="B17" s="182">
        <v>0</v>
      </c>
      <c r="C17" s="182">
        <v>0</v>
      </c>
      <c r="D17" s="182">
        <v>0</v>
      </c>
      <c r="E17" s="182">
        <v>0</v>
      </c>
      <c r="F17" s="182">
        <v>0</v>
      </c>
      <c r="G17" s="182">
        <v>0</v>
      </c>
      <c r="H17" s="182">
        <v>0</v>
      </c>
      <c r="I17" s="182">
        <v>0</v>
      </c>
      <c r="J17" s="182">
        <v>0</v>
      </c>
      <c r="K17" s="182">
        <v>0</v>
      </c>
      <c r="L17" s="182">
        <v>0</v>
      </c>
      <c r="M17" s="182">
        <v>0</v>
      </c>
      <c r="N17" s="182">
        <v>0</v>
      </c>
      <c r="O17" s="182">
        <v>0</v>
      </c>
      <c r="P17" s="182">
        <v>0</v>
      </c>
      <c r="Q17" s="182">
        <v>0</v>
      </c>
      <c r="R17" s="182">
        <v>0</v>
      </c>
      <c r="S17" s="182">
        <v>0</v>
      </c>
      <c r="T17" s="182">
        <v>0</v>
      </c>
      <c r="U17" s="182">
        <v>0</v>
      </c>
      <c r="V17" s="182">
        <v>0</v>
      </c>
      <c r="W17" s="182">
        <v>0</v>
      </c>
      <c r="X17" s="182">
        <v>0</v>
      </c>
      <c r="Y17" s="182">
        <v>0</v>
      </c>
      <c r="Z17" s="182">
        <v>0</v>
      </c>
      <c r="AA17" s="182">
        <v>0</v>
      </c>
      <c r="AB17" s="182">
        <v>0</v>
      </c>
      <c r="AC17" s="182">
        <v>0</v>
      </c>
      <c r="AD17" s="182">
        <v>0</v>
      </c>
      <c r="AE17" s="182">
        <v>0</v>
      </c>
      <c r="AF17" s="182">
        <v>0</v>
      </c>
      <c r="AG17" s="182">
        <v>0</v>
      </c>
      <c r="AH17" s="182"/>
      <c r="AI17" s="1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zoomScale="85" zoomScaleNormal="85" workbookViewId="0"/>
  </sheetViews>
  <sheetFormatPr defaultRowHeight="14.25"/>
  <cols>
    <col min="1" max="1" width="32.73046875" customWidth="1"/>
  </cols>
  <sheetData>
    <row r="1" spans="1:33">
      <c r="A1" s="183" t="s">
        <v>16</v>
      </c>
      <c r="B1" s="183">
        <v>2019</v>
      </c>
      <c r="C1" s="183">
        <v>2020</v>
      </c>
      <c r="D1" s="183">
        <v>2021</v>
      </c>
      <c r="E1" s="183">
        <v>2022</v>
      </c>
      <c r="F1" s="183">
        <v>2023</v>
      </c>
      <c r="G1" s="183">
        <v>2024</v>
      </c>
      <c r="H1" s="183">
        <v>2025</v>
      </c>
      <c r="I1" s="183">
        <v>2026</v>
      </c>
      <c r="J1" s="183">
        <v>2027</v>
      </c>
      <c r="K1" s="183">
        <v>2028</v>
      </c>
      <c r="L1" s="183">
        <v>2029</v>
      </c>
      <c r="M1" s="183">
        <v>2030</v>
      </c>
      <c r="N1" s="183">
        <v>2031</v>
      </c>
      <c r="O1" s="183">
        <v>2032</v>
      </c>
      <c r="P1" s="183">
        <v>2033</v>
      </c>
      <c r="Q1" s="183">
        <v>2034</v>
      </c>
      <c r="R1" s="183">
        <v>2035</v>
      </c>
      <c r="S1" s="183">
        <v>2036</v>
      </c>
      <c r="T1" s="183">
        <v>2037</v>
      </c>
      <c r="U1" s="183">
        <v>2038</v>
      </c>
      <c r="V1" s="183">
        <v>2039</v>
      </c>
      <c r="W1" s="183">
        <v>2040</v>
      </c>
      <c r="X1" s="183">
        <v>2041</v>
      </c>
      <c r="Y1" s="183">
        <v>2042</v>
      </c>
      <c r="Z1" s="183">
        <v>2043</v>
      </c>
      <c r="AA1" s="183">
        <v>2044</v>
      </c>
      <c r="AB1" s="183">
        <v>2045</v>
      </c>
      <c r="AC1" s="183">
        <v>2046</v>
      </c>
      <c r="AD1" s="183">
        <v>2047</v>
      </c>
      <c r="AE1" s="183">
        <v>2048</v>
      </c>
      <c r="AF1" s="183">
        <v>2049</v>
      </c>
      <c r="AG1" s="183">
        <v>2050</v>
      </c>
    </row>
    <row r="2" spans="1:33">
      <c r="A2" s="4" t="s">
        <v>47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>
      <c r="A3" s="4" t="s">
        <v>48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>
      <c r="A4" s="4" t="s">
        <v>49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>
      <c r="A5" s="4" t="s">
        <v>50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>
      <c r="A6" s="4" t="s">
        <v>51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3">
      <c r="A7" s="4" t="s">
        <v>52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>
      <c r="A8" s="4" t="s">
        <v>53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>
      <c r="A9" s="4" t="s">
        <v>54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>
      <c r="A10" s="4" t="s">
        <v>55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>
      <c r="A11" s="4" t="s">
        <v>56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>
      <c r="A12" s="4" t="s">
        <v>57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>
      <c r="A13" s="4" t="s">
        <v>58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3">
      <c r="A14" s="4" t="s">
        <v>59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>
      <c r="A15" t="s">
        <v>65</v>
      </c>
      <c r="B15" s="5">
        <f t="shared" ref="B15:AG15" si="0">B11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</v>
      </c>
      <c r="J15" s="5">
        <f t="shared" si="0"/>
        <v>0</v>
      </c>
      <c r="K15" s="5">
        <f t="shared" si="0"/>
        <v>0</v>
      </c>
      <c r="L15" s="5">
        <f t="shared" si="0"/>
        <v>0</v>
      </c>
      <c r="M15" s="5">
        <f t="shared" si="0"/>
        <v>0</v>
      </c>
      <c r="N15" s="5">
        <f t="shared" si="0"/>
        <v>0</v>
      </c>
      <c r="O15" s="5">
        <f t="shared" si="0"/>
        <v>0</v>
      </c>
      <c r="P15" s="5">
        <f t="shared" si="0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  <c r="AB15" s="5">
        <f t="shared" si="0"/>
        <v>0</v>
      </c>
      <c r="AC15" s="5">
        <f t="shared" si="0"/>
        <v>0</v>
      </c>
      <c r="AD15" s="5">
        <f t="shared" si="0"/>
        <v>0</v>
      </c>
      <c r="AE15" s="5">
        <f t="shared" si="0"/>
        <v>0</v>
      </c>
      <c r="AF15" s="5">
        <f t="shared" si="0"/>
        <v>0</v>
      </c>
      <c r="AG15" s="5">
        <f t="shared" si="0"/>
        <v>0</v>
      </c>
    </row>
    <row r="16" spans="1:33">
      <c r="A16" t="s">
        <v>66</v>
      </c>
      <c r="B16" s="5">
        <f t="shared" ref="B16:AG16" si="1">B11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  <c r="Z16" s="5">
        <f t="shared" si="1"/>
        <v>0</v>
      </c>
      <c r="AA16" s="5">
        <f t="shared" si="1"/>
        <v>0</v>
      </c>
      <c r="AB16" s="5">
        <f t="shared" si="1"/>
        <v>0</v>
      </c>
      <c r="AC16" s="5">
        <f t="shared" si="1"/>
        <v>0</v>
      </c>
      <c r="AD16" s="5">
        <f t="shared" si="1"/>
        <v>0</v>
      </c>
      <c r="AE16" s="5">
        <f t="shared" si="1"/>
        <v>0</v>
      </c>
      <c r="AF16" s="5">
        <f t="shared" si="1"/>
        <v>0</v>
      </c>
      <c r="AG16" s="5">
        <f t="shared" si="1"/>
        <v>0</v>
      </c>
    </row>
    <row r="17" spans="1:33">
      <c r="A17" t="s">
        <v>67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0"/>
  <sheetViews>
    <sheetView zoomScale="85" zoomScaleNormal="85" zoomScaleSheetLayoutView="70" workbookViewId="0">
      <pane xSplit="2" ySplit="3" topLeftCell="C4" activePane="bottomRight" state="frozen"/>
      <selection pane="topRight" activeCell="C1" sqref="C1"/>
      <selection pane="bottomLeft" activeCell="C1" sqref="C1"/>
      <selection pane="bottomRight" activeCell="Q89" sqref="Q89"/>
    </sheetView>
  </sheetViews>
  <sheetFormatPr defaultColWidth="11.46484375" defaultRowHeight="13.15" outlineLevelRow="2" outlineLevelCol="1"/>
  <cols>
    <col min="1" max="1" width="5.265625" style="16" hidden="1" customWidth="1" outlineLevel="1"/>
    <col min="2" max="2" width="24.796875" style="106" hidden="1" customWidth="1" outlineLevel="1"/>
    <col min="3" max="3" width="43.46484375" style="16" customWidth="1" collapsed="1"/>
    <col min="4" max="5" width="13.46484375" style="16" customWidth="1"/>
    <col min="6" max="6" width="2" style="16" customWidth="1"/>
    <col min="7" max="17" width="8" style="16" customWidth="1"/>
    <col min="18" max="18" width="2" style="16" customWidth="1"/>
    <col min="19" max="19" width="11.46484375" style="107" customWidth="1"/>
    <col min="20" max="21" width="11.46484375" style="16" customWidth="1"/>
    <col min="22" max="16384" width="11.46484375" style="16"/>
  </cols>
  <sheetData>
    <row r="1" spans="1:22" s="12" customFormat="1" ht="14.25">
      <c r="B1" s="13"/>
      <c r="C1" s="14"/>
      <c r="S1" s="15"/>
    </row>
    <row r="2" spans="1:22" s="12" customFormat="1">
      <c r="B2" s="13"/>
      <c r="S2" s="15"/>
    </row>
    <row r="3" spans="1:22" ht="23.25">
      <c r="B3" s="13" t="s">
        <v>89</v>
      </c>
      <c r="C3" s="267" t="s">
        <v>90</v>
      </c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</row>
    <row r="4" spans="1:22" s="12" customFormat="1" ht="6" customHeight="1">
      <c r="B4" s="13"/>
      <c r="S4" s="15"/>
    </row>
    <row r="5" spans="1:22" s="22" customFormat="1" ht="26.25" hidden="1" outlineLevel="1">
      <c r="A5" s="17"/>
      <c r="B5" s="18"/>
      <c r="C5" s="19"/>
      <c r="D5" s="20" t="s">
        <v>91</v>
      </c>
      <c r="E5" s="21" t="s">
        <v>92</v>
      </c>
      <c r="S5" s="23"/>
    </row>
    <row r="6" spans="1:22" s="12" customFormat="1" hidden="1" outlineLevel="1">
      <c r="B6" s="13"/>
      <c r="C6" s="24" t="s">
        <v>93</v>
      </c>
      <c r="D6" s="25">
        <v>1834</v>
      </c>
      <c r="E6" s="26">
        <v>1</v>
      </c>
      <c r="F6" s="27"/>
      <c r="R6" s="27"/>
      <c r="S6" s="15"/>
    </row>
    <row r="7" spans="1:22" s="12" customFormat="1" hidden="1" outlineLevel="1">
      <c r="B7" s="13" t="s">
        <v>94</v>
      </c>
      <c r="C7" s="28" t="s">
        <v>95</v>
      </c>
      <c r="D7" s="29">
        <v>400</v>
      </c>
      <c r="E7" s="26">
        <v>0.21810250817884405</v>
      </c>
      <c r="F7" s="27"/>
      <c r="R7" s="27"/>
      <c r="S7" s="15"/>
    </row>
    <row r="8" spans="1:22" s="12" customFormat="1" hidden="1" outlineLevel="1">
      <c r="B8" s="13"/>
      <c r="C8" s="28" t="s">
        <v>96</v>
      </c>
      <c r="D8" s="29">
        <v>1447</v>
      </c>
      <c r="E8" s="26">
        <v>0.78898582333696843</v>
      </c>
      <c r="F8" s="27"/>
      <c r="R8" s="27"/>
      <c r="S8" s="15"/>
    </row>
    <row r="9" spans="1:22" s="12" customFormat="1" hidden="1" outlineLevel="1">
      <c r="B9" s="13"/>
      <c r="C9" s="28" t="s">
        <v>97</v>
      </c>
      <c r="D9" s="29">
        <v>421</v>
      </c>
      <c r="E9" s="26">
        <v>0.22955288985823338</v>
      </c>
      <c r="F9" s="27"/>
      <c r="R9" s="27"/>
      <c r="S9" s="15"/>
    </row>
    <row r="10" spans="1:22" s="12" customFormat="1" hidden="1" outlineLevel="1">
      <c r="B10" s="13"/>
      <c r="C10" s="28" t="s">
        <v>98</v>
      </c>
      <c r="D10" s="29">
        <v>-34</v>
      </c>
      <c r="E10" s="26">
        <v>-1.8538713195201745E-2</v>
      </c>
      <c r="F10" s="27"/>
      <c r="R10" s="27"/>
      <c r="S10" s="15"/>
    </row>
    <row r="11" spans="1:22" s="12" customFormat="1" hidden="1" outlineLevel="1">
      <c r="B11" s="13"/>
      <c r="S11" s="15"/>
    </row>
    <row r="12" spans="1:22" s="12" customFormat="1" collapsed="1">
      <c r="B12" s="13"/>
      <c r="C12" s="266" t="s">
        <v>99</v>
      </c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</row>
    <row r="13" spans="1:22" s="12" customFormat="1" ht="3" customHeight="1">
      <c r="B13" s="13"/>
      <c r="S13" s="15"/>
    </row>
    <row r="14" spans="1:22" s="22" customFormat="1">
      <c r="A14" s="17"/>
      <c r="B14" s="18"/>
      <c r="G14" s="263" t="s">
        <v>100</v>
      </c>
      <c r="H14" s="264"/>
      <c r="I14" s="264"/>
      <c r="J14" s="264"/>
      <c r="K14" s="264"/>
      <c r="L14" s="264"/>
      <c r="M14" s="264"/>
      <c r="N14" s="264"/>
      <c r="O14" s="264"/>
      <c r="P14" s="264"/>
      <c r="Q14" s="265"/>
      <c r="S14" s="23"/>
    </row>
    <row r="15" spans="1:22" s="22" customFormat="1" ht="26.25">
      <c r="A15" s="17"/>
      <c r="B15" s="30" t="s">
        <v>101</v>
      </c>
      <c r="C15" s="19"/>
      <c r="D15" s="20" t="s">
        <v>91</v>
      </c>
      <c r="E15" s="21" t="s">
        <v>92</v>
      </c>
      <c r="F15" s="31"/>
      <c r="G15" s="32">
        <v>2008</v>
      </c>
      <c r="H15" s="32">
        <v>2009</v>
      </c>
      <c r="I15" s="32">
        <v>2010</v>
      </c>
      <c r="J15" s="32">
        <v>2011</v>
      </c>
      <c r="K15" s="32">
        <v>2012</v>
      </c>
      <c r="L15" s="32">
        <v>2013</v>
      </c>
      <c r="M15" s="32">
        <v>2014</v>
      </c>
      <c r="N15" s="32">
        <v>2015</v>
      </c>
      <c r="O15" s="32">
        <v>2016</v>
      </c>
      <c r="P15" s="32">
        <v>2017</v>
      </c>
      <c r="Q15" s="32">
        <v>2018</v>
      </c>
      <c r="R15" s="33"/>
      <c r="S15" s="34" t="s">
        <v>102</v>
      </c>
      <c r="T15" s="35" t="s">
        <v>103</v>
      </c>
      <c r="U15" s="35" t="s">
        <v>104</v>
      </c>
    </row>
    <row r="16" spans="1:22" s="12" customFormat="1">
      <c r="B16" s="13" t="s">
        <v>77</v>
      </c>
      <c r="C16" s="28" t="s">
        <v>77</v>
      </c>
      <c r="D16" s="29">
        <v>507</v>
      </c>
      <c r="E16" s="26">
        <v>0.27644492911668483</v>
      </c>
      <c r="F16" s="27"/>
      <c r="G16" s="36">
        <v>45.323796999999999</v>
      </c>
      <c r="H16" s="36">
        <v>43.721235</v>
      </c>
      <c r="I16" s="36">
        <v>48.466031999999998</v>
      </c>
      <c r="J16" s="36">
        <v>47.032743000000004</v>
      </c>
      <c r="K16" s="36">
        <v>49.075434999999999</v>
      </c>
      <c r="L16" s="36">
        <v>49.626331</v>
      </c>
      <c r="M16" s="36">
        <v>49.141807</v>
      </c>
      <c r="N16" s="36">
        <v>48.149797999999997</v>
      </c>
      <c r="O16" s="36">
        <v>48.809873000000003</v>
      </c>
      <c r="P16" s="36">
        <v>50.132140999999997</v>
      </c>
      <c r="Q16" s="36">
        <v>51.848515999999996</v>
      </c>
      <c r="R16" s="27"/>
      <c r="S16" s="37">
        <v>531.32770799999992</v>
      </c>
      <c r="T16" s="38">
        <v>0.14395790802787323</v>
      </c>
      <c r="U16" s="38">
        <v>1.6953875273812313E-2</v>
      </c>
      <c r="V16" s="22"/>
    </row>
    <row r="17" spans="2:22" s="12" customFormat="1">
      <c r="B17" s="13" t="s">
        <v>105</v>
      </c>
      <c r="C17" s="28" t="s">
        <v>105</v>
      </c>
      <c r="D17" s="29">
        <v>330</v>
      </c>
      <c r="E17" s="26">
        <v>0.17993456924754633</v>
      </c>
      <c r="F17" s="27"/>
      <c r="G17" s="36">
        <v>6.8729959999999997</v>
      </c>
      <c r="H17" s="36">
        <v>8.6525289999999995</v>
      </c>
      <c r="I17" s="36">
        <v>9.5688270000000006</v>
      </c>
      <c r="J17" s="36">
        <v>10.403665</v>
      </c>
      <c r="K17" s="36">
        <v>10.031905</v>
      </c>
      <c r="L17" s="36">
        <v>9.3122779999999992</v>
      </c>
      <c r="M17" s="36">
        <v>10.862428</v>
      </c>
      <c r="N17" s="36">
        <v>12.193281000000001</v>
      </c>
      <c r="O17" s="36">
        <v>13.225587000000001</v>
      </c>
      <c r="P17" s="36">
        <v>14.5532</v>
      </c>
      <c r="Q17" s="36">
        <v>14.735207000000001</v>
      </c>
      <c r="R17" s="27"/>
      <c r="S17" s="37">
        <v>120.41190300000001</v>
      </c>
      <c r="T17" s="38">
        <v>1.1439277718188694</v>
      </c>
      <c r="U17" s="38">
        <v>0.10002174112211071</v>
      </c>
      <c r="V17" s="22"/>
    </row>
    <row r="18" spans="2:22" s="12" customFormat="1">
      <c r="B18" s="13" t="s">
        <v>106</v>
      </c>
      <c r="C18" s="28" t="s">
        <v>106</v>
      </c>
      <c r="D18" s="29">
        <v>70</v>
      </c>
      <c r="E18" s="26">
        <v>3.8167938931297711E-2</v>
      </c>
      <c r="F18" s="27"/>
      <c r="G18" s="36">
        <v>0.82620700000000002</v>
      </c>
      <c r="H18" s="36">
        <v>0.84397999999999995</v>
      </c>
      <c r="I18" s="36">
        <v>1.4894860000000001</v>
      </c>
      <c r="J18" s="36">
        <v>1.2563169999999999</v>
      </c>
      <c r="K18" s="36">
        <v>1.0967659999999999</v>
      </c>
      <c r="L18" s="36">
        <v>1.245852</v>
      </c>
      <c r="M18" s="36">
        <v>1.9058999999999999</v>
      </c>
      <c r="N18" s="36">
        <v>1.6901550000000001</v>
      </c>
      <c r="O18" s="36">
        <v>1.9644820000000001</v>
      </c>
      <c r="P18" s="36">
        <v>1.83585</v>
      </c>
      <c r="Q18" s="36">
        <v>1.45095</v>
      </c>
      <c r="R18" s="27"/>
      <c r="S18" s="37">
        <v>15.605945000000002</v>
      </c>
      <c r="T18" s="38">
        <v>0.75615796041427874</v>
      </c>
      <c r="U18" s="38">
        <v>7.2927673741773669E-2</v>
      </c>
      <c r="V18" s="22"/>
    </row>
    <row r="19" spans="2:22" s="12" customFormat="1">
      <c r="B19" s="13" t="s">
        <v>107</v>
      </c>
      <c r="C19" s="28" t="s">
        <v>107</v>
      </c>
      <c r="D19" s="29">
        <v>518</v>
      </c>
      <c r="E19" s="26">
        <v>0.28244274809160308</v>
      </c>
      <c r="F19" s="27"/>
      <c r="G19" s="36">
        <v>37.142001</v>
      </c>
      <c r="H19" s="36">
        <v>41.36383</v>
      </c>
      <c r="I19" s="36">
        <v>49.690705000000001</v>
      </c>
      <c r="J19" s="36">
        <v>61.751525000000001</v>
      </c>
      <c r="K19" s="36">
        <v>74.910807000000005</v>
      </c>
      <c r="L19" s="36">
        <v>78.025711999999999</v>
      </c>
      <c r="M19" s="36">
        <v>78.395452000000006</v>
      </c>
      <c r="N19" s="36">
        <v>81.507228999999995</v>
      </c>
      <c r="O19" s="36">
        <v>82.051005000000004</v>
      </c>
      <c r="P19" s="36">
        <v>85.100426999999996</v>
      </c>
      <c r="Q19" s="36">
        <v>84.931078999999997</v>
      </c>
      <c r="R19" s="27"/>
      <c r="S19" s="37">
        <v>754.8697719999999</v>
      </c>
      <c r="T19" s="38">
        <v>1.2866586805595097</v>
      </c>
      <c r="U19" s="38">
        <v>0.10891987676439663</v>
      </c>
      <c r="V19" s="22"/>
    </row>
    <row r="20" spans="2:22" s="12" customFormat="1">
      <c r="B20" s="13" t="s">
        <v>108</v>
      </c>
      <c r="C20" s="28" t="s">
        <v>108</v>
      </c>
      <c r="D20" s="29">
        <v>380</v>
      </c>
      <c r="E20" s="26">
        <v>0.20719738276990185</v>
      </c>
      <c r="F20" s="27"/>
      <c r="G20" s="36">
        <v>3.4620860000000002</v>
      </c>
      <c r="H20" s="36">
        <v>4.17042</v>
      </c>
      <c r="I20" s="36">
        <v>4.7085049999999997</v>
      </c>
      <c r="J20" s="36">
        <v>5.2265280000000001</v>
      </c>
      <c r="K20" s="36">
        <v>5.1569609999999999</v>
      </c>
      <c r="L20" s="36">
        <v>4.9909369999999997</v>
      </c>
      <c r="M20" s="36">
        <v>5.6275139999999997</v>
      </c>
      <c r="N20" s="36">
        <v>5.7247909999999997</v>
      </c>
      <c r="O20" s="36">
        <v>5.3060479999999997</v>
      </c>
      <c r="P20" s="36">
        <v>5.3999389999999998</v>
      </c>
      <c r="Q20" s="36">
        <v>4.5542689999999997</v>
      </c>
      <c r="R20" s="27"/>
      <c r="S20" s="37">
        <v>54.327997999999987</v>
      </c>
      <c r="T20" s="38">
        <v>0.31546963304782127</v>
      </c>
      <c r="U20" s="38">
        <v>3.4868346480791734E-2</v>
      </c>
    </row>
    <row r="21" spans="2:22" s="12" customFormat="1">
      <c r="B21" s="13" t="s">
        <v>109</v>
      </c>
      <c r="C21" s="28" t="s">
        <v>109</v>
      </c>
      <c r="D21" s="29">
        <v>29</v>
      </c>
      <c r="E21" s="26">
        <v>1.5812431842966195E-2</v>
      </c>
      <c r="F21" s="27"/>
      <c r="G21" s="36">
        <v>1.6947270000000001</v>
      </c>
      <c r="H21" s="36">
        <v>2.446504</v>
      </c>
      <c r="I21" s="36">
        <v>2.5717379999999999</v>
      </c>
      <c r="J21" s="36">
        <v>2.1458400000000002</v>
      </c>
      <c r="K21" s="36">
        <v>1.5783700000000001</v>
      </c>
      <c r="L21" s="36">
        <v>1.582249</v>
      </c>
      <c r="M21" s="36">
        <v>1.554438</v>
      </c>
      <c r="N21" s="36">
        <v>1.688876</v>
      </c>
      <c r="O21" s="36">
        <v>1.608765</v>
      </c>
      <c r="P21" s="36">
        <v>1.9165719999999999</v>
      </c>
      <c r="Q21" s="36">
        <v>1.8532709999999999</v>
      </c>
      <c r="R21" s="27"/>
      <c r="S21" s="37">
        <v>20.641349999999999</v>
      </c>
      <c r="T21" s="38">
        <v>9.3551350748527495E-2</v>
      </c>
      <c r="U21" s="38">
        <v>1.124153143573281E-2</v>
      </c>
    </row>
    <row r="22" spans="2:22" s="12" customFormat="1">
      <c r="B22" s="13"/>
      <c r="C22" s="24" t="s">
        <v>1</v>
      </c>
      <c r="D22" s="25">
        <v>1834</v>
      </c>
      <c r="E22" s="39">
        <v>1</v>
      </c>
      <c r="F22" s="40"/>
      <c r="G22" s="41">
        <v>95.321813999999989</v>
      </c>
      <c r="H22" s="41">
        <v>101.198498</v>
      </c>
      <c r="I22" s="41">
        <v>116.49529299999999</v>
      </c>
      <c r="J22" s="41">
        <v>127.81661800000002</v>
      </c>
      <c r="K22" s="41">
        <v>141.850244</v>
      </c>
      <c r="L22" s="41">
        <v>144.78335899999999</v>
      </c>
      <c r="M22" s="41">
        <v>147.487539</v>
      </c>
      <c r="N22" s="41">
        <v>150.95412999999999</v>
      </c>
      <c r="O22" s="41">
        <v>152.96576000000002</v>
      </c>
      <c r="P22" s="41">
        <v>158.93812899999998</v>
      </c>
      <c r="Q22" s="41">
        <v>159.37329200000002</v>
      </c>
      <c r="R22" s="40"/>
      <c r="S22" s="42">
        <v>1497.1846759999999</v>
      </c>
      <c r="T22" s="43">
        <v>0.67194984350591613</v>
      </c>
      <c r="U22" s="43">
        <v>6.635769105280942E-2</v>
      </c>
    </row>
    <row r="23" spans="2:22" s="12" customFormat="1">
      <c r="B23" s="13"/>
      <c r="S23" s="15"/>
    </row>
    <row r="24" spans="2:22" s="12" customFormat="1">
      <c r="B24" s="13"/>
      <c r="S24" s="15"/>
    </row>
    <row r="25" spans="2:22" s="12" customFormat="1">
      <c r="B25" s="13"/>
      <c r="S25" s="15"/>
    </row>
    <row r="26" spans="2:22" s="12" customFormat="1">
      <c r="B26" s="13"/>
      <c r="S26" s="15"/>
    </row>
    <row r="27" spans="2:22" s="12" customFormat="1">
      <c r="B27" s="13"/>
      <c r="S27" s="15"/>
    </row>
    <row r="28" spans="2:22" s="12" customFormat="1">
      <c r="B28" s="13"/>
      <c r="S28" s="15"/>
    </row>
    <row r="29" spans="2:22" s="12" customFormat="1">
      <c r="B29" s="13"/>
      <c r="S29" s="15"/>
    </row>
    <row r="30" spans="2:22" s="12" customFormat="1">
      <c r="B30" s="13"/>
      <c r="S30" s="15"/>
    </row>
    <row r="31" spans="2:22" s="12" customFormat="1">
      <c r="B31" s="13"/>
      <c r="S31" s="15"/>
    </row>
    <row r="32" spans="2:22" s="12" customFormat="1">
      <c r="B32" s="13"/>
      <c r="S32" s="15"/>
    </row>
    <row r="33" spans="1:21" s="12" customFormat="1">
      <c r="B33" s="13"/>
      <c r="S33" s="15"/>
    </row>
    <row r="34" spans="1:21" s="12" customFormat="1">
      <c r="B34" s="13"/>
      <c r="S34" s="15"/>
    </row>
    <row r="35" spans="1:21" s="12" customFormat="1">
      <c r="B35" s="13"/>
      <c r="S35" s="15"/>
    </row>
    <row r="36" spans="1:21" s="12" customFormat="1">
      <c r="B36" s="13"/>
      <c r="S36" s="15"/>
    </row>
    <row r="37" spans="1:21" s="12" customFormat="1">
      <c r="B37" s="13"/>
      <c r="S37" s="15"/>
    </row>
    <row r="38" spans="1:21" s="12" customFormat="1">
      <c r="B38" s="13"/>
      <c r="S38" s="15"/>
    </row>
    <row r="39" spans="1:21" s="12" customFormat="1">
      <c r="B39" s="13"/>
      <c r="S39" s="15"/>
    </row>
    <row r="40" spans="1:21" s="12" customFormat="1">
      <c r="B40" s="13"/>
      <c r="S40" s="15"/>
    </row>
    <row r="41" spans="1:21" s="12" customFormat="1">
      <c r="B41" s="13"/>
      <c r="S41" s="15"/>
    </row>
    <row r="42" spans="1:21" s="12" customFormat="1">
      <c r="B42" s="13"/>
      <c r="S42" s="15"/>
    </row>
    <row r="43" spans="1:21" s="12" customFormat="1">
      <c r="B43" s="13"/>
      <c r="S43" s="15"/>
    </row>
    <row r="44" spans="1:21" s="12" customFormat="1">
      <c r="B44" s="13"/>
      <c r="S44" s="15"/>
    </row>
    <row r="45" spans="1:21" s="12" customFormat="1" ht="5.25" customHeight="1">
      <c r="B45" s="13"/>
      <c r="S45" s="15"/>
    </row>
    <row r="46" spans="1:21" s="12" customFormat="1">
      <c r="B46" s="13"/>
      <c r="C46" s="266" t="s">
        <v>110</v>
      </c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</row>
    <row r="47" spans="1:21" s="12" customFormat="1" ht="3" customHeight="1">
      <c r="B47" s="13"/>
      <c r="S47" s="15"/>
    </row>
    <row r="48" spans="1:21" s="22" customFormat="1">
      <c r="A48" s="17"/>
      <c r="B48" s="18"/>
      <c r="G48" s="263" t="s">
        <v>100</v>
      </c>
      <c r="H48" s="264"/>
      <c r="I48" s="264"/>
      <c r="J48" s="264"/>
      <c r="K48" s="264"/>
      <c r="L48" s="264"/>
      <c r="M48" s="264"/>
      <c r="N48" s="264"/>
      <c r="O48" s="264"/>
      <c r="P48" s="264"/>
      <c r="Q48" s="265"/>
      <c r="S48" s="23"/>
    </row>
    <row r="49" spans="2:21" s="12" customFormat="1" ht="26.25">
      <c r="B49" s="13"/>
      <c r="C49" s="19"/>
      <c r="D49" s="20" t="s">
        <v>91</v>
      </c>
      <c r="E49" s="21" t="s">
        <v>92</v>
      </c>
      <c r="F49" s="31"/>
      <c r="G49" s="32">
        <v>2008</v>
      </c>
      <c r="H49" s="32">
        <v>2009</v>
      </c>
      <c r="I49" s="32">
        <v>2010</v>
      </c>
      <c r="J49" s="32">
        <v>2011</v>
      </c>
      <c r="K49" s="32">
        <v>2012</v>
      </c>
      <c r="L49" s="32">
        <v>2013</v>
      </c>
      <c r="M49" s="32">
        <v>2014</v>
      </c>
      <c r="N49" s="32">
        <v>2015</v>
      </c>
      <c r="O49" s="32">
        <v>2016</v>
      </c>
      <c r="P49" s="32">
        <v>2017</v>
      </c>
      <c r="Q49" s="32">
        <v>2018</v>
      </c>
      <c r="R49" s="33"/>
      <c r="S49" s="34" t="s">
        <v>102</v>
      </c>
      <c r="T49" s="35" t="s">
        <v>103</v>
      </c>
      <c r="U49" s="35" t="s">
        <v>104</v>
      </c>
    </row>
    <row r="50" spans="2:21" s="12" customFormat="1">
      <c r="B50" s="13" t="s">
        <v>111</v>
      </c>
      <c r="C50" s="28" t="s">
        <v>111</v>
      </c>
      <c r="D50" s="29">
        <v>540</v>
      </c>
      <c r="E50" s="26">
        <v>0.29443838604143946</v>
      </c>
      <c r="F50" s="27"/>
      <c r="G50" s="36">
        <v>49.169817000000002</v>
      </c>
      <c r="H50" s="36">
        <v>48.534553000000002</v>
      </c>
      <c r="I50" s="36">
        <v>53.016933999999999</v>
      </c>
      <c r="J50" s="36">
        <v>51.847653999999999</v>
      </c>
      <c r="K50" s="36">
        <v>53.451546</v>
      </c>
      <c r="L50" s="36">
        <v>52.518709000000001</v>
      </c>
      <c r="M50" s="36">
        <v>51.920948000000003</v>
      </c>
      <c r="N50" s="36">
        <v>51.924456999999997</v>
      </c>
      <c r="O50" s="36">
        <v>53.007916999999999</v>
      </c>
      <c r="P50" s="36">
        <v>54.793787000000002</v>
      </c>
      <c r="Q50" s="36">
        <v>57.324041000000001</v>
      </c>
      <c r="R50" s="27"/>
      <c r="S50" s="37">
        <v>577.51036299999998</v>
      </c>
      <c r="T50" s="38">
        <v>0.16583799772937935</v>
      </c>
      <c r="U50" s="38">
        <v>1.9365135638397701E-2</v>
      </c>
    </row>
    <row r="51" spans="2:21" s="12" customFormat="1">
      <c r="B51" s="13" t="s">
        <v>112</v>
      </c>
      <c r="C51" s="28" t="s">
        <v>112</v>
      </c>
      <c r="D51" s="29">
        <v>0</v>
      </c>
      <c r="E51" s="26">
        <v>0</v>
      </c>
      <c r="F51" s="27"/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27"/>
      <c r="S51" s="37">
        <v>0</v>
      </c>
      <c r="T51" s="38" t="s">
        <v>9</v>
      </c>
      <c r="U51" s="38" t="s">
        <v>9</v>
      </c>
    </row>
    <row r="52" spans="2:21" s="12" customFormat="1">
      <c r="B52" s="13" t="s">
        <v>113</v>
      </c>
      <c r="C52" s="28" t="s">
        <v>113</v>
      </c>
      <c r="D52" s="29">
        <v>592</v>
      </c>
      <c r="E52" s="26">
        <v>0.32279171210468921</v>
      </c>
      <c r="F52" s="27"/>
      <c r="G52" s="36">
        <v>9.1919830000000005</v>
      </c>
      <c r="H52" s="36">
        <v>11.103837</v>
      </c>
      <c r="I52" s="36">
        <v>12.055012</v>
      </c>
      <c r="J52" s="36">
        <v>12.226203</v>
      </c>
      <c r="K52" s="36">
        <v>11.395619999999999</v>
      </c>
      <c r="L52" s="36">
        <v>11.140869</v>
      </c>
      <c r="M52" s="36">
        <v>13.44591</v>
      </c>
      <c r="N52" s="36">
        <v>13.164027000000001</v>
      </c>
      <c r="O52" s="36">
        <v>13.883426999999999</v>
      </c>
      <c r="P52" s="36">
        <v>14.497978</v>
      </c>
      <c r="Q52" s="36">
        <v>14.981617999999999</v>
      </c>
      <c r="R52" s="27"/>
      <c r="S52" s="37">
        <v>137.08648400000001</v>
      </c>
      <c r="T52" s="38">
        <v>0.62985701779474557</v>
      </c>
      <c r="U52" s="38">
        <v>6.2964323255716881E-2</v>
      </c>
    </row>
    <row r="53" spans="2:21" s="12" customFormat="1">
      <c r="B53" s="13" t="s">
        <v>114</v>
      </c>
      <c r="C53" s="28" t="s">
        <v>114</v>
      </c>
      <c r="D53" s="29">
        <v>329</v>
      </c>
      <c r="E53" s="26">
        <v>0.17938931297709923</v>
      </c>
      <c r="F53" s="27"/>
      <c r="G53" s="36">
        <v>33.498058999999998</v>
      </c>
      <c r="H53" s="36">
        <v>37.389820999999998</v>
      </c>
      <c r="I53" s="36">
        <v>46.714973999999998</v>
      </c>
      <c r="J53" s="36">
        <v>58.520792999999998</v>
      </c>
      <c r="K53" s="36">
        <v>71.926736000000005</v>
      </c>
      <c r="L53" s="36">
        <v>76.184773000000007</v>
      </c>
      <c r="M53" s="36">
        <v>76.557647000000003</v>
      </c>
      <c r="N53" s="36">
        <v>80.255761000000007</v>
      </c>
      <c r="O53" s="36">
        <v>80.881345999999994</v>
      </c>
      <c r="P53" s="36">
        <v>84.374617000000001</v>
      </c>
      <c r="Q53" s="36">
        <v>82.641740999999996</v>
      </c>
      <c r="R53" s="27"/>
      <c r="S53" s="37">
        <v>728.94626800000003</v>
      </c>
      <c r="T53" s="38">
        <v>1.4670605840177187</v>
      </c>
      <c r="U53" s="38">
        <v>0.11949582127281166</v>
      </c>
    </row>
    <row r="54" spans="2:21" s="12" customFormat="1">
      <c r="B54" s="13" t="s">
        <v>115</v>
      </c>
      <c r="C54" s="28" t="s">
        <v>115</v>
      </c>
      <c r="D54" s="29">
        <v>373</v>
      </c>
      <c r="E54" s="26">
        <v>0.20338058887677207</v>
      </c>
      <c r="F54" s="27"/>
      <c r="G54" s="36">
        <v>3.4619550000000001</v>
      </c>
      <c r="H54" s="36">
        <v>4.1702870000000001</v>
      </c>
      <c r="I54" s="36">
        <v>4.7083729999999999</v>
      </c>
      <c r="J54" s="36">
        <v>5.2219680000000004</v>
      </c>
      <c r="K54" s="36">
        <v>5.0763420000000004</v>
      </c>
      <c r="L54" s="36">
        <v>4.9390080000000003</v>
      </c>
      <c r="M54" s="36">
        <v>5.563034</v>
      </c>
      <c r="N54" s="36">
        <v>5.6098850000000002</v>
      </c>
      <c r="O54" s="36">
        <v>5.1930699999999996</v>
      </c>
      <c r="P54" s="36">
        <v>5.2717470000000004</v>
      </c>
      <c r="Q54" s="36">
        <v>4.4258920000000002</v>
      </c>
      <c r="R54" s="27"/>
      <c r="S54" s="37">
        <v>53.641560999999996</v>
      </c>
      <c r="T54" s="38">
        <v>0.27843718361446057</v>
      </c>
      <c r="U54" s="38">
        <v>3.1181051941180815E-2</v>
      </c>
    </row>
    <row r="55" spans="2:21" s="12" customFormat="1">
      <c r="B55" s="13"/>
      <c r="C55" s="24" t="s">
        <v>1</v>
      </c>
      <c r="D55" s="25">
        <v>1834</v>
      </c>
      <c r="E55" s="39">
        <v>1</v>
      </c>
      <c r="F55" s="40"/>
      <c r="G55" s="41">
        <v>95.321814000000003</v>
      </c>
      <c r="H55" s="41">
        <v>101.198498</v>
      </c>
      <c r="I55" s="41">
        <v>116.49529299999999</v>
      </c>
      <c r="J55" s="41">
        <v>127.81661800000001</v>
      </c>
      <c r="K55" s="41">
        <v>141.85024400000003</v>
      </c>
      <c r="L55" s="41">
        <v>144.78335900000002</v>
      </c>
      <c r="M55" s="41">
        <v>147.487539</v>
      </c>
      <c r="N55" s="41">
        <v>150.95412999999999</v>
      </c>
      <c r="O55" s="41">
        <v>152.96576000000002</v>
      </c>
      <c r="P55" s="41">
        <v>158.938129</v>
      </c>
      <c r="Q55" s="41">
        <v>159.37329200000002</v>
      </c>
      <c r="R55" s="40"/>
      <c r="S55" s="42">
        <v>1497.1846760000001</v>
      </c>
      <c r="T55" s="43">
        <v>0.67194984350591591</v>
      </c>
      <c r="U55" s="43">
        <v>6.635769105280942E-2</v>
      </c>
    </row>
    <row r="56" spans="2:21" s="12" customFormat="1">
      <c r="B56" s="13"/>
      <c r="S56" s="15"/>
    </row>
    <row r="57" spans="2:21" s="12" customFormat="1">
      <c r="B57" s="13"/>
      <c r="S57" s="15"/>
    </row>
    <row r="58" spans="2:21" s="12" customFormat="1">
      <c r="B58" s="13"/>
      <c r="S58" s="15"/>
    </row>
    <row r="59" spans="2:21" s="12" customFormat="1">
      <c r="B59" s="13"/>
      <c r="S59" s="15"/>
    </row>
    <row r="60" spans="2:21" s="12" customFormat="1">
      <c r="B60" s="13"/>
      <c r="S60" s="15"/>
    </row>
    <row r="61" spans="2:21" s="12" customFormat="1">
      <c r="B61" s="13"/>
      <c r="S61" s="15"/>
    </row>
    <row r="62" spans="2:21" s="12" customFormat="1">
      <c r="B62" s="13"/>
      <c r="S62" s="15"/>
    </row>
    <row r="63" spans="2:21" s="12" customFormat="1">
      <c r="B63" s="13"/>
      <c r="S63" s="15"/>
    </row>
    <row r="64" spans="2:21" s="12" customFormat="1">
      <c r="B64" s="13"/>
      <c r="S64" s="15"/>
    </row>
    <row r="65" spans="2:21" s="12" customFormat="1">
      <c r="B65" s="13"/>
      <c r="S65" s="15"/>
    </row>
    <row r="66" spans="2:21" s="12" customFormat="1">
      <c r="B66" s="13"/>
      <c r="S66" s="15"/>
    </row>
    <row r="67" spans="2:21" s="12" customFormat="1">
      <c r="B67" s="13"/>
      <c r="S67" s="15"/>
    </row>
    <row r="68" spans="2:21" s="12" customFormat="1">
      <c r="B68" s="13"/>
      <c r="S68" s="15"/>
    </row>
    <row r="69" spans="2:21" s="12" customFormat="1">
      <c r="B69" s="13"/>
      <c r="S69" s="15"/>
    </row>
    <row r="70" spans="2:21" s="12" customFormat="1">
      <c r="B70" s="13"/>
      <c r="S70" s="15"/>
    </row>
    <row r="71" spans="2:21" s="12" customFormat="1">
      <c r="B71" s="13"/>
      <c r="S71" s="15"/>
    </row>
    <row r="72" spans="2:21" s="12" customFormat="1">
      <c r="B72" s="13"/>
      <c r="S72" s="15"/>
    </row>
    <row r="73" spans="2:21" s="12" customFormat="1">
      <c r="B73" s="13"/>
      <c r="S73" s="15"/>
    </row>
    <row r="74" spans="2:21" s="12" customFormat="1">
      <c r="B74" s="13"/>
      <c r="S74" s="15"/>
    </row>
    <row r="75" spans="2:21" s="12" customFormat="1">
      <c r="B75" s="13"/>
      <c r="S75" s="15"/>
    </row>
    <row r="76" spans="2:21" s="12" customFormat="1">
      <c r="B76" s="13"/>
      <c r="S76" s="15"/>
    </row>
    <row r="77" spans="2:21" s="12" customFormat="1">
      <c r="B77" s="13"/>
      <c r="S77" s="15"/>
    </row>
    <row r="78" spans="2:21" s="12" customFormat="1" ht="6.75" customHeight="1">
      <c r="B78" s="13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5"/>
      <c r="S78" s="15"/>
    </row>
    <row r="79" spans="2:21" s="12" customFormat="1">
      <c r="B79" s="13"/>
      <c r="C79" s="266" t="s">
        <v>116</v>
      </c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</row>
    <row r="80" spans="2:21" s="12" customFormat="1" ht="3" customHeight="1">
      <c r="B80" s="13"/>
      <c r="S80" s="15"/>
    </row>
    <row r="81" spans="1:21" s="22" customFormat="1">
      <c r="A81" s="17"/>
      <c r="B81" s="13"/>
      <c r="G81" s="263" t="s">
        <v>100</v>
      </c>
      <c r="H81" s="264"/>
      <c r="I81" s="264"/>
      <c r="J81" s="264"/>
      <c r="K81" s="264"/>
      <c r="L81" s="264"/>
      <c r="M81" s="264"/>
      <c r="N81" s="264"/>
      <c r="O81" s="264"/>
      <c r="P81" s="264"/>
      <c r="Q81" s="265"/>
      <c r="S81" s="23"/>
    </row>
    <row r="82" spans="1:21" s="22" customFormat="1" ht="26.25">
      <c r="A82" s="17"/>
      <c r="B82" s="13"/>
      <c r="C82" s="19"/>
      <c r="D82" s="20" t="s">
        <v>91</v>
      </c>
      <c r="E82" s="21" t="s">
        <v>92</v>
      </c>
      <c r="F82" s="31"/>
      <c r="G82" s="32">
        <v>2008</v>
      </c>
      <c r="H82" s="32">
        <v>2009</v>
      </c>
      <c r="I82" s="32">
        <v>2010</v>
      </c>
      <c r="J82" s="32">
        <v>2011</v>
      </c>
      <c r="K82" s="32">
        <v>2012</v>
      </c>
      <c r="L82" s="32">
        <v>2013</v>
      </c>
      <c r="M82" s="32">
        <v>2014</v>
      </c>
      <c r="N82" s="32">
        <v>2015</v>
      </c>
      <c r="O82" s="32">
        <v>2016</v>
      </c>
      <c r="P82" s="32">
        <v>2017</v>
      </c>
      <c r="Q82" s="32">
        <v>2018</v>
      </c>
      <c r="R82" s="33"/>
      <c r="S82" s="34" t="s">
        <v>102</v>
      </c>
      <c r="T82" s="35" t="s">
        <v>103</v>
      </c>
      <c r="U82" s="35" t="s">
        <v>104</v>
      </c>
    </row>
    <row r="83" spans="1:21" s="12" customFormat="1">
      <c r="B83" s="13"/>
      <c r="C83" s="28" t="s">
        <v>117</v>
      </c>
      <c r="D83" s="29">
        <v>309</v>
      </c>
      <c r="E83" s="26">
        <v>0.16848418756815703</v>
      </c>
      <c r="F83" s="27"/>
      <c r="G83" s="46">
        <v>7.7144250000000003</v>
      </c>
      <c r="H83" s="46">
        <v>9.2485870000000006</v>
      </c>
      <c r="I83" s="46">
        <v>9.8635169999999999</v>
      </c>
      <c r="J83" s="46">
        <v>10.651554000000001</v>
      </c>
      <c r="K83" s="46">
        <v>9.7755209999999995</v>
      </c>
      <c r="L83" s="46">
        <v>9.1796670000000002</v>
      </c>
      <c r="M83" s="46">
        <v>10.86562</v>
      </c>
      <c r="N83" s="46">
        <v>11.884107</v>
      </c>
      <c r="O83" s="46">
        <v>12.059343</v>
      </c>
      <c r="P83" s="46">
        <v>12.295337999999999</v>
      </c>
      <c r="Q83" s="46">
        <v>13.162375000000001</v>
      </c>
      <c r="R83" s="27"/>
      <c r="S83" s="37">
        <v>116.70005399999999</v>
      </c>
      <c r="T83" s="38">
        <v>0.70620298985342389</v>
      </c>
      <c r="U83" s="38">
        <v>6.9064325201143584E-2</v>
      </c>
    </row>
    <row r="84" spans="1:21" s="12" customFormat="1">
      <c r="B84" s="13"/>
      <c r="C84" s="28" t="s">
        <v>118</v>
      </c>
      <c r="D84" s="29">
        <v>581</v>
      </c>
      <c r="E84" s="26">
        <v>0.31679389312977096</v>
      </c>
      <c r="F84" s="27"/>
      <c r="G84" s="36">
        <v>51.429659000000001</v>
      </c>
      <c r="H84" s="36">
        <v>49.582183999999998</v>
      </c>
      <c r="I84" s="36">
        <v>51.803224000000007</v>
      </c>
      <c r="J84" s="36">
        <v>51.009149999999991</v>
      </c>
      <c r="K84" s="36">
        <v>52.737831999999997</v>
      </c>
      <c r="L84" s="36">
        <v>50.379289999999997</v>
      </c>
      <c r="M84" s="36">
        <v>48.134704999999997</v>
      </c>
      <c r="N84" s="36">
        <v>47.239083999999991</v>
      </c>
      <c r="O84" s="36">
        <v>47.868418999999989</v>
      </c>
      <c r="P84" s="36">
        <v>50.728659999999998</v>
      </c>
      <c r="Q84" s="36">
        <v>50.238081000000008</v>
      </c>
      <c r="R84" s="27"/>
      <c r="S84" s="37">
        <v>551.15028799999993</v>
      </c>
      <c r="T84" s="38">
        <v>-2.3169082260490859E-2</v>
      </c>
      <c r="U84" s="38">
        <v>-2.9259241931836044E-3</v>
      </c>
    </row>
    <row r="85" spans="1:21" s="47" customFormat="1">
      <c r="B85" s="13"/>
      <c r="C85" s="48" t="s">
        <v>30</v>
      </c>
      <c r="D85" s="49">
        <v>113</v>
      </c>
      <c r="E85" s="26">
        <v>6.1613958560523444E-2</v>
      </c>
      <c r="F85" s="27"/>
      <c r="G85" s="46">
        <v>10.866591</v>
      </c>
      <c r="H85" s="46">
        <v>10.91173</v>
      </c>
      <c r="I85" s="46">
        <v>11.49488</v>
      </c>
      <c r="J85" s="46">
        <v>10.636265</v>
      </c>
      <c r="K85" s="46">
        <v>10.963353</v>
      </c>
      <c r="L85" s="46">
        <v>10.158795999999999</v>
      </c>
      <c r="M85" s="46">
        <v>10.196964999999999</v>
      </c>
      <c r="N85" s="46">
        <v>10.098117999999999</v>
      </c>
      <c r="O85" s="46">
        <v>9.889361000000001</v>
      </c>
      <c r="P85" s="46">
        <v>9.8443279999999991</v>
      </c>
      <c r="Q85" s="46">
        <v>9.231026</v>
      </c>
      <c r="R85" s="27"/>
      <c r="S85" s="50">
        <v>114.29141300000001</v>
      </c>
      <c r="T85" s="51">
        <v>-0.15051316461620756</v>
      </c>
      <c r="U85" s="51">
        <v>-2.0183876850321303E-2</v>
      </c>
    </row>
    <row r="86" spans="1:21" s="47" customFormat="1">
      <c r="B86" s="13"/>
      <c r="C86" s="48" t="s">
        <v>119</v>
      </c>
      <c r="D86" s="49">
        <v>129</v>
      </c>
      <c r="E86" s="26">
        <v>7.0338058887677204E-2</v>
      </c>
      <c r="F86" s="27"/>
      <c r="G86" s="46">
        <v>11.563338</v>
      </c>
      <c r="H86" s="46">
        <v>10.403562000000001</v>
      </c>
      <c r="I86" s="46">
        <v>11.352509999999999</v>
      </c>
      <c r="J86" s="46">
        <v>10.780961999999999</v>
      </c>
      <c r="K86" s="46">
        <v>11.015622</v>
      </c>
      <c r="L86" s="46">
        <v>10.213956</v>
      </c>
      <c r="M86" s="46">
        <v>9.2461160000000007</v>
      </c>
      <c r="N86" s="46">
        <v>8.4946929999999998</v>
      </c>
      <c r="O86" s="46">
        <v>9.4133119999999995</v>
      </c>
      <c r="P86" s="46">
        <v>10.265093</v>
      </c>
      <c r="Q86" s="46">
        <v>8.8063329999999986</v>
      </c>
      <c r="R86" s="27"/>
      <c r="S86" s="50">
        <v>111.555497</v>
      </c>
      <c r="T86" s="51">
        <v>-0.23842639556155854</v>
      </c>
      <c r="U86" s="51">
        <v>-3.3473011496816363E-2</v>
      </c>
    </row>
    <row r="87" spans="1:21" s="47" customFormat="1">
      <c r="B87" s="13"/>
      <c r="C87" s="48" t="s">
        <v>82</v>
      </c>
      <c r="D87" s="49">
        <v>260</v>
      </c>
      <c r="E87" s="26">
        <v>0.14176663031624864</v>
      </c>
      <c r="F87" s="27"/>
      <c r="G87" s="46">
        <v>18.798137000000001</v>
      </c>
      <c r="H87" s="46">
        <v>18.355195000000002</v>
      </c>
      <c r="I87" s="46">
        <v>19.248356000000005</v>
      </c>
      <c r="J87" s="46">
        <v>19.681147999999997</v>
      </c>
      <c r="K87" s="46">
        <v>20.272792000000006</v>
      </c>
      <c r="L87" s="46">
        <v>20.726369000000002</v>
      </c>
      <c r="M87" s="46">
        <v>20.155725</v>
      </c>
      <c r="N87" s="46">
        <v>20.215662999999996</v>
      </c>
      <c r="O87" s="46">
        <v>20.741277999999998</v>
      </c>
      <c r="P87" s="46">
        <v>21.905200999999998</v>
      </c>
      <c r="Q87" s="46">
        <v>23.459914000000008</v>
      </c>
      <c r="R87" s="27"/>
      <c r="S87" s="50">
        <v>223.55977800000002</v>
      </c>
      <c r="T87" s="51">
        <v>0.24799143659821232</v>
      </c>
      <c r="U87" s="51">
        <v>2.8078911275365215E-2</v>
      </c>
    </row>
    <row r="88" spans="1:21" s="12" customFormat="1">
      <c r="B88" s="13"/>
      <c r="C88" s="28" t="s">
        <v>120</v>
      </c>
      <c r="D88" s="29">
        <v>40</v>
      </c>
      <c r="E88" s="26">
        <v>2.1810250817884406E-2</v>
      </c>
      <c r="F88" s="27"/>
      <c r="G88" s="36">
        <v>0.40762399999999999</v>
      </c>
      <c r="H88" s="36">
        <v>0.71429200000000004</v>
      </c>
      <c r="I88" s="36">
        <v>1.460909</v>
      </c>
      <c r="J88" s="36">
        <v>1.821029</v>
      </c>
      <c r="K88" s="36">
        <v>1.900223</v>
      </c>
      <c r="L88" s="36">
        <v>1.418463</v>
      </c>
      <c r="M88" s="36">
        <v>1.7674840000000001</v>
      </c>
      <c r="N88" s="36">
        <v>1.7165139999999999</v>
      </c>
      <c r="O88" s="36">
        <v>1.9119570000000001</v>
      </c>
      <c r="P88" s="36">
        <v>2.4132289999999998</v>
      </c>
      <c r="Q88" s="36">
        <v>2.429243</v>
      </c>
      <c r="R88" s="27"/>
      <c r="S88" s="37">
        <v>17.960967</v>
      </c>
      <c r="T88" s="38">
        <v>4.9595190665907802</v>
      </c>
      <c r="U88" s="38">
        <v>0.24997521489926222</v>
      </c>
    </row>
    <row r="89" spans="1:21" s="12" customFormat="1">
      <c r="B89" s="13"/>
      <c r="C89" s="28" t="s">
        <v>69</v>
      </c>
      <c r="D89" s="29">
        <v>39</v>
      </c>
      <c r="E89" s="26">
        <v>2.1264994547437296E-2</v>
      </c>
      <c r="F89" s="27"/>
      <c r="G89" s="36">
        <v>3.3270050000000002</v>
      </c>
      <c r="H89" s="36">
        <v>3.2900710000000002</v>
      </c>
      <c r="I89" s="36">
        <v>3.5392420000000002</v>
      </c>
      <c r="J89" s="36">
        <v>2.8972959999999999</v>
      </c>
      <c r="K89" s="36">
        <v>2.9956200000000002</v>
      </c>
      <c r="L89" s="36">
        <v>3.107167</v>
      </c>
      <c r="M89" s="36">
        <v>3.340503</v>
      </c>
      <c r="N89" s="36">
        <v>3.5517810000000001</v>
      </c>
      <c r="O89" s="36">
        <v>3.3868770000000001</v>
      </c>
      <c r="P89" s="36">
        <v>3.2139929999999999</v>
      </c>
      <c r="Q89" s="36">
        <v>2.9543119999999998</v>
      </c>
      <c r="R89" s="27"/>
      <c r="S89" s="37">
        <v>35.603867000000001</v>
      </c>
      <c r="T89" s="38">
        <v>-0.11202057105414642</v>
      </c>
      <c r="U89" s="38">
        <v>-1.4741107906650508E-2</v>
      </c>
    </row>
    <row r="90" spans="1:21" s="12" customFormat="1">
      <c r="B90" s="13"/>
      <c r="C90" s="28" t="s">
        <v>32</v>
      </c>
      <c r="D90" s="29">
        <v>191</v>
      </c>
      <c r="E90" s="26">
        <v>0.10414394765539804</v>
      </c>
      <c r="F90" s="27"/>
      <c r="G90" s="36">
        <v>10.653807</v>
      </c>
      <c r="H90" s="36">
        <v>10.765246999999999</v>
      </c>
      <c r="I90" s="36">
        <v>12.615697000000001</v>
      </c>
      <c r="J90" s="36">
        <v>13.928791</v>
      </c>
      <c r="K90" s="36">
        <v>14.980048999999999</v>
      </c>
      <c r="L90" s="36">
        <v>15.636271000000001</v>
      </c>
      <c r="M90" s="36">
        <v>16.220829999999999</v>
      </c>
      <c r="N90" s="36">
        <v>16.223838999999998</v>
      </c>
      <c r="O90" s="36">
        <v>16.724941000000001</v>
      </c>
      <c r="P90" s="36">
        <v>17.69126</v>
      </c>
      <c r="Q90" s="36">
        <v>17.410794000000003</v>
      </c>
      <c r="R90" s="27"/>
      <c r="S90" s="37">
        <v>162.85152600000001</v>
      </c>
      <c r="T90" s="38">
        <v>0.63423215757522189</v>
      </c>
      <c r="U90" s="38">
        <v>6.3320578808339301E-2</v>
      </c>
    </row>
    <row r="91" spans="1:21" s="12" customFormat="1">
      <c r="B91" s="13"/>
      <c r="C91" s="28" t="s">
        <v>86</v>
      </c>
      <c r="D91" s="29">
        <v>128</v>
      </c>
      <c r="E91" s="26">
        <v>6.9792802617230101E-2</v>
      </c>
      <c r="F91" s="27"/>
      <c r="G91" s="36">
        <v>2.1126900000000002</v>
      </c>
      <c r="H91" s="36">
        <v>2.3336429999999999</v>
      </c>
      <c r="I91" s="36">
        <v>3.1956349999999998</v>
      </c>
      <c r="J91" s="36">
        <v>2.4451390000000006</v>
      </c>
      <c r="K91" s="36">
        <v>2.4331459999999998</v>
      </c>
      <c r="L91" s="36">
        <v>2.2580070000000001</v>
      </c>
      <c r="M91" s="36">
        <v>2.1563390000000004</v>
      </c>
      <c r="N91" s="36">
        <v>1.9917739999999999</v>
      </c>
      <c r="O91" s="36">
        <v>1.9633260000000001</v>
      </c>
      <c r="P91" s="36">
        <v>2.0408150000000003</v>
      </c>
      <c r="Q91" s="36">
        <v>1.9672099999999999</v>
      </c>
      <c r="R91" s="27"/>
      <c r="S91" s="37">
        <v>24.897723999999997</v>
      </c>
      <c r="T91" s="38">
        <v>-6.8860078856813001E-2</v>
      </c>
      <c r="U91" s="38">
        <v>-8.8785658931438416E-3</v>
      </c>
    </row>
    <row r="92" spans="1:21" s="12" customFormat="1">
      <c r="B92" s="13"/>
      <c r="C92" s="28" t="s">
        <v>121</v>
      </c>
      <c r="D92" s="29">
        <v>504</v>
      </c>
      <c r="E92" s="26">
        <v>0.27480916030534353</v>
      </c>
      <c r="F92" s="27"/>
      <c r="G92" s="36">
        <v>19.636555999999999</v>
      </c>
      <c r="H92" s="36">
        <v>25.208752</v>
      </c>
      <c r="I92" s="36">
        <v>33.973061000000001</v>
      </c>
      <c r="J92" s="36">
        <v>45.009207000000004</v>
      </c>
      <c r="K92" s="36">
        <v>56.985994999999988</v>
      </c>
      <c r="L92" s="36">
        <v>62.755993999999994</v>
      </c>
      <c r="M92" s="36">
        <v>64.956806</v>
      </c>
      <c r="N92" s="36">
        <v>68.308042999999998</v>
      </c>
      <c r="O92" s="36">
        <v>69.018106999999986</v>
      </c>
      <c r="P92" s="36">
        <v>70.518847999999991</v>
      </c>
      <c r="Q92" s="36">
        <v>71.154675000000012</v>
      </c>
      <c r="R92" s="27"/>
      <c r="S92" s="37">
        <v>587.52604399999996</v>
      </c>
      <c r="T92" s="38">
        <v>2.6235822106483448</v>
      </c>
      <c r="U92" s="38">
        <v>0.17460613504686595</v>
      </c>
    </row>
    <row r="93" spans="1:21" s="47" customFormat="1">
      <c r="B93" s="13"/>
      <c r="C93" s="48" t="s">
        <v>70</v>
      </c>
      <c r="D93" s="49">
        <v>116</v>
      </c>
      <c r="E93" s="26">
        <v>6.3249727371864781E-2</v>
      </c>
      <c r="F93" s="27"/>
      <c r="G93" s="46">
        <v>5.7940440000000004</v>
      </c>
      <c r="H93" s="46">
        <v>7.075393</v>
      </c>
      <c r="I93" s="46">
        <v>8.8233750000000004</v>
      </c>
      <c r="J93" s="46">
        <v>9.8311650000000004</v>
      </c>
      <c r="K93" s="46">
        <v>11.748216000000001</v>
      </c>
      <c r="L93" s="46">
        <v>12.979429</v>
      </c>
      <c r="M93" s="46">
        <v>13.225313</v>
      </c>
      <c r="N93" s="46">
        <v>13.986307999999999</v>
      </c>
      <c r="O93" s="46">
        <v>14.640451000000001</v>
      </c>
      <c r="P93" s="46">
        <v>14.429545000000001</v>
      </c>
      <c r="Q93" s="46">
        <v>14.062412000000002</v>
      </c>
      <c r="R93" s="27"/>
      <c r="S93" s="50">
        <v>126.595651</v>
      </c>
      <c r="T93" s="51">
        <v>1.4270461183933021</v>
      </c>
      <c r="U93" s="51">
        <v>0.11720984370304799</v>
      </c>
    </row>
    <row r="94" spans="1:21" s="47" customFormat="1">
      <c r="B94" s="13"/>
      <c r="C94" s="48" t="s">
        <v>122</v>
      </c>
      <c r="D94" s="49">
        <v>54</v>
      </c>
      <c r="E94" s="26">
        <v>2.9443838604143947E-2</v>
      </c>
      <c r="F94" s="27"/>
      <c r="G94" s="46">
        <v>1.298062</v>
      </c>
      <c r="H94" s="46">
        <v>1.4343520000000001</v>
      </c>
      <c r="I94" s="46">
        <v>1.9529069999999999</v>
      </c>
      <c r="J94" s="46">
        <v>1.9634389999999999</v>
      </c>
      <c r="K94" s="46">
        <v>1.8224210000000001</v>
      </c>
      <c r="L94" s="46">
        <v>2.363461</v>
      </c>
      <c r="M94" s="46">
        <v>3.0988790000000002</v>
      </c>
      <c r="N94" s="46">
        <v>2.5531920000000001</v>
      </c>
      <c r="O94" s="46">
        <v>3.067666</v>
      </c>
      <c r="P94" s="46">
        <v>2.13402</v>
      </c>
      <c r="Q94" s="46">
        <v>2.4685600000000001</v>
      </c>
      <c r="R94" s="27"/>
      <c r="S94" s="50">
        <v>24.156958999999997</v>
      </c>
      <c r="T94" s="51">
        <v>0.90172734430250645</v>
      </c>
      <c r="U94" s="51">
        <v>8.3661218616132516E-2</v>
      </c>
    </row>
    <row r="95" spans="1:21" s="47" customFormat="1">
      <c r="B95" s="52"/>
      <c r="C95" s="48" t="s">
        <v>71</v>
      </c>
      <c r="D95" s="49">
        <v>89</v>
      </c>
      <c r="E95" s="26">
        <v>4.8527808069792802E-2</v>
      </c>
      <c r="F95" s="27"/>
      <c r="G95" s="46">
        <v>4.0067029999999999</v>
      </c>
      <c r="H95" s="46">
        <v>7.1053420000000003</v>
      </c>
      <c r="I95" s="46">
        <v>10.603263999999999</v>
      </c>
      <c r="J95" s="46">
        <v>19.161018000000002</v>
      </c>
      <c r="K95" s="46">
        <v>26.229818000000002</v>
      </c>
      <c r="L95" s="46">
        <v>28.752146</v>
      </c>
      <c r="M95" s="46">
        <v>28.483741999999999</v>
      </c>
      <c r="N95" s="46">
        <v>28.906385999999998</v>
      </c>
      <c r="O95" s="46">
        <v>27.872949000000002</v>
      </c>
      <c r="P95" s="46">
        <v>28.398135</v>
      </c>
      <c r="Q95" s="46">
        <v>27.849549999999997</v>
      </c>
      <c r="R95" s="27"/>
      <c r="S95" s="50">
        <v>237.36905299999998</v>
      </c>
      <c r="T95" s="51">
        <v>5.9507397977838634</v>
      </c>
      <c r="U95" s="51">
        <v>0.27424776014633445</v>
      </c>
    </row>
    <row r="96" spans="1:21" s="47" customFormat="1">
      <c r="B96" s="52"/>
      <c r="C96" s="48" t="s">
        <v>123</v>
      </c>
      <c r="D96" s="49">
        <v>64</v>
      </c>
      <c r="E96" s="26">
        <v>3.4896401308615051E-2</v>
      </c>
      <c r="F96" s="27"/>
      <c r="G96" s="46">
        <v>6.3508300000000002</v>
      </c>
      <c r="H96" s="46">
        <v>6.4038680000000001</v>
      </c>
      <c r="I96" s="46">
        <v>8.3448989999999998</v>
      </c>
      <c r="J96" s="46">
        <v>9.7011089999999989</v>
      </c>
      <c r="K96" s="46">
        <v>11.788771000000001</v>
      </c>
      <c r="L96" s="46">
        <v>12.890785000000001</v>
      </c>
      <c r="M96" s="46">
        <v>13.802199</v>
      </c>
      <c r="N96" s="46">
        <v>16.737257</v>
      </c>
      <c r="O96" s="46">
        <v>17.415420999999998</v>
      </c>
      <c r="P96" s="46">
        <v>19.767554000000001</v>
      </c>
      <c r="Q96" s="46">
        <v>20.469068</v>
      </c>
      <c r="R96" s="27"/>
      <c r="S96" s="50">
        <v>143.671761</v>
      </c>
      <c r="T96" s="51">
        <v>2.2230539945172518</v>
      </c>
      <c r="U96" s="51">
        <v>0.15753317728193394</v>
      </c>
    </row>
    <row r="97" spans="1:22" s="47" customFormat="1">
      <c r="B97" s="52"/>
      <c r="C97" s="48" t="s">
        <v>124</v>
      </c>
      <c r="D97" s="49">
        <v>181</v>
      </c>
      <c r="E97" s="26">
        <v>9.8691384950926941E-2</v>
      </c>
      <c r="F97" s="27"/>
      <c r="G97" s="46">
        <v>2.1869170000000011</v>
      </c>
      <c r="H97" s="46">
        <v>3.1897969999999987</v>
      </c>
      <c r="I97" s="46">
        <v>4.2486160000000055</v>
      </c>
      <c r="J97" s="46">
        <v>4.3524760000000029</v>
      </c>
      <c r="K97" s="46">
        <v>5.3967689999999919</v>
      </c>
      <c r="L97" s="46">
        <v>5.7701729999999927</v>
      </c>
      <c r="M97" s="46">
        <v>6.3466729999999956</v>
      </c>
      <c r="N97" s="46">
        <v>6.1248999999999967</v>
      </c>
      <c r="O97" s="46">
        <v>6.0216199999999844</v>
      </c>
      <c r="P97" s="46">
        <v>5.7895939999999939</v>
      </c>
      <c r="Q97" s="46">
        <v>6.3050850000000054</v>
      </c>
      <c r="R97" s="27"/>
      <c r="S97" s="50">
        <v>55.732619999999969</v>
      </c>
      <c r="T97" s="51">
        <v>1.8830929568886257</v>
      </c>
      <c r="U97" s="51">
        <v>0.14151686084227677</v>
      </c>
    </row>
    <row r="98" spans="1:22" s="12" customFormat="1">
      <c r="B98" s="13"/>
      <c r="C98" s="28" t="s">
        <v>87</v>
      </c>
      <c r="D98" s="29">
        <v>38</v>
      </c>
      <c r="E98" s="26">
        <v>2.0719738276990186E-2</v>
      </c>
      <c r="F98" s="27"/>
      <c r="G98" s="36">
        <v>4.0048E-2</v>
      </c>
      <c r="H98" s="36">
        <v>5.5722000000000001E-2</v>
      </c>
      <c r="I98" s="36">
        <v>4.4007999999999999E-2</v>
      </c>
      <c r="J98" s="36">
        <v>5.4452E-2</v>
      </c>
      <c r="K98" s="36">
        <v>4.1857999999999999E-2</v>
      </c>
      <c r="L98" s="36">
        <v>4.8500000000000001E-2</v>
      </c>
      <c r="M98" s="36">
        <v>4.5252000000000001E-2</v>
      </c>
      <c r="N98" s="36">
        <v>3.8988000000000002E-2</v>
      </c>
      <c r="O98" s="36">
        <v>3.279E-2</v>
      </c>
      <c r="P98" s="36">
        <v>3.5985999999999997E-2</v>
      </c>
      <c r="Q98" s="36">
        <v>5.0754000000000001E-2</v>
      </c>
      <c r="R98" s="27"/>
      <c r="S98" s="37">
        <v>0.48835800000000007</v>
      </c>
      <c r="T98" s="38">
        <v>0.26732920495405521</v>
      </c>
      <c r="U98" s="38">
        <v>3.0056816357731053E-2</v>
      </c>
    </row>
    <row r="99" spans="1:22" s="12" customFormat="1">
      <c r="B99" s="13"/>
      <c r="C99" s="24" t="s">
        <v>1</v>
      </c>
      <c r="D99" s="25">
        <v>1830</v>
      </c>
      <c r="E99" s="39">
        <v>0.99781897491821159</v>
      </c>
      <c r="F99" s="40"/>
      <c r="G99" s="41">
        <v>95.321814000000003</v>
      </c>
      <c r="H99" s="41">
        <v>101.198498</v>
      </c>
      <c r="I99" s="41">
        <v>116.49529300000002</v>
      </c>
      <c r="J99" s="41">
        <v>127.81661799999999</v>
      </c>
      <c r="K99" s="41">
        <v>141.85024399999998</v>
      </c>
      <c r="L99" s="41">
        <v>144.78335899999996</v>
      </c>
      <c r="M99" s="41">
        <v>147.487539</v>
      </c>
      <c r="N99" s="41">
        <v>150.95412999999999</v>
      </c>
      <c r="O99" s="41">
        <v>152.96575999999996</v>
      </c>
      <c r="P99" s="41">
        <v>158.938129</v>
      </c>
      <c r="Q99" s="41">
        <v>159.36744400000003</v>
      </c>
      <c r="R99" s="40"/>
      <c r="S99" s="42">
        <v>1497.1788280000001</v>
      </c>
      <c r="T99" s="43">
        <v>0.67188849343551138</v>
      </c>
      <c r="U99" s="43">
        <v>6.6352799894595194E-2</v>
      </c>
      <c r="V99" s="53"/>
    </row>
    <row r="100" spans="1:22" s="12" customFormat="1">
      <c r="B100" s="13"/>
      <c r="C100" s="17"/>
      <c r="D100" s="22"/>
      <c r="E100" s="54"/>
      <c r="F100" s="17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17"/>
      <c r="S100" s="56"/>
      <c r="T100" s="57"/>
      <c r="U100" s="57"/>
    </row>
    <row r="101" spans="1:22" s="12" customFormat="1" hidden="1" outlineLevel="1">
      <c r="B101" s="13"/>
      <c r="C101" s="17"/>
      <c r="D101" s="22"/>
      <c r="E101" s="54"/>
      <c r="F101" s="17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17"/>
      <c r="S101" s="56"/>
      <c r="T101" s="57"/>
      <c r="U101" s="57"/>
    </row>
    <row r="102" spans="1:22" s="12" customFormat="1" hidden="1" outlineLevel="1">
      <c r="B102" s="13"/>
      <c r="C102" s="17"/>
      <c r="D102" s="22"/>
      <c r="E102" s="54"/>
      <c r="F102" s="17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17"/>
      <c r="S102" s="56"/>
      <c r="T102" s="57"/>
      <c r="U102" s="57"/>
    </row>
    <row r="103" spans="1:22" s="58" customFormat="1" hidden="1" outlineLevel="1">
      <c r="B103" s="59" t="s">
        <v>117</v>
      </c>
      <c r="C103" s="60" t="s">
        <v>117</v>
      </c>
      <c r="D103" s="61">
        <v>309</v>
      </c>
      <c r="E103" s="62">
        <v>0.16885245901639345</v>
      </c>
      <c r="F103" s="63"/>
      <c r="G103" s="64">
        <v>7.7144250000000003</v>
      </c>
      <c r="H103" s="64">
        <v>9.2485870000000006</v>
      </c>
      <c r="I103" s="64">
        <v>9.8635169999999999</v>
      </c>
      <c r="J103" s="64">
        <v>10.651554000000001</v>
      </c>
      <c r="K103" s="64">
        <v>9.7755209999999995</v>
      </c>
      <c r="L103" s="64">
        <v>9.1796670000000002</v>
      </c>
      <c r="M103" s="64">
        <v>10.86562</v>
      </c>
      <c r="N103" s="64">
        <v>11.884107</v>
      </c>
      <c r="O103" s="64">
        <v>12.059343</v>
      </c>
      <c r="P103" s="64">
        <v>12.295337999999999</v>
      </c>
      <c r="Q103" s="65">
        <v>13.162375000000001</v>
      </c>
      <c r="R103" s="63"/>
      <c r="S103" s="66">
        <v>116.70005399999999</v>
      </c>
      <c r="T103" s="67">
        <v>0.70620298985342389</v>
      </c>
      <c r="U103" s="67">
        <v>6.9064325201143584E-2</v>
      </c>
    </row>
    <row r="104" spans="1:22" s="68" customFormat="1" hidden="1" outlineLevel="1">
      <c r="B104" s="69"/>
      <c r="C104" s="70"/>
      <c r="D104" s="71"/>
      <c r="E104" s="72">
        <v>0</v>
      </c>
      <c r="F104" s="73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3"/>
      <c r="S104" s="75">
        <v>0</v>
      </c>
      <c r="T104" s="76"/>
      <c r="U104" s="76"/>
    </row>
    <row r="105" spans="1:22" s="58" customFormat="1" hidden="1" outlineLevel="1">
      <c r="B105" s="59"/>
      <c r="C105" s="60" t="s">
        <v>30</v>
      </c>
      <c r="D105" s="61">
        <v>113</v>
      </c>
      <c r="E105" s="62">
        <v>6.1748633879781419E-2</v>
      </c>
      <c r="F105" s="63"/>
      <c r="G105" s="77">
        <v>10.866591</v>
      </c>
      <c r="H105" s="77">
        <v>10.91173</v>
      </c>
      <c r="I105" s="77">
        <v>11.49488</v>
      </c>
      <c r="J105" s="77">
        <v>10.636265</v>
      </c>
      <c r="K105" s="77">
        <v>10.963353</v>
      </c>
      <c r="L105" s="77">
        <v>10.158795999999999</v>
      </c>
      <c r="M105" s="77">
        <v>10.196964999999999</v>
      </c>
      <c r="N105" s="77">
        <v>10.098117999999999</v>
      </c>
      <c r="O105" s="77">
        <v>9.889361000000001</v>
      </c>
      <c r="P105" s="77">
        <v>9.8443279999999991</v>
      </c>
      <c r="Q105" s="77">
        <v>9.231026</v>
      </c>
      <c r="R105" s="63"/>
      <c r="S105" s="66">
        <v>114.29141300000001</v>
      </c>
      <c r="T105" s="67">
        <v>-0.15051316461620756</v>
      </c>
      <c r="U105" s="67">
        <v>-2.0183876850321303E-2</v>
      </c>
    </row>
    <row r="106" spans="1:22" s="78" customFormat="1" hidden="1" outlineLevel="1">
      <c r="B106" s="59" t="s">
        <v>30</v>
      </c>
      <c r="C106" s="79" t="s">
        <v>30</v>
      </c>
      <c r="D106" s="61">
        <v>75</v>
      </c>
      <c r="E106" s="62">
        <v>4.0983606557377046E-2</v>
      </c>
      <c r="F106" s="73"/>
      <c r="G106" s="80">
        <v>2.405592</v>
      </c>
      <c r="H106" s="80">
        <v>2.9190909999999999</v>
      </c>
      <c r="I106" s="80">
        <v>3.3295919999999999</v>
      </c>
      <c r="J106" s="80">
        <v>2.9716070000000001</v>
      </c>
      <c r="K106" s="80">
        <v>2.5343580000000001</v>
      </c>
      <c r="L106" s="80">
        <v>2.515037</v>
      </c>
      <c r="M106" s="80">
        <v>2.4518779999999998</v>
      </c>
      <c r="N106" s="80">
        <v>2.7191920000000001</v>
      </c>
      <c r="O106" s="80">
        <v>2.6802809999999999</v>
      </c>
      <c r="P106" s="80">
        <v>3.1186180000000001</v>
      </c>
      <c r="Q106" s="80">
        <v>2.657413</v>
      </c>
      <c r="R106" s="73"/>
      <c r="S106" s="81">
        <v>30.302659000000006</v>
      </c>
      <c r="T106" s="82">
        <v>0.10468150875127624</v>
      </c>
      <c r="U106" s="82">
        <v>1.2522389920946342E-2</v>
      </c>
    </row>
    <row r="107" spans="1:22" s="68" customFormat="1" hidden="1" outlineLevel="1">
      <c r="B107" s="69"/>
      <c r="C107" s="70" t="s">
        <v>125</v>
      </c>
      <c r="D107" s="83">
        <v>33</v>
      </c>
      <c r="E107" s="62">
        <v>1.8032786885245903E-2</v>
      </c>
      <c r="F107" s="73"/>
      <c r="G107" s="74">
        <v>7.776122</v>
      </c>
      <c r="H107" s="74">
        <v>7.3405860000000001</v>
      </c>
      <c r="I107" s="74">
        <v>7.4026100000000001</v>
      </c>
      <c r="J107" s="74">
        <v>7.0950249999999997</v>
      </c>
      <c r="K107" s="74">
        <v>7.694248</v>
      </c>
      <c r="L107" s="74">
        <v>6.9515039999999999</v>
      </c>
      <c r="M107" s="74">
        <v>7.1124289999999997</v>
      </c>
      <c r="N107" s="74">
        <v>6.7768819999999996</v>
      </c>
      <c r="O107" s="74">
        <v>6.6080310000000004</v>
      </c>
      <c r="P107" s="74">
        <v>6.1445699999999999</v>
      </c>
      <c r="Q107" s="74">
        <v>6.0176590000000001</v>
      </c>
      <c r="R107" s="73"/>
      <c r="S107" s="75"/>
      <c r="T107" s="76"/>
      <c r="U107" s="76"/>
    </row>
    <row r="108" spans="1:22" s="90" customFormat="1" hidden="1" outlineLevel="2">
      <c r="A108" s="68" t="s">
        <v>32</v>
      </c>
      <c r="B108" s="84" t="s">
        <v>126</v>
      </c>
      <c r="C108" s="85" t="s">
        <v>126</v>
      </c>
      <c r="D108" s="71">
        <v>29</v>
      </c>
      <c r="E108" s="86">
        <v>1.5846994535519125E-2</v>
      </c>
      <c r="F108" s="87"/>
      <c r="G108" s="74">
        <v>7.7717460000000003</v>
      </c>
      <c r="H108" s="74">
        <v>7.2328710000000003</v>
      </c>
      <c r="I108" s="74">
        <v>7.3011759999999999</v>
      </c>
      <c r="J108" s="74">
        <v>7.0380969999999996</v>
      </c>
      <c r="K108" s="74">
        <v>7.5774879999999998</v>
      </c>
      <c r="L108" s="74">
        <v>6.8380070000000002</v>
      </c>
      <c r="M108" s="74">
        <v>6.9707179999999997</v>
      </c>
      <c r="N108" s="74">
        <v>6.6420079999999997</v>
      </c>
      <c r="O108" s="74">
        <v>6.4790390000000002</v>
      </c>
      <c r="P108" s="74">
        <v>6.0391199999999996</v>
      </c>
      <c r="Q108" s="74">
        <v>5.9285230000000002</v>
      </c>
      <c r="R108" s="87"/>
      <c r="S108" s="88">
        <v>75.818792999999999</v>
      </c>
      <c r="T108" s="89">
        <v>-0.23716974280940217</v>
      </c>
      <c r="U108" s="89">
        <v>-3.3273800140934728E-2</v>
      </c>
    </row>
    <row r="109" spans="1:22" s="90" customFormat="1" hidden="1" outlineLevel="2">
      <c r="A109" s="68" t="s">
        <v>32</v>
      </c>
      <c r="B109" s="84" t="s">
        <v>127</v>
      </c>
      <c r="C109" s="85" t="s">
        <v>127</v>
      </c>
      <c r="D109" s="71">
        <v>4</v>
      </c>
      <c r="E109" s="86">
        <v>2.185792349726776E-3</v>
      </c>
      <c r="F109" s="87"/>
      <c r="G109" s="74">
        <v>4.3759999999999997E-3</v>
      </c>
      <c r="H109" s="74">
        <v>0.10771500000000001</v>
      </c>
      <c r="I109" s="74">
        <v>0.101434</v>
      </c>
      <c r="J109" s="74">
        <v>5.6927999999999999E-2</v>
      </c>
      <c r="K109" s="74">
        <v>0.11676</v>
      </c>
      <c r="L109" s="74">
        <v>0.113497</v>
      </c>
      <c r="M109" s="74">
        <v>0.141711</v>
      </c>
      <c r="N109" s="74">
        <v>0.13487399999999999</v>
      </c>
      <c r="O109" s="74">
        <v>0.128992</v>
      </c>
      <c r="P109" s="74">
        <v>0.10545</v>
      </c>
      <c r="Q109" s="74">
        <v>8.9136000000000007E-2</v>
      </c>
      <c r="R109" s="87"/>
      <c r="S109" s="88">
        <v>1.1008730000000002</v>
      </c>
      <c r="T109" s="89">
        <v>19.369287020109692</v>
      </c>
      <c r="U109" s="89">
        <v>0.45754502181706092</v>
      </c>
    </row>
    <row r="110" spans="1:22" s="68" customFormat="1" hidden="1" outlineLevel="1">
      <c r="B110" s="69"/>
      <c r="C110" s="70" t="s">
        <v>128</v>
      </c>
      <c r="D110" s="83">
        <v>5</v>
      </c>
      <c r="E110" s="62">
        <v>2.7322404371584699E-3</v>
      </c>
      <c r="F110" s="73"/>
      <c r="G110" s="74">
        <v>0.68487699999999996</v>
      </c>
      <c r="H110" s="74">
        <v>0.65205299999999999</v>
      </c>
      <c r="I110" s="74">
        <v>0.76267799999999997</v>
      </c>
      <c r="J110" s="74">
        <v>0.56963299999999994</v>
      </c>
      <c r="K110" s="74">
        <v>0.73474699999999993</v>
      </c>
      <c r="L110" s="74">
        <v>0.69225499999999995</v>
      </c>
      <c r="M110" s="74">
        <v>0.63265799999999994</v>
      </c>
      <c r="N110" s="74">
        <v>0.60204399999999991</v>
      </c>
      <c r="O110" s="74">
        <v>0.60104900000000006</v>
      </c>
      <c r="P110" s="74">
        <v>0.58113999999999999</v>
      </c>
      <c r="Q110" s="74">
        <v>0.55595399999999995</v>
      </c>
      <c r="R110" s="73"/>
      <c r="S110" s="75"/>
      <c r="T110" s="76"/>
      <c r="U110" s="76"/>
    </row>
    <row r="111" spans="1:22" s="68" customFormat="1" hidden="1" outlineLevel="2">
      <c r="A111" s="68" t="s">
        <v>84</v>
      </c>
      <c r="B111" s="69" t="s">
        <v>126</v>
      </c>
      <c r="C111" s="85" t="s">
        <v>126</v>
      </c>
      <c r="D111" s="71">
        <v>2</v>
      </c>
      <c r="E111" s="72">
        <v>1.092896174863388E-3</v>
      </c>
      <c r="F111" s="73"/>
      <c r="G111" s="74">
        <v>1.5219999999999999E-2</v>
      </c>
      <c r="H111" s="74">
        <v>1.4938999999999999E-2</v>
      </c>
      <c r="I111" s="74">
        <v>1.4886999999999999E-2</v>
      </c>
      <c r="J111" s="74">
        <v>0</v>
      </c>
      <c r="K111" s="74">
        <v>2.8754999999999999E-2</v>
      </c>
      <c r="L111" s="74">
        <v>2.8587999999999999E-2</v>
      </c>
      <c r="M111" s="74">
        <v>2.8523E-2</v>
      </c>
      <c r="N111" s="74">
        <v>2.8368000000000001E-2</v>
      </c>
      <c r="O111" s="74">
        <v>2.7078000000000001E-2</v>
      </c>
      <c r="P111" s="74">
        <v>2.7195E-2</v>
      </c>
      <c r="Q111" s="74">
        <v>2.674E-2</v>
      </c>
      <c r="R111" s="73"/>
      <c r="S111" s="75">
        <v>0.24029299999999998</v>
      </c>
      <c r="T111" s="76">
        <v>0.75689881734559794</v>
      </c>
      <c r="U111" s="76">
        <v>7.2984241776407943E-2</v>
      </c>
    </row>
    <row r="112" spans="1:22" s="68" customFormat="1" hidden="1" outlineLevel="2">
      <c r="A112" s="68" t="s">
        <v>84</v>
      </c>
      <c r="B112" s="69" t="s">
        <v>127</v>
      </c>
      <c r="C112" s="85" t="s">
        <v>127</v>
      </c>
      <c r="D112" s="71">
        <v>3</v>
      </c>
      <c r="E112" s="72">
        <v>1.639344262295082E-3</v>
      </c>
      <c r="F112" s="73"/>
      <c r="G112" s="74">
        <v>0.66965699999999995</v>
      </c>
      <c r="H112" s="74">
        <v>0.63711399999999996</v>
      </c>
      <c r="I112" s="74">
        <v>0.74779099999999998</v>
      </c>
      <c r="J112" s="74">
        <v>0.56963299999999994</v>
      </c>
      <c r="K112" s="74">
        <v>0.70599199999999995</v>
      </c>
      <c r="L112" s="74">
        <v>0.66366700000000001</v>
      </c>
      <c r="M112" s="74">
        <v>0.60413499999999998</v>
      </c>
      <c r="N112" s="74">
        <v>0.57367599999999996</v>
      </c>
      <c r="O112" s="74">
        <v>0.57397100000000001</v>
      </c>
      <c r="P112" s="74">
        <v>0.55394500000000002</v>
      </c>
      <c r="Q112" s="74">
        <v>0.52921399999999996</v>
      </c>
      <c r="R112" s="73"/>
      <c r="S112" s="75">
        <v>6.8287949999999995</v>
      </c>
      <c r="T112" s="76">
        <v>-0.20972378396701596</v>
      </c>
      <c r="U112" s="76">
        <v>-2.8992992820762287E-2</v>
      </c>
    </row>
    <row r="113" spans="1:21" s="68" customFormat="1" hidden="1" outlineLevel="1">
      <c r="B113" s="69"/>
      <c r="C113" s="70"/>
      <c r="D113" s="71"/>
      <c r="E113" s="72">
        <v>0</v>
      </c>
      <c r="F113" s="73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3"/>
      <c r="S113" s="75">
        <v>0</v>
      </c>
      <c r="T113" s="76"/>
      <c r="U113" s="76"/>
    </row>
    <row r="114" spans="1:21" s="58" customFormat="1" hidden="1" outlineLevel="1">
      <c r="B114" s="59"/>
      <c r="C114" s="60" t="s">
        <v>81</v>
      </c>
      <c r="D114" s="61">
        <v>129</v>
      </c>
      <c r="E114" s="62">
        <v>7.0491803278688522E-2</v>
      </c>
      <c r="F114" s="63"/>
      <c r="G114" s="77">
        <v>11.563338</v>
      </c>
      <c r="H114" s="77">
        <v>10.403562000000001</v>
      </c>
      <c r="I114" s="77">
        <v>11.352509999999999</v>
      </c>
      <c r="J114" s="77">
        <v>10.780961999999999</v>
      </c>
      <c r="K114" s="77">
        <v>11.015622</v>
      </c>
      <c r="L114" s="77">
        <v>10.213956</v>
      </c>
      <c r="M114" s="77">
        <v>9.2461160000000007</v>
      </c>
      <c r="N114" s="77">
        <v>8.4946929999999998</v>
      </c>
      <c r="O114" s="77">
        <v>9.4133119999999995</v>
      </c>
      <c r="P114" s="77">
        <v>10.265093</v>
      </c>
      <c r="Q114" s="77">
        <v>8.8063329999999986</v>
      </c>
      <c r="R114" s="63"/>
      <c r="S114" s="66">
        <v>111.555497</v>
      </c>
      <c r="T114" s="67">
        <v>-0.23842639556155854</v>
      </c>
      <c r="U114" s="67">
        <v>-3.3473011496816363E-2</v>
      </c>
    </row>
    <row r="115" spans="1:21" s="78" customFormat="1" hidden="1" outlineLevel="1">
      <c r="B115" s="59" t="s">
        <v>81</v>
      </c>
      <c r="C115" s="79" t="s">
        <v>81</v>
      </c>
      <c r="D115" s="91">
        <v>93</v>
      </c>
      <c r="E115" s="72">
        <v>5.0819672131147541E-2</v>
      </c>
      <c r="F115" s="73"/>
      <c r="G115" s="80">
        <v>6.7737749999999997</v>
      </c>
      <c r="H115" s="80">
        <v>6.344589</v>
      </c>
      <c r="I115" s="80">
        <v>7.082516</v>
      </c>
      <c r="J115" s="80">
        <v>6.5103749999999998</v>
      </c>
      <c r="K115" s="80">
        <v>6.2353490000000003</v>
      </c>
      <c r="L115" s="80">
        <v>6.3129340000000003</v>
      </c>
      <c r="M115" s="80">
        <v>6.4599760000000002</v>
      </c>
      <c r="N115" s="80">
        <v>5.8947440000000002</v>
      </c>
      <c r="O115" s="80">
        <v>6.4431349999999998</v>
      </c>
      <c r="P115" s="80">
        <v>6.7473229999999997</v>
      </c>
      <c r="Q115" s="92">
        <v>5.7897049999999997</v>
      </c>
      <c r="R115" s="73"/>
      <c r="S115" s="81">
        <v>70.594420999999997</v>
      </c>
      <c r="T115" s="82">
        <v>-0.14527645219984431</v>
      </c>
      <c r="U115" s="82">
        <v>-1.9430888427713233E-2</v>
      </c>
    </row>
    <row r="116" spans="1:21" s="68" customFormat="1" hidden="1" outlineLevel="1">
      <c r="B116" s="69"/>
      <c r="C116" s="70" t="s">
        <v>129</v>
      </c>
      <c r="D116" s="83">
        <v>36</v>
      </c>
      <c r="E116" s="62">
        <v>1.9672131147540985E-2</v>
      </c>
      <c r="F116" s="73"/>
      <c r="G116" s="74">
        <v>4.7895630000000002</v>
      </c>
      <c r="H116" s="74">
        <v>4.0589729999999999</v>
      </c>
      <c r="I116" s="74">
        <v>4.2622640000000001</v>
      </c>
      <c r="J116" s="74">
        <v>4.1804289999999993</v>
      </c>
      <c r="K116" s="74">
        <v>4.6159310000000007</v>
      </c>
      <c r="L116" s="74">
        <v>3.671808</v>
      </c>
      <c r="M116" s="74">
        <v>2.7861400000000001</v>
      </c>
      <c r="N116" s="74">
        <v>2.5999490000000001</v>
      </c>
      <c r="O116" s="74">
        <v>2.9661729999999999</v>
      </c>
      <c r="P116" s="74">
        <v>3.51417</v>
      </c>
      <c r="Q116" s="74">
        <v>3.0129280000000001</v>
      </c>
      <c r="R116" s="73"/>
      <c r="S116" s="75">
        <v>40.458327999999995</v>
      </c>
      <c r="T116" s="76">
        <v>-0.37093885183262021</v>
      </c>
      <c r="U116" s="76">
        <v>-5.6294235447030827E-2</v>
      </c>
    </row>
    <row r="117" spans="1:21" s="90" customFormat="1" hidden="1" outlineLevel="2">
      <c r="A117" s="68" t="s">
        <v>32</v>
      </c>
      <c r="B117" s="84" t="s">
        <v>130</v>
      </c>
      <c r="C117" s="85" t="s">
        <v>131</v>
      </c>
      <c r="D117" s="71">
        <v>35</v>
      </c>
      <c r="E117" s="86">
        <v>1.912568306010929E-2</v>
      </c>
      <c r="F117" s="87"/>
      <c r="G117" s="74">
        <v>4.7859400000000001</v>
      </c>
      <c r="H117" s="74">
        <v>4.0560960000000001</v>
      </c>
      <c r="I117" s="74">
        <v>4.2573930000000004</v>
      </c>
      <c r="J117" s="74">
        <v>4.1744209999999997</v>
      </c>
      <c r="K117" s="74">
        <v>4.6100960000000004</v>
      </c>
      <c r="L117" s="74">
        <v>3.6676630000000001</v>
      </c>
      <c r="M117" s="74">
        <v>2.7820149999999999</v>
      </c>
      <c r="N117" s="74">
        <v>2.5956410000000001</v>
      </c>
      <c r="O117" s="74">
        <v>2.9613429999999998</v>
      </c>
      <c r="P117" s="74">
        <v>3.5093610000000002</v>
      </c>
      <c r="Q117" s="93">
        <v>3.0093019999999999</v>
      </c>
      <c r="R117" s="87"/>
      <c r="S117" s="88">
        <v>40.409271000000004</v>
      </c>
      <c r="T117" s="89">
        <v>-0.37122028274487351</v>
      </c>
      <c r="U117" s="89">
        <v>-5.6347020453110241E-2</v>
      </c>
    </row>
    <row r="118" spans="1:21" s="90" customFormat="1" hidden="1" outlineLevel="2">
      <c r="A118" s="68" t="s">
        <v>32</v>
      </c>
      <c r="B118" s="84" t="s">
        <v>132</v>
      </c>
      <c r="C118" s="85" t="s">
        <v>133</v>
      </c>
      <c r="D118" s="71">
        <v>1</v>
      </c>
      <c r="E118" s="86">
        <v>5.4644808743169399E-4</v>
      </c>
      <c r="F118" s="87"/>
      <c r="G118" s="74">
        <v>3.6229999999999999E-3</v>
      </c>
      <c r="H118" s="74">
        <v>2.8769999999999998E-3</v>
      </c>
      <c r="I118" s="74">
        <v>4.8710000000000003E-3</v>
      </c>
      <c r="J118" s="74">
        <v>6.0080000000000003E-3</v>
      </c>
      <c r="K118" s="74">
        <v>5.8349999999999999E-3</v>
      </c>
      <c r="L118" s="74">
        <v>4.1450000000000002E-3</v>
      </c>
      <c r="M118" s="74">
        <v>4.1250000000000002E-3</v>
      </c>
      <c r="N118" s="74">
        <v>4.3080000000000002E-3</v>
      </c>
      <c r="O118" s="74">
        <v>4.8300000000000001E-3</v>
      </c>
      <c r="P118" s="74">
        <v>4.8089999999999999E-3</v>
      </c>
      <c r="Q118" s="74">
        <v>3.6259999999999999E-3</v>
      </c>
      <c r="R118" s="87"/>
      <c r="S118" s="88">
        <v>4.9056999999999996E-2</v>
      </c>
      <c r="T118" s="89">
        <v>8.2804305823902524E-4</v>
      </c>
      <c r="U118" s="89">
        <v>1.034679048994569E-4</v>
      </c>
    </row>
    <row r="119" spans="1:21" s="68" customFormat="1" hidden="1" outlineLevel="1">
      <c r="B119" s="69"/>
      <c r="C119" s="70" t="s">
        <v>134</v>
      </c>
      <c r="D119" s="83">
        <v>3</v>
      </c>
      <c r="E119" s="62">
        <v>1.639344262295082E-3</v>
      </c>
      <c r="F119" s="73"/>
      <c r="G119" s="74">
        <v>0</v>
      </c>
      <c r="H119" s="74">
        <v>0</v>
      </c>
      <c r="I119" s="74">
        <v>7.7299999999999999E-3</v>
      </c>
      <c r="J119" s="74">
        <v>9.0158000000000002E-2</v>
      </c>
      <c r="K119" s="74">
        <v>0.16434199999999999</v>
      </c>
      <c r="L119" s="74">
        <v>0.229214</v>
      </c>
      <c r="M119" s="74">
        <v>0</v>
      </c>
      <c r="N119" s="74">
        <v>0</v>
      </c>
      <c r="O119" s="74">
        <v>4.0039999999999997E-3</v>
      </c>
      <c r="P119" s="74">
        <v>3.5999999999999999E-3</v>
      </c>
      <c r="Q119" s="74">
        <v>3.7000000000000002E-3</v>
      </c>
      <c r="R119" s="73"/>
      <c r="S119" s="75">
        <v>0.50274799999999997</v>
      </c>
      <c r="T119" s="76" t="s">
        <v>9</v>
      </c>
      <c r="U119" s="76" t="s">
        <v>9</v>
      </c>
    </row>
    <row r="120" spans="1:21" s="68" customFormat="1" hidden="1" outlineLevel="2">
      <c r="A120" s="68" t="s">
        <v>84</v>
      </c>
      <c r="B120" s="69" t="s">
        <v>130</v>
      </c>
      <c r="C120" s="85" t="s">
        <v>135</v>
      </c>
      <c r="D120" s="71">
        <v>3</v>
      </c>
      <c r="E120" s="72">
        <v>1.639344262295082E-3</v>
      </c>
      <c r="F120" s="73"/>
      <c r="G120" s="74">
        <v>0</v>
      </c>
      <c r="H120" s="74">
        <v>0</v>
      </c>
      <c r="I120" s="74">
        <v>7.7299999999999999E-3</v>
      </c>
      <c r="J120" s="74">
        <v>9.0158000000000002E-2</v>
      </c>
      <c r="K120" s="74">
        <v>0.16434199999999999</v>
      </c>
      <c r="L120" s="74">
        <v>0.229214</v>
      </c>
      <c r="M120" s="74">
        <v>0</v>
      </c>
      <c r="N120" s="74">
        <v>0</v>
      </c>
      <c r="O120" s="74">
        <v>4.0039999999999997E-3</v>
      </c>
      <c r="P120" s="74">
        <v>3.5999999999999999E-3</v>
      </c>
      <c r="Q120" s="74">
        <v>3.7000000000000002E-3</v>
      </c>
      <c r="R120" s="73"/>
      <c r="S120" s="75">
        <v>0.50274799999999997</v>
      </c>
      <c r="T120" s="76" t="s">
        <v>9</v>
      </c>
      <c r="U120" s="76" t="s">
        <v>9</v>
      </c>
    </row>
    <row r="121" spans="1:21" s="68" customFormat="1" hidden="1" outlineLevel="1">
      <c r="B121" s="69"/>
      <c r="C121" s="70"/>
      <c r="D121" s="71"/>
      <c r="E121" s="72">
        <v>0</v>
      </c>
      <c r="F121" s="73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3"/>
      <c r="S121" s="75"/>
      <c r="T121" s="76"/>
      <c r="U121" s="76"/>
    </row>
    <row r="122" spans="1:21" s="58" customFormat="1" hidden="1" outlineLevel="1">
      <c r="B122" s="59" t="s">
        <v>82</v>
      </c>
      <c r="C122" s="60" t="s">
        <v>82</v>
      </c>
      <c r="D122" s="61">
        <v>260</v>
      </c>
      <c r="E122" s="62">
        <v>0.14207650273224043</v>
      </c>
      <c r="F122" s="63"/>
      <c r="G122" s="77">
        <v>18.798137000000001</v>
      </c>
      <c r="H122" s="77">
        <v>18.355195000000002</v>
      </c>
      <c r="I122" s="77">
        <v>19.248356000000005</v>
      </c>
      <c r="J122" s="77">
        <v>19.681147999999997</v>
      </c>
      <c r="K122" s="77">
        <v>20.272792000000006</v>
      </c>
      <c r="L122" s="77">
        <v>20.726369000000002</v>
      </c>
      <c r="M122" s="77">
        <v>20.155725</v>
      </c>
      <c r="N122" s="77">
        <v>20.215662999999996</v>
      </c>
      <c r="O122" s="77">
        <v>20.741277999999998</v>
      </c>
      <c r="P122" s="77">
        <v>21.905200999999998</v>
      </c>
      <c r="Q122" s="77">
        <v>23.459914000000008</v>
      </c>
      <c r="R122" s="63"/>
      <c r="S122" s="66">
        <v>223.55977800000002</v>
      </c>
      <c r="T122" s="67">
        <v>0.24799143659821232</v>
      </c>
      <c r="U122" s="67">
        <v>2.8078911275365215E-2</v>
      </c>
    </row>
    <row r="123" spans="1:21" s="68" customFormat="1" hidden="1" outlineLevel="1">
      <c r="B123" s="69" t="s">
        <v>82</v>
      </c>
      <c r="C123" s="70" t="s">
        <v>82</v>
      </c>
      <c r="D123" s="83">
        <v>226</v>
      </c>
      <c r="E123" s="62">
        <v>0.12349726775956284</v>
      </c>
      <c r="F123" s="73"/>
      <c r="G123" s="74">
        <v>18.034840000000003</v>
      </c>
      <c r="H123" s="74">
        <v>17.63897</v>
      </c>
      <c r="I123" s="74">
        <v>18.480968000000004</v>
      </c>
      <c r="J123" s="74">
        <v>18.924309999999998</v>
      </c>
      <c r="K123" s="74">
        <v>19.411451000000003</v>
      </c>
      <c r="L123" s="74">
        <v>19.712</v>
      </c>
      <c r="M123" s="74">
        <v>18.918834</v>
      </c>
      <c r="N123" s="74">
        <v>18.832276999999998</v>
      </c>
      <c r="O123" s="74">
        <v>19.399566999999998</v>
      </c>
      <c r="P123" s="74">
        <v>20.556969999999996</v>
      </c>
      <c r="Q123" s="74">
        <v>22.128688000000007</v>
      </c>
      <c r="R123" s="73"/>
      <c r="S123" s="75">
        <v>212.03887500000002</v>
      </c>
      <c r="T123" s="76">
        <v>0.22699663540125692</v>
      </c>
      <c r="U123" s="76">
        <v>2.5900925195317281E-2</v>
      </c>
    </row>
    <row r="124" spans="1:21" s="68" customFormat="1" hidden="1" outlineLevel="2">
      <c r="A124" s="68" t="s">
        <v>82</v>
      </c>
      <c r="B124" s="69" t="s">
        <v>136</v>
      </c>
      <c r="C124" s="85" t="s">
        <v>137</v>
      </c>
      <c r="D124" s="71">
        <v>2</v>
      </c>
      <c r="E124" s="72">
        <v>1.092896174863388E-3</v>
      </c>
      <c r="F124" s="73"/>
      <c r="G124" s="74">
        <v>0</v>
      </c>
      <c r="H124" s="74">
        <v>0</v>
      </c>
      <c r="I124" s="74">
        <v>6.8649999999999996E-3</v>
      </c>
      <c r="J124" s="74">
        <v>6.522E-3</v>
      </c>
      <c r="K124" s="74">
        <v>7.3720000000000001E-3</v>
      </c>
      <c r="L124" s="74">
        <v>7.1190000000000003E-3</v>
      </c>
      <c r="M124" s="74">
        <v>6.9119999999999997E-3</v>
      </c>
      <c r="N124" s="74">
        <v>5.868E-3</v>
      </c>
      <c r="O124" s="74">
        <v>0</v>
      </c>
      <c r="P124" s="74">
        <v>0</v>
      </c>
      <c r="Q124" s="93">
        <v>0</v>
      </c>
      <c r="R124" s="73"/>
      <c r="S124" s="75">
        <v>4.0658E-2</v>
      </c>
      <c r="T124" s="76" t="s">
        <v>9</v>
      </c>
      <c r="U124" s="76" t="s">
        <v>9</v>
      </c>
    </row>
    <row r="125" spans="1:21" s="68" customFormat="1" hidden="1" outlineLevel="2">
      <c r="A125" s="68" t="s">
        <v>82</v>
      </c>
      <c r="B125" s="69" t="s">
        <v>138</v>
      </c>
      <c r="C125" s="85" t="s">
        <v>139</v>
      </c>
      <c r="D125" s="71">
        <v>24</v>
      </c>
      <c r="E125" s="72">
        <v>1.3114754098360656E-2</v>
      </c>
      <c r="F125" s="73"/>
      <c r="G125" s="74">
        <v>0.26212400000000002</v>
      </c>
      <c r="H125" s="74">
        <v>0.245953</v>
      </c>
      <c r="I125" s="74">
        <v>0.25165900000000002</v>
      </c>
      <c r="J125" s="74">
        <v>0.21610199999999999</v>
      </c>
      <c r="K125" s="74">
        <v>0.26901599999999998</v>
      </c>
      <c r="L125" s="74">
        <v>0.36465399999999998</v>
      </c>
      <c r="M125" s="74">
        <v>0.35282400000000003</v>
      </c>
      <c r="N125" s="74">
        <v>0.31400699999999998</v>
      </c>
      <c r="O125" s="74">
        <v>0.16284999999999999</v>
      </c>
      <c r="P125" s="74">
        <v>0.12734899999999999</v>
      </c>
      <c r="Q125" s="94">
        <v>0.124946</v>
      </c>
      <c r="R125" s="73"/>
      <c r="S125" s="75">
        <v>2.6914840000000004</v>
      </c>
      <c r="T125" s="76">
        <v>-0.52333246860264615</v>
      </c>
      <c r="U125" s="76">
        <v>-8.8457449203598437E-2</v>
      </c>
    </row>
    <row r="126" spans="1:21" s="68" customFormat="1" hidden="1" outlineLevel="1">
      <c r="B126" s="69"/>
      <c r="C126" s="85" t="s">
        <v>140</v>
      </c>
      <c r="D126" s="83">
        <v>200</v>
      </c>
      <c r="E126" s="62">
        <v>0.10928961748633879</v>
      </c>
      <c r="F126" s="73"/>
      <c r="G126" s="74">
        <v>17.772716000000003</v>
      </c>
      <c r="H126" s="74">
        <v>17.393017</v>
      </c>
      <c r="I126" s="74">
        <v>18.222444000000003</v>
      </c>
      <c r="J126" s="74">
        <v>18.701685999999999</v>
      </c>
      <c r="K126" s="74">
        <v>19.135063000000002</v>
      </c>
      <c r="L126" s="74">
        <v>19.340226999999999</v>
      </c>
      <c r="M126" s="74">
        <v>18.559097999999999</v>
      </c>
      <c r="N126" s="74">
        <v>18.512401999999998</v>
      </c>
      <c r="O126" s="74">
        <v>19.236716999999999</v>
      </c>
      <c r="P126" s="74">
        <v>20.429620999999997</v>
      </c>
      <c r="Q126" s="74">
        <v>22.003742000000006</v>
      </c>
      <c r="R126" s="73"/>
      <c r="S126" s="75">
        <v>209.30673300000004</v>
      </c>
      <c r="T126" s="76">
        <v>0.23806299498624761</v>
      </c>
      <c r="U126" s="76">
        <v>2.705297015888064E-2</v>
      </c>
    </row>
    <row r="127" spans="1:21" s="68" customFormat="1" hidden="1" outlineLevel="2">
      <c r="A127" s="68" t="s">
        <v>82</v>
      </c>
      <c r="B127" s="69" t="s">
        <v>141</v>
      </c>
      <c r="C127" s="95" t="s">
        <v>140</v>
      </c>
      <c r="D127" s="71">
        <v>84</v>
      </c>
      <c r="E127" s="72">
        <v>4.5901639344262293E-2</v>
      </c>
      <c r="F127" s="73"/>
      <c r="G127" s="74">
        <v>5.9636930000000001</v>
      </c>
      <c r="H127" s="74">
        <v>5.8942189999999997</v>
      </c>
      <c r="I127" s="74">
        <v>6.3225699999999998</v>
      </c>
      <c r="J127" s="74">
        <v>5.8102970000000003</v>
      </c>
      <c r="K127" s="74">
        <v>6.2342420000000001</v>
      </c>
      <c r="L127" s="74">
        <v>5.9525690000000004</v>
      </c>
      <c r="M127" s="74">
        <v>5.7176439999999999</v>
      </c>
      <c r="N127" s="74">
        <v>5.4716120000000004</v>
      </c>
      <c r="O127" s="74">
        <v>5.7199780000000002</v>
      </c>
      <c r="P127" s="74">
        <v>6.1126449999999997</v>
      </c>
      <c r="Q127" s="94">
        <v>7.012594</v>
      </c>
      <c r="R127" s="73"/>
      <c r="S127" s="75">
        <v>66.212063000000001</v>
      </c>
      <c r="T127" s="76">
        <v>0.17588111929973582</v>
      </c>
      <c r="U127" s="76">
        <v>2.0458687066525094E-2</v>
      </c>
    </row>
    <row r="128" spans="1:21" s="68" customFormat="1" hidden="1" outlineLevel="2">
      <c r="A128" s="68" t="s">
        <v>82</v>
      </c>
      <c r="B128" s="69" t="s">
        <v>142</v>
      </c>
      <c r="C128" s="95" t="s">
        <v>143</v>
      </c>
      <c r="D128" s="71">
        <v>3</v>
      </c>
      <c r="E128" s="72">
        <v>1.639344262295082E-3</v>
      </c>
      <c r="F128" s="73"/>
      <c r="G128" s="74">
        <v>7.8299999999999995E-4</v>
      </c>
      <c r="H128" s="74">
        <v>7.7999999999999999E-4</v>
      </c>
      <c r="I128" s="74">
        <v>8.0900000000000004E-4</v>
      </c>
      <c r="J128" s="74">
        <v>7.5500000000000003E-4</v>
      </c>
      <c r="K128" s="74">
        <v>7.8799999999999996E-4</v>
      </c>
      <c r="L128" s="74">
        <v>8.0599999999999997E-4</v>
      </c>
      <c r="M128" s="74">
        <v>8.34E-4</v>
      </c>
      <c r="N128" s="74">
        <v>6.6723000000000005E-2</v>
      </c>
      <c r="O128" s="74">
        <v>7.1679999999999994E-2</v>
      </c>
      <c r="P128" s="74">
        <v>8.1374000000000002E-2</v>
      </c>
      <c r="Q128" s="74">
        <v>9.0740000000000001E-2</v>
      </c>
      <c r="R128" s="73"/>
      <c r="S128" s="75">
        <v>0.31607200000000002</v>
      </c>
      <c r="T128" s="76">
        <v>114.88761174968073</v>
      </c>
      <c r="U128" s="76">
        <v>0.81135938921989315</v>
      </c>
    </row>
    <row r="129" spans="1:21" s="68" customFormat="1" hidden="1" outlineLevel="2">
      <c r="A129" s="68" t="s">
        <v>82</v>
      </c>
      <c r="B129" s="69" t="s">
        <v>144</v>
      </c>
      <c r="C129" s="95" t="s">
        <v>145</v>
      </c>
      <c r="D129" s="71">
        <v>2</v>
      </c>
      <c r="E129" s="72">
        <v>1.092896174863388E-3</v>
      </c>
      <c r="F129" s="73"/>
      <c r="G129" s="74">
        <v>1.6570000000000001E-3</v>
      </c>
      <c r="H129" s="74">
        <v>1.578E-3</v>
      </c>
      <c r="I129" s="74">
        <v>1.647E-3</v>
      </c>
      <c r="J129" s="74">
        <v>1.567E-3</v>
      </c>
      <c r="K129" s="74">
        <v>1.459E-3</v>
      </c>
      <c r="L129" s="74">
        <v>1.403E-3</v>
      </c>
      <c r="M129" s="74">
        <v>1.3860000000000001E-3</v>
      </c>
      <c r="N129" s="74">
        <v>1.4009999999999999E-3</v>
      </c>
      <c r="O129" s="74">
        <v>1.423E-3</v>
      </c>
      <c r="P129" s="74">
        <v>1.3749999999999999E-3</v>
      </c>
      <c r="Q129" s="74">
        <v>1.4059999999999999E-3</v>
      </c>
      <c r="R129" s="73"/>
      <c r="S129" s="75">
        <v>1.6302000000000001E-2</v>
      </c>
      <c r="T129" s="76">
        <v>-0.15147857573928791</v>
      </c>
      <c r="U129" s="76">
        <v>-2.0323136812288034E-2</v>
      </c>
    </row>
    <row r="130" spans="1:21" s="68" customFormat="1" hidden="1" outlineLevel="2">
      <c r="A130" s="68" t="s">
        <v>82</v>
      </c>
      <c r="B130" s="69" t="s">
        <v>146</v>
      </c>
      <c r="C130" s="95" t="s">
        <v>147</v>
      </c>
      <c r="D130" s="71">
        <v>1</v>
      </c>
      <c r="E130" s="72">
        <v>5.4644808743169399E-4</v>
      </c>
      <c r="F130" s="73"/>
      <c r="G130" s="74">
        <v>1.0459E-2</v>
      </c>
      <c r="H130" s="74">
        <v>1.3757E-2</v>
      </c>
      <c r="I130" s="74">
        <v>1.6012999999999999E-2</v>
      </c>
      <c r="J130" s="74">
        <v>2.8740000000000002E-2</v>
      </c>
      <c r="K130" s="74">
        <v>2.6391999999999999E-2</v>
      </c>
      <c r="L130" s="74">
        <v>2.5340000000000001E-2</v>
      </c>
      <c r="M130" s="74">
        <v>2.5399999999999999E-2</v>
      </c>
      <c r="N130" s="74">
        <v>2.5888000000000001E-2</v>
      </c>
      <c r="O130" s="74">
        <v>2.6803E-2</v>
      </c>
      <c r="P130" s="74">
        <v>2.6946999999999999E-2</v>
      </c>
      <c r="Q130" s="74">
        <v>2.9231E-2</v>
      </c>
      <c r="R130" s="73"/>
      <c r="S130" s="75">
        <v>0.25496999999999997</v>
      </c>
      <c r="T130" s="76">
        <v>1.794817860216082</v>
      </c>
      <c r="U130" s="76">
        <v>0.13708829432702485</v>
      </c>
    </row>
    <row r="131" spans="1:21" s="68" customFormat="1" hidden="1" outlineLevel="2">
      <c r="A131" s="68" t="s">
        <v>82</v>
      </c>
      <c r="B131" s="69" t="s">
        <v>148</v>
      </c>
      <c r="C131" s="95" t="s">
        <v>149</v>
      </c>
      <c r="D131" s="71">
        <v>64</v>
      </c>
      <c r="E131" s="72">
        <v>3.4972677595628415E-2</v>
      </c>
      <c r="F131" s="73"/>
      <c r="G131" s="74">
        <v>5.8700619999999999</v>
      </c>
      <c r="H131" s="74">
        <v>5.9380870000000003</v>
      </c>
      <c r="I131" s="74">
        <v>6.1611739999999999</v>
      </c>
      <c r="J131" s="74">
        <v>7.1168560000000003</v>
      </c>
      <c r="K131" s="74">
        <v>7.2770330000000003</v>
      </c>
      <c r="L131" s="74">
        <v>7.8346960000000001</v>
      </c>
      <c r="M131" s="74">
        <v>7.7359239999999998</v>
      </c>
      <c r="N131" s="74">
        <v>7.6936470000000003</v>
      </c>
      <c r="O131" s="74">
        <v>8.3472259999999991</v>
      </c>
      <c r="P131" s="74">
        <v>9.1000239999999994</v>
      </c>
      <c r="Q131" s="94">
        <v>9.8921860000000006</v>
      </c>
      <c r="R131" s="73"/>
      <c r="S131" s="75">
        <v>82.966915</v>
      </c>
      <c r="T131" s="76">
        <v>0.68519276287030717</v>
      </c>
      <c r="U131" s="76">
        <v>6.7409830432231255E-2</v>
      </c>
    </row>
    <row r="132" spans="1:21" s="68" customFormat="1" hidden="1" outlineLevel="2">
      <c r="A132" s="68" t="s">
        <v>82</v>
      </c>
      <c r="B132" s="69" t="s">
        <v>150</v>
      </c>
      <c r="C132" s="95" t="s">
        <v>151</v>
      </c>
      <c r="D132" s="71">
        <v>1</v>
      </c>
      <c r="E132" s="72">
        <v>5.4644808743169399E-4</v>
      </c>
      <c r="F132" s="73"/>
      <c r="G132" s="74">
        <v>3.0970000000000001E-2</v>
      </c>
      <c r="H132" s="74">
        <v>3.1196000000000002E-2</v>
      </c>
      <c r="I132" s="74">
        <v>2.9904E-2</v>
      </c>
      <c r="J132" s="74">
        <v>3.4291000000000002E-2</v>
      </c>
      <c r="K132" s="74">
        <v>3.3399999999999999E-2</v>
      </c>
      <c r="L132" s="74">
        <v>3.4449E-2</v>
      </c>
      <c r="M132" s="74">
        <v>3.6392000000000001E-2</v>
      </c>
      <c r="N132" s="74">
        <v>3.9192999999999999E-2</v>
      </c>
      <c r="O132" s="74">
        <v>4.1515999999999997E-2</v>
      </c>
      <c r="P132" s="74">
        <v>4.2412999999999999E-2</v>
      </c>
      <c r="Q132" s="74">
        <v>4.3171000000000001E-2</v>
      </c>
      <c r="R132" s="73"/>
      <c r="S132" s="75">
        <v>0.396895</v>
      </c>
      <c r="T132" s="76">
        <v>0.39396189861155961</v>
      </c>
      <c r="U132" s="76">
        <v>4.2392703866665382E-2</v>
      </c>
    </row>
    <row r="133" spans="1:21" s="68" customFormat="1" hidden="1" outlineLevel="2">
      <c r="A133" s="68" t="s">
        <v>82</v>
      </c>
      <c r="B133" s="69" t="s">
        <v>152</v>
      </c>
      <c r="C133" s="95" t="s">
        <v>153</v>
      </c>
      <c r="D133" s="71">
        <v>30</v>
      </c>
      <c r="E133" s="72">
        <v>1.6393442622950821E-2</v>
      </c>
      <c r="F133" s="73"/>
      <c r="G133" s="74">
        <v>3.8899560000000002</v>
      </c>
      <c r="H133" s="74">
        <v>3.5827110000000002</v>
      </c>
      <c r="I133" s="74">
        <v>3.6094740000000001</v>
      </c>
      <c r="J133" s="74">
        <v>3.8749639999999999</v>
      </c>
      <c r="K133" s="74">
        <v>3.6787909999999999</v>
      </c>
      <c r="L133" s="74">
        <v>3.5647859999999998</v>
      </c>
      <c r="M133" s="74">
        <v>3.5110830000000002</v>
      </c>
      <c r="N133" s="74">
        <v>3.617902</v>
      </c>
      <c r="O133" s="74">
        <v>3.8118910000000001</v>
      </c>
      <c r="P133" s="74">
        <v>3.9975779999999999</v>
      </c>
      <c r="Q133" s="74">
        <v>3.9148109999999998</v>
      </c>
      <c r="R133" s="73"/>
      <c r="S133" s="75">
        <v>41.053947000000001</v>
      </c>
      <c r="T133" s="76">
        <v>6.3895324265876852E-3</v>
      </c>
      <c r="U133" s="76">
        <v>7.9646774999542203E-4</v>
      </c>
    </row>
    <row r="134" spans="1:21" s="68" customFormat="1" hidden="1" outlineLevel="2">
      <c r="A134" s="68" t="s">
        <v>82</v>
      </c>
      <c r="B134" s="69" t="s">
        <v>154</v>
      </c>
      <c r="C134" s="95" t="s">
        <v>155</v>
      </c>
      <c r="D134" s="71">
        <v>8</v>
      </c>
      <c r="E134" s="72">
        <v>4.3715846994535519E-3</v>
      </c>
      <c r="F134" s="73"/>
      <c r="G134" s="74">
        <v>7.0066000000000003E-2</v>
      </c>
      <c r="H134" s="74">
        <v>8.1754999999999994E-2</v>
      </c>
      <c r="I134" s="74">
        <v>8.9886999999999995E-2</v>
      </c>
      <c r="J134" s="74">
        <v>8.5860000000000006E-2</v>
      </c>
      <c r="K134" s="74">
        <v>0.24537700000000001</v>
      </c>
      <c r="L134" s="74">
        <v>0.23168</v>
      </c>
      <c r="M134" s="74">
        <v>0.225441</v>
      </c>
      <c r="N134" s="74">
        <v>0.208533</v>
      </c>
      <c r="O134" s="74">
        <v>0.19726399999999999</v>
      </c>
      <c r="P134" s="74">
        <v>0.18743799999999999</v>
      </c>
      <c r="Q134" s="94">
        <v>0.18976100000000001</v>
      </c>
      <c r="R134" s="73"/>
      <c r="S134" s="75">
        <v>1.8130620000000004</v>
      </c>
      <c r="T134" s="76">
        <v>1.7083178717209488</v>
      </c>
      <c r="U134" s="76">
        <v>0.13262841913778489</v>
      </c>
    </row>
    <row r="135" spans="1:21" s="68" customFormat="1" hidden="1" outlineLevel="2">
      <c r="A135" s="68" t="s">
        <v>82</v>
      </c>
      <c r="B135" s="69" t="s">
        <v>156</v>
      </c>
      <c r="C135" s="95" t="s">
        <v>157</v>
      </c>
      <c r="D135" s="71">
        <v>6</v>
      </c>
      <c r="E135" s="72">
        <v>3.2786885245901639E-3</v>
      </c>
      <c r="F135" s="73"/>
      <c r="G135" s="74">
        <v>1.9350700000000001</v>
      </c>
      <c r="H135" s="74">
        <v>1.8489340000000001</v>
      </c>
      <c r="I135" s="74">
        <v>1.990966</v>
      </c>
      <c r="J135" s="74">
        <v>1.748356</v>
      </c>
      <c r="K135" s="74">
        <v>1.637581</v>
      </c>
      <c r="L135" s="74">
        <v>1.6944980000000001</v>
      </c>
      <c r="M135" s="74">
        <v>1.304994</v>
      </c>
      <c r="N135" s="74">
        <v>1.3875029999999999</v>
      </c>
      <c r="O135" s="74">
        <v>1.0189360000000001</v>
      </c>
      <c r="P135" s="74">
        <v>0.87982700000000003</v>
      </c>
      <c r="Q135" s="74">
        <v>0.82884199999999997</v>
      </c>
      <c r="R135" s="73"/>
      <c r="S135" s="75">
        <v>16.275507000000005</v>
      </c>
      <c r="T135" s="76">
        <v>-0.57167337615693492</v>
      </c>
      <c r="U135" s="76">
        <v>-0.10056065010354753</v>
      </c>
    </row>
    <row r="136" spans="1:21" s="68" customFormat="1" hidden="1" outlineLevel="2">
      <c r="A136" s="68" t="s">
        <v>82</v>
      </c>
      <c r="B136" s="69" t="s">
        <v>158</v>
      </c>
      <c r="C136" s="95" t="s">
        <v>159</v>
      </c>
      <c r="D136" s="71">
        <v>1</v>
      </c>
      <c r="E136" s="72">
        <v>5.4644808743169399E-4</v>
      </c>
      <c r="F136" s="73"/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  <c r="P136" s="74">
        <v>0</v>
      </c>
      <c r="Q136" s="74">
        <v>1E-3</v>
      </c>
      <c r="R136" s="73"/>
      <c r="S136" s="75">
        <v>1E-3</v>
      </c>
      <c r="T136" s="76" t="s">
        <v>9</v>
      </c>
      <c r="U136" s="76" t="s">
        <v>9</v>
      </c>
    </row>
    <row r="137" spans="1:21" s="68" customFormat="1" hidden="1" outlineLevel="1">
      <c r="B137" s="69"/>
      <c r="C137" s="70" t="s">
        <v>160</v>
      </c>
      <c r="D137" s="83">
        <v>25</v>
      </c>
      <c r="E137" s="62">
        <v>1.3661202185792349E-2</v>
      </c>
      <c r="F137" s="73"/>
      <c r="G137" s="74">
        <v>0.53015699999999999</v>
      </c>
      <c r="H137" s="74">
        <v>0.51782099999999998</v>
      </c>
      <c r="I137" s="74">
        <v>0.57866400000000007</v>
      </c>
      <c r="J137" s="74">
        <v>0.52073300000000011</v>
      </c>
      <c r="K137" s="74">
        <v>0.56825599999999998</v>
      </c>
      <c r="L137" s="74">
        <v>0.67775799999999986</v>
      </c>
      <c r="M137" s="74">
        <v>0.85232000000000008</v>
      </c>
      <c r="N137" s="74">
        <v>0.91258800000000007</v>
      </c>
      <c r="O137" s="74">
        <v>0.90884900000000002</v>
      </c>
      <c r="P137" s="74">
        <v>0.90778499999999995</v>
      </c>
      <c r="Q137" s="94">
        <v>0.94983600000000012</v>
      </c>
      <c r="R137" s="73"/>
      <c r="S137" s="75"/>
      <c r="T137" s="76"/>
      <c r="U137" s="76"/>
    </row>
    <row r="138" spans="1:21" s="68" customFormat="1" hidden="1" outlineLevel="2">
      <c r="A138" s="68" t="s">
        <v>32</v>
      </c>
      <c r="B138" s="69" t="s">
        <v>136</v>
      </c>
      <c r="C138" s="85" t="s">
        <v>161</v>
      </c>
      <c r="D138" s="71">
        <v>0</v>
      </c>
      <c r="E138" s="72">
        <v>0</v>
      </c>
      <c r="F138" s="73"/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0</v>
      </c>
      <c r="P138" s="74">
        <v>0</v>
      </c>
      <c r="Q138" s="74">
        <v>0</v>
      </c>
      <c r="R138" s="73"/>
      <c r="S138" s="75">
        <v>0</v>
      </c>
      <c r="T138" s="76" t="s">
        <v>9</v>
      </c>
      <c r="U138" s="76" t="s">
        <v>9</v>
      </c>
    </row>
    <row r="139" spans="1:21" s="68" customFormat="1" hidden="1" outlineLevel="2">
      <c r="A139" s="68" t="s">
        <v>32</v>
      </c>
      <c r="B139" s="69" t="s">
        <v>141</v>
      </c>
      <c r="C139" s="85" t="s">
        <v>162</v>
      </c>
      <c r="D139" s="71">
        <v>17</v>
      </c>
      <c r="E139" s="72">
        <v>9.2896174863387974E-3</v>
      </c>
      <c r="F139" s="73"/>
      <c r="G139" s="74">
        <v>0.42836099999999999</v>
      </c>
      <c r="H139" s="74">
        <v>0.39260400000000001</v>
      </c>
      <c r="I139" s="74">
        <v>0.43806899999999999</v>
      </c>
      <c r="J139" s="74">
        <v>0.41710000000000003</v>
      </c>
      <c r="K139" s="74">
        <v>0.450125</v>
      </c>
      <c r="L139" s="74">
        <v>0.54743399999999998</v>
      </c>
      <c r="M139" s="74">
        <v>0.76063700000000001</v>
      </c>
      <c r="N139" s="74">
        <v>0.828955</v>
      </c>
      <c r="O139" s="74">
        <v>0.79448700000000005</v>
      </c>
      <c r="P139" s="74">
        <v>0.75875499999999996</v>
      </c>
      <c r="Q139" s="94">
        <v>0.79859100000000005</v>
      </c>
      <c r="R139" s="73"/>
      <c r="S139" s="75">
        <v>6.6151179999999998</v>
      </c>
      <c r="T139" s="76">
        <v>0.8642943685349509</v>
      </c>
      <c r="U139" s="76">
        <v>8.0971667033235661E-2</v>
      </c>
    </row>
    <row r="140" spans="1:21" s="68" customFormat="1" hidden="1" outlineLevel="2">
      <c r="A140" s="68" t="s">
        <v>32</v>
      </c>
      <c r="B140" s="69" t="s">
        <v>148</v>
      </c>
      <c r="C140" s="85" t="s">
        <v>162</v>
      </c>
      <c r="D140" s="71">
        <v>6</v>
      </c>
      <c r="E140" s="72">
        <v>3.2786885245901639E-3</v>
      </c>
      <c r="F140" s="73"/>
      <c r="G140" s="74">
        <v>8.2877000000000006E-2</v>
      </c>
      <c r="H140" s="74">
        <v>0.107209</v>
      </c>
      <c r="I140" s="74">
        <v>0.12453599999999999</v>
      </c>
      <c r="J140" s="74">
        <v>8.7932999999999997E-2</v>
      </c>
      <c r="K140" s="74">
        <v>0.105003</v>
      </c>
      <c r="L140" s="74">
        <v>0.12071999999999999</v>
      </c>
      <c r="M140" s="74">
        <v>7.9218999999999998E-2</v>
      </c>
      <c r="N140" s="74">
        <v>6.8208000000000005E-2</v>
      </c>
      <c r="O140" s="74">
        <v>0.10023600000000001</v>
      </c>
      <c r="P140" s="74">
        <v>0.13631499999999999</v>
      </c>
      <c r="Q140" s="94">
        <v>0.138155</v>
      </c>
      <c r="R140" s="73"/>
      <c r="S140" s="75">
        <v>1.1504110000000001</v>
      </c>
      <c r="T140" s="76">
        <v>0.66698842863520635</v>
      </c>
      <c r="U140" s="76">
        <v>6.5961632201092746E-2</v>
      </c>
    </row>
    <row r="141" spans="1:21" s="68" customFormat="1" hidden="1" outlineLevel="2">
      <c r="A141" s="68" t="s">
        <v>32</v>
      </c>
      <c r="B141" s="69" t="s">
        <v>156</v>
      </c>
      <c r="C141" s="85" t="s">
        <v>163</v>
      </c>
      <c r="D141" s="71">
        <v>2</v>
      </c>
      <c r="E141" s="72">
        <v>1.092896174863388E-3</v>
      </c>
      <c r="F141" s="73"/>
      <c r="G141" s="74">
        <v>1.8918999999999998E-2</v>
      </c>
      <c r="H141" s="74">
        <v>1.8008E-2</v>
      </c>
      <c r="I141" s="74">
        <v>1.6059E-2</v>
      </c>
      <c r="J141" s="74">
        <v>1.5699999999999999E-2</v>
      </c>
      <c r="K141" s="74">
        <v>1.3128000000000001E-2</v>
      </c>
      <c r="L141" s="74">
        <v>9.6039999999999997E-3</v>
      </c>
      <c r="M141" s="74">
        <v>1.2463999999999999E-2</v>
      </c>
      <c r="N141" s="74">
        <v>1.5424999999999999E-2</v>
      </c>
      <c r="O141" s="74">
        <v>1.4126E-2</v>
      </c>
      <c r="P141" s="74">
        <v>1.2715000000000001E-2</v>
      </c>
      <c r="Q141" s="74">
        <v>1.3089999999999999E-2</v>
      </c>
      <c r="R141" s="73"/>
      <c r="S141" s="75">
        <v>0.15923799999999999</v>
      </c>
      <c r="T141" s="76">
        <v>-0.30810296527300596</v>
      </c>
      <c r="U141" s="76">
        <v>-4.4996015274626266E-2</v>
      </c>
    </row>
    <row r="142" spans="1:21" s="68" customFormat="1" hidden="1" outlineLevel="1">
      <c r="B142" s="69"/>
      <c r="C142" s="70" t="s">
        <v>164</v>
      </c>
      <c r="D142" s="83">
        <v>9</v>
      </c>
      <c r="E142" s="62">
        <v>4.9180327868852463E-3</v>
      </c>
      <c r="F142" s="73"/>
      <c r="G142" s="74">
        <v>0.23313999999999999</v>
      </c>
      <c r="H142" s="74">
        <v>0.19840400000000002</v>
      </c>
      <c r="I142" s="74">
        <v>0.188724</v>
      </c>
      <c r="J142" s="74">
        <v>0.23610500000000001</v>
      </c>
      <c r="K142" s="74">
        <v>0.29308500000000004</v>
      </c>
      <c r="L142" s="74">
        <v>0.33661099999999999</v>
      </c>
      <c r="M142" s="74">
        <v>0.384571</v>
      </c>
      <c r="N142" s="74">
        <v>0.47079799999999999</v>
      </c>
      <c r="O142" s="74">
        <v>0.43286200000000002</v>
      </c>
      <c r="P142" s="74">
        <v>0.440446</v>
      </c>
      <c r="Q142" s="74">
        <v>0.38139000000000006</v>
      </c>
      <c r="R142" s="73"/>
      <c r="S142" s="75"/>
      <c r="T142" s="76"/>
      <c r="U142" s="76"/>
    </row>
    <row r="143" spans="1:21" s="68" customFormat="1" hidden="1" outlineLevel="2">
      <c r="A143" s="68" t="s">
        <v>84</v>
      </c>
      <c r="B143" s="69" t="s">
        <v>141</v>
      </c>
      <c r="C143" s="85" t="s">
        <v>141</v>
      </c>
      <c r="D143" s="71">
        <v>3</v>
      </c>
      <c r="E143" s="72">
        <v>1.639344262295082E-3</v>
      </c>
      <c r="F143" s="73"/>
      <c r="G143" s="74">
        <v>0.16947599999999999</v>
      </c>
      <c r="H143" s="74">
        <v>0.13733300000000001</v>
      </c>
      <c r="I143" s="74">
        <v>0.13</v>
      </c>
      <c r="J143" s="74">
        <v>0.13088</v>
      </c>
      <c r="K143" s="74">
        <v>0.12789800000000001</v>
      </c>
      <c r="L143" s="74">
        <v>0.11719300000000001</v>
      </c>
      <c r="M143" s="74">
        <v>0.102274</v>
      </c>
      <c r="N143" s="74">
        <v>8.9566999999999994E-2</v>
      </c>
      <c r="O143" s="74">
        <v>7.6016E-2</v>
      </c>
      <c r="P143" s="74">
        <v>7.4140999999999999E-2</v>
      </c>
      <c r="Q143" s="74">
        <v>6.7248000000000002E-2</v>
      </c>
      <c r="R143" s="73"/>
      <c r="S143" s="75">
        <v>1.2220260000000001</v>
      </c>
      <c r="T143" s="76">
        <v>-0.60320045316150961</v>
      </c>
      <c r="U143" s="76">
        <v>-0.10911551439483747</v>
      </c>
    </row>
    <row r="144" spans="1:21" s="68" customFormat="1" hidden="1" outlineLevel="2">
      <c r="A144" s="68" t="s">
        <v>84</v>
      </c>
      <c r="B144" s="69" t="s">
        <v>148</v>
      </c>
      <c r="C144" s="85" t="s">
        <v>148</v>
      </c>
      <c r="D144" s="71">
        <v>5</v>
      </c>
      <c r="E144" s="72">
        <v>2.7322404371584699E-3</v>
      </c>
      <c r="F144" s="73"/>
      <c r="G144" s="74">
        <v>6.3663999999999998E-2</v>
      </c>
      <c r="H144" s="74">
        <v>6.1071E-2</v>
      </c>
      <c r="I144" s="74">
        <v>5.8723999999999998E-2</v>
      </c>
      <c r="J144" s="74">
        <v>0.105225</v>
      </c>
      <c r="K144" s="74">
        <v>0.165187</v>
      </c>
      <c r="L144" s="74">
        <v>0.219418</v>
      </c>
      <c r="M144" s="74">
        <v>0.28229700000000002</v>
      </c>
      <c r="N144" s="74">
        <v>0.38072600000000001</v>
      </c>
      <c r="O144" s="74">
        <v>0.35629899999999998</v>
      </c>
      <c r="P144" s="74">
        <v>0.365894</v>
      </c>
      <c r="Q144" s="74">
        <v>0.31373400000000001</v>
      </c>
      <c r="R144" s="73"/>
      <c r="S144" s="75">
        <v>2.372239</v>
      </c>
      <c r="T144" s="76">
        <v>3.927965569238502</v>
      </c>
      <c r="U144" s="76">
        <v>0.22062836561178178</v>
      </c>
    </row>
    <row r="145" spans="1:21" s="68" customFormat="1" hidden="1" outlineLevel="2">
      <c r="A145" s="68" t="s">
        <v>84</v>
      </c>
      <c r="B145" s="69" t="s">
        <v>152</v>
      </c>
      <c r="C145" s="85" t="s">
        <v>152</v>
      </c>
      <c r="D145" s="71">
        <v>1</v>
      </c>
      <c r="E145" s="72">
        <v>5.4644808743169399E-4</v>
      </c>
      <c r="F145" s="73"/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5.0500000000000002E-4</v>
      </c>
      <c r="O145" s="74">
        <v>5.4699999999999996E-4</v>
      </c>
      <c r="P145" s="74">
        <v>4.1100000000000002E-4</v>
      </c>
      <c r="Q145" s="74">
        <v>4.08E-4</v>
      </c>
      <c r="R145" s="73"/>
      <c r="S145" s="75">
        <v>1.8709999999999998E-3</v>
      </c>
      <c r="T145" s="76" t="s">
        <v>9</v>
      </c>
      <c r="U145" s="76" t="s">
        <v>9</v>
      </c>
    </row>
    <row r="146" spans="1:21" s="68" customFormat="1" hidden="1" outlineLevel="1">
      <c r="B146" s="69"/>
      <c r="C146" s="70"/>
      <c r="D146" s="71"/>
      <c r="E146" s="72">
        <v>0</v>
      </c>
      <c r="F146" s="73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3"/>
      <c r="S146" s="75">
        <v>0</v>
      </c>
      <c r="T146" s="76"/>
      <c r="U146" s="76"/>
    </row>
    <row r="147" spans="1:21" s="58" customFormat="1" hidden="1" outlineLevel="1">
      <c r="B147" s="59" t="s">
        <v>118</v>
      </c>
      <c r="C147" s="60" t="s">
        <v>165</v>
      </c>
      <c r="D147" s="61">
        <v>79</v>
      </c>
      <c r="E147" s="62">
        <v>4.3169398907103827E-2</v>
      </c>
      <c r="F147" s="63"/>
      <c r="G147" s="77">
        <v>10.201592999999999</v>
      </c>
      <c r="H147" s="77">
        <v>9.9116970000000002</v>
      </c>
      <c r="I147" s="77">
        <v>9.7074780000000001</v>
      </c>
      <c r="J147" s="77">
        <v>9.9107749999999992</v>
      </c>
      <c r="K147" s="77">
        <v>10.486065</v>
      </c>
      <c r="L147" s="77">
        <v>9.280168999999999</v>
      </c>
      <c r="M147" s="77">
        <v>8.5358990000000006</v>
      </c>
      <c r="N147" s="77">
        <v>8.4306099999999997</v>
      </c>
      <c r="O147" s="77">
        <v>7.8244679999999995</v>
      </c>
      <c r="P147" s="77">
        <v>8.7140380000000004</v>
      </c>
      <c r="Q147" s="77">
        <v>8.7408079999999995</v>
      </c>
      <c r="R147" s="63"/>
      <c r="S147" s="66">
        <v>101.7436</v>
      </c>
      <c r="T147" s="67">
        <v>-0.14319185248813593</v>
      </c>
      <c r="U147" s="67">
        <v>-1.913226609690255E-2</v>
      </c>
    </row>
    <row r="148" spans="1:21" s="68" customFormat="1" hidden="1" outlineLevel="2">
      <c r="B148" s="69" t="s">
        <v>83</v>
      </c>
      <c r="C148" s="70" t="s">
        <v>83</v>
      </c>
      <c r="D148" s="71">
        <v>19</v>
      </c>
      <c r="E148" s="72">
        <v>1.0382513661202186E-2</v>
      </c>
      <c r="F148" s="73"/>
      <c r="G148" s="74">
        <v>5.7851E-2</v>
      </c>
      <c r="H148" s="74">
        <v>0.124912</v>
      </c>
      <c r="I148" s="74">
        <v>0.202987</v>
      </c>
      <c r="J148" s="74">
        <v>0.211308</v>
      </c>
      <c r="K148" s="74">
        <v>0.156027</v>
      </c>
      <c r="L148" s="74">
        <v>9.5156000000000004E-2</v>
      </c>
      <c r="M148" s="74">
        <v>9.0079999999999993E-2</v>
      </c>
      <c r="N148" s="74">
        <v>9.8712999999999995E-2</v>
      </c>
      <c r="O148" s="74">
        <v>0.15177399999999999</v>
      </c>
      <c r="P148" s="74">
        <v>0.16319500000000001</v>
      </c>
      <c r="Q148" s="94">
        <v>0.16597600000000001</v>
      </c>
      <c r="R148" s="73"/>
      <c r="S148" s="75">
        <v>1.5179790000000004</v>
      </c>
      <c r="T148" s="76">
        <v>1.8690256002489156</v>
      </c>
      <c r="U148" s="76">
        <v>0.14081915056965699</v>
      </c>
    </row>
    <row r="149" spans="1:21" s="68" customFormat="1" hidden="1" outlineLevel="1">
      <c r="B149" s="69"/>
      <c r="C149" s="70" t="s">
        <v>166</v>
      </c>
      <c r="D149" s="83">
        <v>48</v>
      </c>
      <c r="E149" s="62">
        <v>2.6229508196721311E-2</v>
      </c>
      <c r="F149" s="73"/>
      <c r="G149" s="74">
        <v>8.6160370000000004</v>
      </c>
      <c r="H149" s="74">
        <v>8.3713909999999991</v>
      </c>
      <c r="I149" s="74">
        <v>8.2748989999999996</v>
      </c>
      <c r="J149" s="74">
        <v>8.5398599999999991</v>
      </c>
      <c r="K149" s="74">
        <v>9.3984489999999994</v>
      </c>
      <c r="L149" s="74">
        <v>8.258267</v>
      </c>
      <c r="M149" s="74">
        <v>7.5694189999999999</v>
      </c>
      <c r="N149" s="74">
        <v>7.579993</v>
      </c>
      <c r="O149" s="74">
        <v>6.7675020000000004</v>
      </c>
      <c r="P149" s="74">
        <v>7.7015410000000006</v>
      </c>
      <c r="Q149" s="94">
        <v>7.7024550000000005</v>
      </c>
      <c r="R149" s="73"/>
      <c r="S149" s="75"/>
      <c r="T149" s="76"/>
      <c r="U149" s="76"/>
    </row>
    <row r="150" spans="1:21" s="90" customFormat="1" hidden="1" outlineLevel="2">
      <c r="A150" s="68" t="s">
        <v>32</v>
      </c>
      <c r="B150" s="84" t="s">
        <v>167</v>
      </c>
      <c r="C150" s="85" t="s">
        <v>168</v>
      </c>
      <c r="D150" s="71">
        <v>22</v>
      </c>
      <c r="E150" s="86">
        <v>1.2021857923497269E-2</v>
      </c>
      <c r="F150" s="87"/>
      <c r="G150" s="74">
        <v>6.7911510000000002</v>
      </c>
      <c r="H150" s="74">
        <v>6.4017330000000001</v>
      </c>
      <c r="I150" s="74">
        <v>6.5021709999999997</v>
      </c>
      <c r="J150" s="74">
        <v>6.4390219999999996</v>
      </c>
      <c r="K150" s="74">
        <v>6.8749099999999999</v>
      </c>
      <c r="L150" s="74">
        <v>6.0543940000000003</v>
      </c>
      <c r="M150" s="74">
        <v>5.1520260000000002</v>
      </c>
      <c r="N150" s="74">
        <v>5.0489160000000002</v>
      </c>
      <c r="O150" s="74">
        <v>4.671189</v>
      </c>
      <c r="P150" s="74">
        <v>5.27712</v>
      </c>
      <c r="Q150" s="74">
        <v>5.5307029999999999</v>
      </c>
      <c r="R150" s="87"/>
      <c r="S150" s="88">
        <v>64.743335000000002</v>
      </c>
      <c r="T150" s="89">
        <v>-0.18560152763500626</v>
      </c>
      <c r="U150" s="89">
        <v>-2.5336687974614081E-2</v>
      </c>
    </row>
    <row r="151" spans="1:21" s="90" customFormat="1" hidden="1" outlineLevel="2">
      <c r="A151" s="68" t="s">
        <v>32</v>
      </c>
      <c r="B151" s="84" t="s">
        <v>169</v>
      </c>
      <c r="C151" s="85" t="s">
        <v>170</v>
      </c>
      <c r="D151" s="71">
        <v>26</v>
      </c>
      <c r="E151" s="86">
        <v>1.4207650273224045E-2</v>
      </c>
      <c r="F151" s="87"/>
      <c r="G151" s="74">
        <v>1.824886</v>
      </c>
      <c r="H151" s="74">
        <v>1.9696579999999999</v>
      </c>
      <c r="I151" s="74">
        <v>1.7727280000000001</v>
      </c>
      <c r="J151" s="74">
        <v>2.100838</v>
      </c>
      <c r="K151" s="74">
        <v>2.523539</v>
      </c>
      <c r="L151" s="74">
        <v>2.2038730000000002</v>
      </c>
      <c r="M151" s="74">
        <v>2.4173930000000001</v>
      </c>
      <c r="N151" s="74">
        <v>2.5310769999999998</v>
      </c>
      <c r="O151" s="74">
        <v>2.0963129999999999</v>
      </c>
      <c r="P151" s="74">
        <v>2.4244210000000002</v>
      </c>
      <c r="Q151" s="94">
        <v>2.1717520000000001</v>
      </c>
      <c r="R151" s="87"/>
      <c r="S151" s="88">
        <v>24.036477999999999</v>
      </c>
      <c r="T151" s="89">
        <v>0.19007543484908096</v>
      </c>
      <c r="U151" s="89">
        <v>2.1990388325764609E-2</v>
      </c>
    </row>
    <row r="152" spans="1:21" s="68" customFormat="1" hidden="1" outlineLevel="1">
      <c r="B152" s="69"/>
      <c r="C152" s="70" t="s">
        <v>171</v>
      </c>
      <c r="D152" s="83">
        <v>12</v>
      </c>
      <c r="E152" s="62">
        <v>6.5573770491803279E-3</v>
      </c>
      <c r="F152" s="73"/>
      <c r="G152" s="74">
        <v>1.5277049999999999</v>
      </c>
      <c r="H152" s="74">
        <v>1.415394</v>
      </c>
      <c r="I152" s="74">
        <v>1.229592</v>
      </c>
      <c r="J152" s="74">
        <v>1.1596070000000001</v>
      </c>
      <c r="K152" s="74">
        <v>0.931589</v>
      </c>
      <c r="L152" s="74">
        <v>0.92674599999999996</v>
      </c>
      <c r="M152" s="74">
        <v>0.87640000000000007</v>
      </c>
      <c r="N152" s="74">
        <v>0.75190399999999991</v>
      </c>
      <c r="O152" s="74">
        <v>0.905192</v>
      </c>
      <c r="P152" s="74">
        <v>0.849302</v>
      </c>
      <c r="Q152" s="74">
        <v>0.87237699999999996</v>
      </c>
      <c r="R152" s="73"/>
      <c r="S152" s="75">
        <v>11.445808</v>
      </c>
      <c r="T152" s="76">
        <v>-0.42896239784513368</v>
      </c>
      <c r="U152" s="76">
        <v>-6.7641169652359112E-2</v>
      </c>
    </row>
    <row r="153" spans="1:21" s="68" customFormat="1" hidden="1" outlineLevel="2">
      <c r="A153" s="68" t="s">
        <v>84</v>
      </c>
      <c r="B153" s="69" t="s">
        <v>167</v>
      </c>
      <c r="C153" s="85" t="s">
        <v>167</v>
      </c>
      <c r="D153" s="71">
        <v>6</v>
      </c>
      <c r="E153" s="72">
        <v>3.2786885245901639E-3</v>
      </c>
      <c r="F153" s="73"/>
      <c r="G153" s="74">
        <v>1.3062739999999999</v>
      </c>
      <c r="H153" s="74">
        <v>1.112115</v>
      </c>
      <c r="I153" s="74">
        <v>0.88581900000000002</v>
      </c>
      <c r="J153" s="74">
        <v>0.75701300000000005</v>
      </c>
      <c r="K153" s="74">
        <v>0.58604999999999996</v>
      </c>
      <c r="L153" s="74">
        <v>0.56932499999999997</v>
      </c>
      <c r="M153" s="74">
        <v>0.53420800000000002</v>
      </c>
      <c r="N153" s="74">
        <v>0.43561499999999997</v>
      </c>
      <c r="O153" s="74">
        <v>0.56375699999999995</v>
      </c>
      <c r="P153" s="74">
        <v>0.50538099999999997</v>
      </c>
      <c r="Q153" s="74">
        <v>0.53656700000000002</v>
      </c>
      <c r="R153" s="73"/>
      <c r="S153" s="75">
        <v>7.7921240000000003</v>
      </c>
      <c r="T153" s="76">
        <v>-0.58923855178928775</v>
      </c>
      <c r="U153" s="76">
        <v>-0.10525617557499756</v>
      </c>
    </row>
    <row r="154" spans="1:21" s="68" customFormat="1" hidden="1" outlineLevel="2">
      <c r="A154" s="68" t="s">
        <v>84</v>
      </c>
      <c r="B154" s="69" t="s">
        <v>169</v>
      </c>
      <c r="C154" s="85" t="s">
        <v>169</v>
      </c>
      <c r="D154" s="71">
        <v>6</v>
      </c>
      <c r="E154" s="72">
        <v>3.2786885245901639E-3</v>
      </c>
      <c r="F154" s="73"/>
      <c r="G154" s="74">
        <v>0.22143099999999999</v>
      </c>
      <c r="H154" s="74">
        <v>0.30327900000000002</v>
      </c>
      <c r="I154" s="74">
        <v>0.343773</v>
      </c>
      <c r="J154" s="74">
        <v>0.40259400000000001</v>
      </c>
      <c r="K154" s="74">
        <v>0.34553899999999999</v>
      </c>
      <c r="L154" s="74">
        <v>0.35742099999999999</v>
      </c>
      <c r="M154" s="74">
        <v>0.342192</v>
      </c>
      <c r="N154" s="74">
        <v>0.31628899999999999</v>
      </c>
      <c r="O154" s="74">
        <v>0.34143499999999999</v>
      </c>
      <c r="P154" s="74">
        <v>0.34392099999999998</v>
      </c>
      <c r="Q154" s="74">
        <v>0.33581</v>
      </c>
      <c r="R154" s="73"/>
      <c r="S154" s="75">
        <v>3.6536839999999997</v>
      </c>
      <c r="T154" s="76">
        <v>0.51654465725214638</v>
      </c>
      <c r="U154" s="76">
        <v>5.343295491698008E-2</v>
      </c>
    </row>
    <row r="155" spans="1:21" s="68" customFormat="1" hidden="1" outlineLevel="1">
      <c r="B155" s="69"/>
      <c r="C155" s="70"/>
      <c r="D155" s="71"/>
      <c r="E155" s="72">
        <v>0</v>
      </c>
      <c r="F155" s="73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3"/>
      <c r="S155" s="75">
        <v>0</v>
      </c>
      <c r="T155" s="76"/>
      <c r="U155" s="76"/>
    </row>
    <row r="156" spans="1:21" s="58" customFormat="1" hidden="1" outlineLevel="1">
      <c r="B156" s="59" t="s">
        <v>86</v>
      </c>
      <c r="C156" s="60" t="s">
        <v>86</v>
      </c>
      <c r="D156" s="61">
        <v>128</v>
      </c>
      <c r="E156" s="62">
        <v>6.9945355191256831E-2</v>
      </c>
      <c r="F156" s="63"/>
      <c r="G156" s="77">
        <v>2.1126900000000002</v>
      </c>
      <c r="H156" s="77">
        <v>2.3336429999999999</v>
      </c>
      <c r="I156" s="77">
        <v>3.1956349999999998</v>
      </c>
      <c r="J156" s="77">
        <v>2.4451390000000006</v>
      </c>
      <c r="K156" s="77">
        <v>2.4331459999999998</v>
      </c>
      <c r="L156" s="77">
        <v>2.2580070000000001</v>
      </c>
      <c r="M156" s="77">
        <v>2.1563390000000004</v>
      </c>
      <c r="N156" s="77">
        <v>1.9917739999999999</v>
      </c>
      <c r="O156" s="77">
        <v>1.9633260000000001</v>
      </c>
      <c r="P156" s="77">
        <v>2.0408150000000003</v>
      </c>
      <c r="Q156" s="77">
        <v>1.9672099999999999</v>
      </c>
      <c r="R156" s="63"/>
      <c r="S156" s="66">
        <v>24.897723999999997</v>
      </c>
      <c r="T156" s="67">
        <v>-6.8860078856813001E-2</v>
      </c>
      <c r="U156" s="67">
        <v>-8.8785658931438416E-3</v>
      </c>
    </row>
    <row r="157" spans="1:21" s="68" customFormat="1" hidden="1" outlineLevel="2">
      <c r="A157" s="68" t="s">
        <v>86</v>
      </c>
      <c r="B157" s="69" t="s">
        <v>172</v>
      </c>
      <c r="C157" s="85" t="s">
        <v>173</v>
      </c>
      <c r="D157" s="71">
        <v>32</v>
      </c>
      <c r="E157" s="72">
        <v>1.7486338797814208E-2</v>
      </c>
      <c r="F157" s="73"/>
      <c r="G157" s="74">
        <v>6.9890000000000004E-3</v>
      </c>
      <c r="H157" s="74">
        <v>1.3639E-2</v>
      </c>
      <c r="I157" s="74">
        <v>1.8478000000000001E-2</v>
      </c>
      <c r="J157" s="74">
        <v>3.0766999999999999E-2</v>
      </c>
      <c r="K157" s="74">
        <v>6.4852000000000007E-2</v>
      </c>
      <c r="L157" s="74">
        <v>5.2513999999999998E-2</v>
      </c>
      <c r="M157" s="74">
        <v>4.2323E-2</v>
      </c>
      <c r="N157" s="74">
        <v>6.9769999999999999E-2</v>
      </c>
      <c r="O157" s="74">
        <v>0.15634700000000001</v>
      </c>
      <c r="P157" s="74">
        <v>0.23955799999999999</v>
      </c>
      <c r="Q157" s="74">
        <v>0.29196299999999997</v>
      </c>
      <c r="R157" s="73"/>
      <c r="S157" s="75">
        <v>0.98720000000000008</v>
      </c>
      <c r="T157" s="76">
        <v>40.774645872084697</v>
      </c>
      <c r="U157" s="76">
        <v>0.59446172003676789</v>
      </c>
    </row>
    <row r="158" spans="1:21" s="68" customFormat="1" hidden="1" outlineLevel="2">
      <c r="A158" s="68" t="s">
        <v>86</v>
      </c>
      <c r="B158" s="69" t="s">
        <v>174</v>
      </c>
      <c r="C158" s="85" t="s">
        <v>175</v>
      </c>
      <c r="D158" s="71">
        <v>29</v>
      </c>
      <c r="E158" s="72">
        <v>1.5846994535519125E-2</v>
      </c>
      <c r="F158" s="73"/>
      <c r="G158" s="74">
        <v>0.25128600000000001</v>
      </c>
      <c r="H158" s="74">
        <v>0.35345500000000002</v>
      </c>
      <c r="I158" s="74">
        <v>0.51801799999999998</v>
      </c>
      <c r="J158" s="74">
        <v>0.53052699999999997</v>
      </c>
      <c r="K158" s="74">
        <v>0.48411399999999999</v>
      </c>
      <c r="L158" s="74">
        <v>0.49592700000000001</v>
      </c>
      <c r="M158" s="74">
        <v>0.55307899999999999</v>
      </c>
      <c r="N158" s="74">
        <v>0.559033</v>
      </c>
      <c r="O158" s="74">
        <v>0.47825299999999998</v>
      </c>
      <c r="P158" s="74">
        <v>0.40770499999999998</v>
      </c>
      <c r="Q158" s="94">
        <v>0.34751100000000001</v>
      </c>
      <c r="R158" s="73"/>
      <c r="S158" s="75">
        <v>4.9789079999999997</v>
      </c>
      <c r="T158" s="76">
        <v>0.38293020701511415</v>
      </c>
      <c r="U158" s="76">
        <v>4.1357940332579668E-2</v>
      </c>
    </row>
    <row r="159" spans="1:21" s="68" customFormat="1" hidden="1" outlineLevel="2">
      <c r="A159" s="68" t="s">
        <v>86</v>
      </c>
      <c r="B159" s="69" t="s">
        <v>176</v>
      </c>
      <c r="C159" s="85" t="s">
        <v>177</v>
      </c>
      <c r="D159" s="71">
        <v>24</v>
      </c>
      <c r="E159" s="72">
        <v>1.3114754098360656E-2</v>
      </c>
      <c r="F159" s="73"/>
      <c r="G159" s="74">
        <v>0.163911</v>
      </c>
      <c r="H159" s="74">
        <v>0.201989</v>
      </c>
      <c r="I159" s="74">
        <v>0.27144299999999999</v>
      </c>
      <c r="J159" s="74">
        <v>0.27716800000000003</v>
      </c>
      <c r="K159" s="74">
        <v>0.23209099999999999</v>
      </c>
      <c r="L159" s="74">
        <v>0.19600100000000001</v>
      </c>
      <c r="M159" s="74">
        <v>0.23028599999999999</v>
      </c>
      <c r="N159" s="74">
        <v>0.23268900000000001</v>
      </c>
      <c r="O159" s="74">
        <v>0.206488</v>
      </c>
      <c r="P159" s="74">
        <v>0.17358799999999999</v>
      </c>
      <c r="Q159" s="94">
        <v>0.13945099999999999</v>
      </c>
      <c r="R159" s="73"/>
      <c r="S159" s="75">
        <v>2.3251049999999998</v>
      </c>
      <c r="T159" s="76">
        <v>-0.14922732458468324</v>
      </c>
      <c r="U159" s="76">
        <v>-1.9998610110916304E-2</v>
      </c>
    </row>
    <row r="160" spans="1:21" s="68" customFormat="1" hidden="1" outlineLevel="2">
      <c r="A160" s="68" t="s">
        <v>86</v>
      </c>
      <c r="B160" s="69" t="s">
        <v>178</v>
      </c>
      <c r="C160" s="85" t="s">
        <v>179</v>
      </c>
      <c r="D160" s="71">
        <v>36</v>
      </c>
      <c r="E160" s="72">
        <v>1.9672131147540985E-2</v>
      </c>
      <c r="F160" s="73"/>
      <c r="G160" s="74">
        <v>1.689697</v>
      </c>
      <c r="H160" s="74">
        <v>1.7630060000000001</v>
      </c>
      <c r="I160" s="74">
        <v>2.3376209999999999</v>
      </c>
      <c r="J160" s="74">
        <v>1.540772</v>
      </c>
      <c r="K160" s="74">
        <v>1.5897570000000001</v>
      </c>
      <c r="L160" s="74">
        <v>1.4490970000000001</v>
      </c>
      <c r="M160" s="74">
        <v>1.2445090000000001</v>
      </c>
      <c r="N160" s="74">
        <v>1.0525640000000001</v>
      </c>
      <c r="O160" s="74">
        <v>1.120549</v>
      </c>
      <c r="P160" s="74">
        <v>1.1510640000000001</v>
      </c>
      <c r="Q160" s="74">
        <v>1.0865769999999999</v>
      </c>
      <c r="R160" s="73"/>
      <c r="S160" s="75">
        <v>16.025213000000001</v>
      </c>
      <c r="T160" s="76">
        <v>-0.35693973534900048</v>
      </c>
      <c r="U160" s="76">
        <v>-5.369429275376858E-2</v>
      </c>
    </row>
    <row r="161" spans="1:21" s="68" customFormat="1" hidden="1" outlineLevel="2">
      <c r="A161" s="68" t="s">
        <v>86</v>
      </c>
      <c r="B161" s="69" t="s">
        <v>180</v>
      </c>
      <c r="C161" s="85" t="s">
        <v>181</v>
      </c>
      <c r="D161" s="71">
        <v>3</v>
      </c>
      <c r="E161" s="72">
        <v>1.639344262295082E-3</v>
      </c>
      <c r="F161" s="73"/>
      <c r="G161" s="74">
        <v>0</v>
      </c>
      <c r="H161" s="74">
        <v>0</v>
      </c>
      <c r="I161" s="74">
        <v>3.3521000000000002E-2</v>
      </c>
      <c r="J161" s="74">
        <v>4.9567E-2</v>
      </c>
      <c r="K161" s="74">
        <v>6.0983000000000002E-2</v>
      </c>
      <c r="L161" s="74">
        <v>6.4467999999999998E-2</v>
      </c>
      <c r="M161" s="74">
        <v>8.5474999999999995E-2</v>
      </c>
      <c r="N161" s="74">
        <v>7.7459E-2</v>
      </c>
      <c r="O161" s="74">
        <v>1.5820000000000001E-3</v>
      </c>
      <c r="P161" s="74">
        <v>1.513E-3</v>
      </c>
      <c r="Q161" s="74">
        <v>1.7080000000000001E-3</v>
      </c>
      <c r="R161" s="73"/>
      <c r="S161" s="75">
        <v>0.376276</v>
      </c>
      <c r="T161" s="76" t="s">
        <v>9</v>
      </c>
      <c r="U161" s="76" t="s">
        <v>9</v>
      </c>
    </row>
    <row r="162" spans="1:21" s="68" customFormat="1" hidden="1" outlineLevel="2">
      <c r="A162" s="68" t="s">
        <v>86</v>
      </c>
      <c r="B162" s="69" t="s">
        <v>182</v>
      </c>
      <c r="C162" s="85" t="s">
        <v>183</v>
      </c>
      <c r="D162" s="71">
        <v>4</v>
      </c>
      <c r="E162" s="72">
        <v>2.185792349726776E-3</v>
      </c>
      <c r="F162" s="73"/>
      <c r="G162" s="74">
        <v>8.0699999999999999E-4</v>
      </c>
      <c r="H162" s="74">
        <v>1.554E-3</v>
      </c>
      <c r="I162" s="74">
        <v>1.6553999999999999E-2</v>
      </c>
      <c r="J162" s="74">
        <v>1.6337999999999998E-2</v>
      </c>
      <c r="K162" s="74">
        <v>1.3489999999999999E-3</v>
      </c>
      <c r="L162" s="74">
        <v>0</v>
      </c>
      <c r="M162" s="74">
        <v>6.6699999999999995E-4</v>
      </c>
      <c r="N162" s="74">
        <v>2.5900000000000001E-4</v>
      </c>
      <c r="O162" s="74">
        <v>1.07E-4</v>
      </c>
      <c r="P162" s="74">
        <v>6.7387000000000002E-2</v>
      </c>
      <c r="Q162" s="74">
        <v>0.1</v>
      </c>
      <c r="R162" s="73"/>
      <c r="S162" s="75">
        <v>0.20502200000000001</v>
      </c>
      <c r="T162" s="76">
        <v>122.91573729863694</v>
      </c>
      <c r="U162" s="76">
        <v>0.82658887478335008</v>
      </c>
    </row>
    <row r="163" spans="1:21" s="68" customFormat="1" hidden="1" outlineLevel="1">
      <c r="B163" s="69"/>
      <c r="C163" s="70"/>
      <c r="D163" s="71"/>
      <c r="E163" s="72">
        <v>0</v>
      </c>
      <c r="F163" s="73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3"/>
      <c r="S163" s="75">
        <v>0</v>
      </c>
      <c r="T163" s="76"/>
      <c r="U163" s="76"/>
    </row>
    <row r="164" spans="1:21" s="58" customFormat="1" hidden="1" outlineLevel="1">
      <c r="B164" s="59"/>
      <c r="C164" s="60" t="s">
        <v>88</v>
      </c>
      <c r="D164" s="61">
        <v>504</v>
      </c>
      <c r="E164" s="62">
        <v>0.27540983606557379</v>
      </c>
      <c r="F164" s="63"/>
      <c r="G164" s="77">
        <v>19.636555999999999</v>
      </c>
      <c r="H164" s="77">
        <v>25.208752</v>
      </c>
      <c r="I164" s="77">
        <v>33.973061000000001</v>
      </c>
      <c r="J164" s="77">
        <v>45.009207000000004</v>
      </c>
      <c r="K164" s="77">
        <v>56.985994999999988</v>
      </c>
      <c r="L164" s="77">
        <v>62.755993999999994</v>
      </c>
      <c r="M164" s="77">
        <v>64.956806</v>
      </c>
      <c r="N164" s="77">
        <v>68.308042999999998</v>
      </c>
      <c r="O164" s="77">
        <v>69.018106999999986</v>
      </c>
      <c r="P164" s="77">
        <v>70.518847999999991</v>
      </c>
      <c r="Q164" s="77">
        <v>71.154675000000012</v>
      </c>
      <c r="R164" s="63"/>
      <c r="S164" s="66">
        <v>587.52604399999996</v>
      </c>
      <c r="T164" s="67">
        <v>2.6235822106483448</v>
      </c>
      <c r="U164" s="67">
        <v>0.17460613504686595</v>
      </c>
    </row>
    <row r="165" spans="1:21" s="68" customFormat="1" hidden="1" outlineLevel="1">
      <c r="B165" s="69"/>
      <c r="C165" s="70" t="s">
        <v>184</v>
      </c>
      <c r="D165" s="83">
        <v>452</v>
      </c>
      <c r="E165" s="62">
        <v>0.24699453551912567</v>
      </c>
      <c r="F165" s="73"/>
      <c r="G165" s="74">
        <v>19.080472999999998</v>
      </c>
      <c r="H165" s="74">
        <v>24.176663999999999</v>
      </c>
      <c r="I165" s="74">
        <v>32.951881999999998</v>
      </c>
      <c r="J165" s="74">
        <v>44.063987000000004</v>
      </c>
      <c r="K165" s="74">
        <v>56.012802999999991</v>
      </c>
      <c r="L165" s="74">
        <v>61.862337999999994</v>
      </c>
      <c r="M165" s="74">
        <v>64.208404999999999</v>
      </c>
      <c r="N165" s="74">
        <v>67.638459999999995</v>
      </c>
      <c r="O165" s="74">
        <v>68.257557999999989</v>
      </c>
      <c r="P165" s="74">
        <v>69.699219999999997</v>
      </c>
      <c r="Q165" s="74">
        <v>70.283993000000009</v>
      </c>
      <c r="R165" s="73"/>
      <c r="S165" s="75">
        <v>578.23578299999997</v>
      </c>
      <c r="T165" s="76">
        <v>2.6835561151969354</v>
      </c>
      <c r="U165" s="76">
        <v>0.17701883141580566</v>
      </c>
    </row>
    <row r="166" spans="1:21" s="68" customFormat="1" hidden="1" outlineLevel="2">
      <c r="A166" s="68" t="s">
        <v>32</v>
      </c>
      <c r="B166" s="69" t="s">
        <v>185</v>
      </c>
      <c r="C166" s="85" t="s">
        <v>186</v>
      </c>
      <c r="D166" s="71">
        <v>79</v>
      </c>
      <c r="E166" s="72">
        <v>4.3169398907103827E-2</v>
      </c>
      <c r="F166" s="73"/>
      <c r="G166" s="74">
        <v>1.5888</v>
      </c>
      <c r="H166" s="74">
        <v>1.8500430000000001</v>
      </c>
      <c r="I166" s="74">
        <v>2.086808</v>
      </c>
      <c r="J166" s="74">
        <v>2.076848</v>
      </c>
      <c r="K166" s="74">
        <v>2.4784419999999998</v>
      </c>
      <c r="L166" s="74">
        <v>2.725975</v>
      </c>
      <c r="M166" s="74">
        <v>2.848055</v>
      </c>
      <c r="N166" s="74">
        <v>2.899187</v>
      </c>
      <c r="O166" s="74">
        <v>2.8658579999999998</v>
      </c>
      <c r="P166" s="74">
        <v>3.0163250000000001</v>
      </c>
      <c r="Q166" s="94">
        <v>3.237206</v>
      </c>
      <c r="R166" s="73"/>
      <c r="S166" s="75">
        <v>27.673546999999999</v>
      </c>
      <c r="T166" s="76">
        <v>1.037516364551863</v>
      </c>
      <c r="U166" s="76">
        <v>9.304398378251566E-2</v>
      </c>
    </row>
    <row r="167" spans="1:21" s="68" customFormat="1" hidden="1" outlineLevel="2">
      <c r="A167" s="68" t="s">
        <v>32</v>
      </c>
      <c r="B167" s="69" t="s">
        <v>172</v>
      </c>
      <c r="C167" s="85" t="s">
        <v>173</v>
      </c>
      <c r="D167" s="71">
        <v>43</v>
      </c>
      <c r="E167" s="72">
        <v>2.3497267759562842E-2</v>
      </c>
      <c r="F167" s="73"/>
      <c r="G167" s="74">
        <v>0.28332800000000002</v>
      </c>
      <c r="H167" s="74">
        <v>0.34149299999999999</v>
      </c>
      <c r="I167" s="74">
        <v>0.58965900000000004</v>
      </c>
      <c r="J167" s="74">
        <v>0.99744500000000003</v>
      </c>
      <c r="K167" s="74">
        <v>1.4569970000000001</v>
      </c>
      <c r="L167" s="74">
        <v>2.2765070000000001</v>
      </c>
      <c r="M167" s="74">
        <v>2.5167459999999999</v>
      </c>
      <c r="N167" s="74">
        <v>2.6230159999999998</v>
      </c>
      <c r="O167" s="74">
        <v>2.716056</v>
      </c>
      <c r="P167" s="74">
        <v>2.759242</v>
      </c>
      <c r="Q167" s="74">
        <v>2.6918009999999999</v>
      </c>
      <c r="R167" s="73"/>
      <c r="S167" s="75">
        <v>19.252290000000002</v>
      </c>
      <c r="T167" s="76">
        <v>8.5006529534673589</v>
      </c>
      <c r="U167" s="76">
        <v>0.32501007876395627</v>
      </c>
    </row>
    <row r="168" spans="1:21" s="68" customFormat="1" hidden="1" outlineLevel="2">
      <c r="A168" s="68" t="s">
        <v>32</v>
      </c>
      <c r="B168" s="69" t="s">
        <v>174</v>
      </c>
      <c r="C168" s="85" t="s">
        <v>175</v>
      </c>
      <c r="D168" s="71">
        <v>12</v>
      </c>
      <c r="E168" s="72">
        <v>6.5573770491803279E-3</v>
      </c>
      <c r="F168" s="73"/>
      <c r="G168" s="74">
        <v>1.5852999999999999</v>
      </c>
      <c r="H168" s="74">
        <v>1.5751649999999999</v>
      </c>
      <c r="I168" s="74">
        <v>1.4468799999999999</v>
      </c>
      <c r="J168" s="74">
        <v>1.295032</v>
      </c>
      <c r="K168" s="74">
        <v>1.280845</v>
      </c>
      <c r="L168" s="74">
        <v>1.2266360000000001</v>
      </c>
      <c r="M168" s="74">
        <v>1.2441279999999999</v>
      </c>
      <c r="N168" s="74">
        <v>1.33447</v>
      </c>
      <c r="O168" s="74">
        <v>1.5417209999999999</v>
      </c>
      <c r="P168" s="74">
        <v>1.418342</v>
      </c>
      <c r="Q168" s="94">
        <v>1.155794</v>
      </c>
      <c r="R168" s="73"/>
      <c r="S168" s="75">
        <v>15.104312999999998</v>
      </c>
      <c r="T168" s="76">
        <v>-0.27093042326373551</v>
      </c>
      <c r="U168" s="76">
        <v>-3.8728377025648908E-2</v>
      </c>
    </row>
    <row r="169" spans="1:21" s="68" customFormat="1" hidden="1" outlineLevel="2">
      <c r="A169" s="68" t="s">
        <v>32</v>
      </c>
      <c r="B169" s="69" t="s">
        <v>176</v>
      </c>
      <c r="C169" s="85" t="s">
        <v>177</v>
      </c>
      <c r="D169" s="71">
        <v>49</v>
      </c>
      <c r="E169" s="72">
        <v>2.6775956284153007E-2</v>
      </c>
      <c r="F169" s="73"/>
      <c r="G169" s="74">
        <v>3.8236509999999999</v>
      </c>
      <c r="H169" s="74">
        <v>4.8590720000000003</v>
      </c>
      <c r="I169" s="74">
        <v>6.4087319999999997</v>
      </c>
      <c r="J169" s="74">
        <v>7.1289389999999999</v>
      </c>
      <c r="K169" s="74">
        <v>8.644736</v>
      </c>
      <c r="L169" s="74">
        <v>9.1177419999999998</v>
      </c>
      <c r="M169" s="74">
        <v>9.1545529999999999</v>
      </c>
      <c r="N169" s="74">
        <v>9.699014</v>
      </c>
      <c r="O169" s="74">
        <v>10.026013000000001</v>
      </c>
      <c r="P169" s="74">
        <v>9.8963160000000006</v>
      </c>
      <c r="Q169" s="74">
        <v>9.8053760000000008</v>
      </c>
      <c r="R169" s="73"/>
      <c r="S169" s="75">
        <v>88.564143999999999</v>
      </c>
      <c r="T169" s="76">
        <v>1.5644014058814473</v>
      </c>
      <c r="U169" s="76">
        <v>0.12492417700823899</v>
      </c>
    </row>
    <row r="170" spans="1:21" s="68" customFormat="1" hidden="1" outlineLevel="2">
      <c r="A170" s="68" t="s">
        <v>32</v>
      </c>
      <c r="B170" s="69" t="s">
        <v>187</v>
      </c>
      <c r="C170" s="85" t="s">
        <v>188</v>
      </c>
      <c r="D170" s="71">
        <v>1</v>
      </c>
      <c r="E170" s="72">
        <v>5.4644808743169399E-4</v>
      </c>
      <c r="F170" s="73"/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  <c r="P170" s="74">
        <v>0</v>
      </c>
      <c r="Q170" s="74">
        <v>0</v>
      </c>
      <c r="R170" s="73"/>
      <c r="S170" s="75">
        <v>0</v>
      </c>
      <c r="T170" s="76" t="s">
        <v>9</v>
      </c>
      <c r="U170" s="76" t="s">
        <v>9</v>
      </c>
    </row>
    <row r="171" spans="1:21" s="68" customFormat="1" hidden="1" outlineLevel="2">
      <c r="A171" s="68" t="s">
        <v>32</v>
      </c>
      <c r="B171" s="69" t="s">
        <v>189</v>
      </c>
      <c r="C171" s="85" t="s">
        <v>73</v>
      </c>
      <c r="D171" s="71">
        <v>30</v>
      </c>
      <c r="E171" s="72">
        <v>1.6393442622950821E-2</v>
      </c>
      <c r="F171" s="73"/>
      <c r="G171" s="74">
        <v>0.16705400000000001</v>
      </c>
      <c r="H171" s="74">
        <v>0.196629</v>
      </c>
      <c r="I171" s="74">
        <v>0.112058</v>
      </c>
      <c r="J171" s="74">
        <v>0.124712</v>
      </c>
      <c r="K171" s="74">
        <v>0.12102599999999999</v>
      </c>
      <c r="L171" s="74">
        <v>0.13209599999999999</v>
      </c>
      <c r="M171" s="74">
        <v>0.23070499999999999</v>
      </c>
      <c r="N171" s="74">
        <v>0.29743199999999997</v>
      </c>
      <c r="O171" s="74">
        <v>0.34664499999999998</v>
      </c>
      <c r="P171" s="74">
        <v>0.272262</v>
      </c>
      <c r="Q171" s="94">
        <v>0.255444</v>
      </c>
      <c r="R171" s="73"/>
      <c r="S171" s="75">
        <v>2.2560630000000002</v>
      </c>
      <c r="T171" s="76">
        <v>0.52911034755228847</v>
      </c>
      <c r="U171" s="76">
        <v>5.4520078741415734E-2</v>
      </c>
    </row>
    <row r="172" spans="1:21" s="68" customFormat="1" hidden="1" outlineLevel="2">
      <c r="A172" s="68" t="s">
        <v>32</v>
      </c>
      <c r="B172" s="69" t="s">
        <v>190</v>
      </c>
      <c r="C172" s="85" t="s">
        <v>84</v>
      </c>
      <c r="D172" s="71">
        <v>0</v>
      </c>
      <c r="E172" s="72">
        <v>0</v>
      </c>
      <c r="F172" s="73"/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  <c r="P172" s="74">
        <v>0</v>
      </c>
      <c r="Q172" s="74">
        <v>0</v>
      </c>
      <c r="R172" s="73"/>
      <c r="S172" s="75">
        <v>0</v>
      </c>
      <c r="T172" s="76" t="s">
        <v>9</v>
      </c>
      <c r="U172" s="76" t="s">
        <v>9</v>
      </c>
    </row>
    <row r="173" spans="1:21" s="68" customFormat="1" hidden="1" outlineLevel="2">
      <c r="A173" s="68" t="s">
        <v>32</v>
      </c>
      <c r="B173" s="69" t="s">
        <v>191</v>
      </c>
      <c r="C173" s="85" t="s">
        <v>72</v>
      </c>
      <c r="D173" s="71">
        <v>54</v>
      </c>
      <c r="E173" s="72">
        <v>2.9508196721311476E-2</v>
      </c>
      <c r="F173" s="73"/>
      <c r="G173" s="74">
        <v>1.298062</v>
      </c>
      <c r="H173" s="74">
        <v>1.4343520000000001</v>
      </c>
      <c r="I173" s="74">
        <v>1.9529069999999999</v>
      </c>
      <c r="J173" s="74">
        <v>1.9634389999999999</v>
      </c>
      <c r="K173" s="74">
        <v>1.8224210000000001</v>
      </c>
      <c r="L173" s="74">
        <v>2.363461</v>
      </c>
      <c r="M173" s="74">
        <v>3.0988790000000002</v>
      </c>
      <c r="N173" s="74">
        <v>2.5531920000000001</v>
      </c>
      <c r="O173" s="74">
        <v>3.067666</v>
      </c>
      <c r="P173" s="74">
        <v>2.13402</v>
      </c>
      <c r="Q173" s="94">
        <v>2.4685600000000001</v>
      </c>
      <c r="R173" s="73"/>
      <c r="S173" s="75">
        <v>24.156958999999997</v>
      </c>
      <c r="T173" s="76">
        <v>0.90172734430250645</v>
      </c>
      <c r="U173" s="76">
        <v>8.3661218616132516E-2</v>
      </c>
    </row>
    <row r="174" spans="1:21" s="68" customFormat="1" hidden="1" outlineLevel="2">
      <c r="A174" s="68" t="s">
        <v>32</v>
      </c>
      <c r="B174" s="69" t="s">
        <v>178</v>
      </c>
      <c r="C174" s="85" t="s">
        <v>179</v>
      </c>
      <c r="D174" s="71">
        <v>7</v>
      </c>
      <c r="E174" s="72">
        <v>3.8251366120218579E-3</v>
      </c>
      <c r="F174" s="73"/>
      <c r="G174" s="74">
        <v>5.6972000000000002E-2</v>
      </c>
      <c r="H174" s="74">
        <v>0.15377199999999999</v>
      </c>
      <c r="I174" s="74">
        <v>0.215086</v>
      </c>
      <c r="J174" s="74">
        <v>0.25861000000000001</v>
      </c>
      <c r="K174" s="74">
        <v>0.279277</v>
      </c>
      <c r="L174" s="74">
        <v>0.28405900000000001</v>
      </c>
      <c r="M174" s="74">
        <v>0.61226899999999995</v>
      </c>
      <c r="N174" s="74">
        <v>0.80146899999999999</v>
      </c>
      <c r="O174" s="74">
        <v>0.90993100000000005</v>
      </c>
      <c r="P174" s="74">
        <v>0.750691</v>
      </c>
      <c r="Q174" s="74">
        <v>0.77666000000000002</v>
      </c>
      <c r="R174" s="73"/>
      <c r="S174" s="75">
        <v>5.0987959999999992</v>
      </c>
      <c r="T174" s="76">
        <v>12.632310608720072</v>
      </c>
      <c r="U174" s="76">
        <v>0.38618496519648704</v>
      </c>
    </row>
    <row r="175" spans="1:21" s="68" customFormat="1" hidden="1" outlineLevel="2">
      <c r="A175" s="68" t="s">
        <v>32</v>
      </c>
      <c r="B175" s="69" t="s">
        <v>192</v>
      </c>
      <c r="C175" s="85" t="s">
        <v>193</v>
      </c>
      <c r="D175" s="71">
        <v>20</v>
      </c>
      <c r="E175" s="72">
        <v>1.092896174863388E-2</v>
      </c>
      <c r="F175" s="73"/>
      <c r="G175" s="74">
        <v>1.1348E-2</v>
      </c>
      <c r="H175" s="74">
        <v>1.8956000000000001E-2</v>
      </c>
      <c r="I175" s="74">
        <v>2.2841E-2</v>
      </c>
      <c r="J175" s="74">
        <v>2.8916000000000001E-2</v>
      </c>
      <c r="K175" s="74">
        <v>2.9870000000000001E-2</v>
      </c>
      <c r="L175" s="74">
        <v>2.4014000000000001E-2</v>
      </c>
      <c r="M175" s="74">
        <v>5.7426999999999999E-2</v>
      </c>
      <c r="N175" s="74">
        <v>0.10603700000000001</v>
      </c>
      <c r="O175" s="74">
        <v>6.5834000000000004E-2</v>
      </c>
      <c r="P175" s="74">
        <v>6.5040000000000001E-2</v>
      </c>
      <c r="Q175" s="94">
        <v>4.4896999999999999E-2</v>
      </c>
      <c r="R175" s="73"/>
      <c r="S175" s="75">
        <v>0.47518000000000005</v>
      </c>
      <c r="T175" s="76">
        <v>2.9563799788508986</v>
      </c>
      <c r="U175" s="76">
        <v>0.18757828926197573</v>
      </c>
    </row>
    <row r="176" spans="1:21" s="68" customFormat="1" hidden="1" outlineLevel="2">
      <c r="A176" s="68" t="s">
        <v>32</v>
      </c>
      <c r="B176" s="69" t="s">
        <v>194</v>
      </c>
      <c r="C176" s="85" t="s">
        <v>195</v>
      </c>
      <c r="D176" s="71">
        <v>15</v>
      </c>
      <c r="E176" s="72">
        <v>8.1967213114754103E-3</v>
      </c>
      <c r="F176" s="73"/>
      <c r="G176" s="74">
        <v>-7.4024000000000006E-2</v>
      </c>
      <c r="H176" s="74">
        <v>0.25390200000000002</v>
      </c>
      <c r="I176" s="74">
        <v>1.18777</v>
      </c>
      <c r="J176" s="74">
        <v>1.3339780000000001</v>
      </c>
      <c r="K176" s="74">
        <v>1.883829</v>
      </c>
      <c r="L176" s="74">
        <v>2.071342</v>
      </c>
      <c r="M176" s="74">
        <v>2.1606830000000001</v>
      </c>
      <c r="N176" s="74">
        <v>1.68187</v>
      </c>
      <c r="O176" s="74">
        <v>1.4297800000000001</v>
      </c>
      <c r="P176" s="74">
        <v>1.222925</v>
      </c>
      <c r="Q176" s="74">
        <v>1.531668</v>
      </c>
      <c r="R176" s="73"/>
      <c r="S176" s="75">
        <v>14.683723000000001</v>
      </c>
      <c r="T176" s="76">
        <v>-21.691505457689395</v>
      </c>
      <c r="U176" s="76" t="s">
        <v>9</v>
      </c>
    </row>
    <row r="177" spans="1:21" s="68" customFormat="1" hidden="1" outlineLevel="2">
      <c r="A177" s="68" t="s">
        <v>32</v>
      </c>
      <c r="B177" s="69" t="s">
        <v>196</v>
      </c>
      <c r="C177" s="85" t="s">
        <v>71</v>
      </c>
      <c r="D177" s="71">
        <v>78</v>
      </c>
      <c r="E177" s="72">
        <v>4.2622950819672129E-2</v>
      </c>
      <c r="F177" s="73"/>
      <c r="G177" s="74">
        <v>3.9891519999999998</v>
      </c>
      <c r="H177" s="74">
        <v>7.0894120000000003</v>
      </c>
      <c r="I177" s="74">
        <v>10.584242</v>
      </c>
      <c r="J177" s="74">
        <v>19.154959000000002</v>
      </c>
      <c r="K177" s="74">
        <v>26.226589000000001</v>
      </c>
      <c r="L177" s="74">
        <v>28.749721000000001</v>
      </c>
      <c r="M177" s="74">
        <v>28.482761</v>
      </c>
      <c r="N177" s="74">
        <v>28.905515999999999</v>
      </c>
      <c r="O177" s="74">
        <v>27.872633</v>
      </c>
      <c r="P177" s="74">
        <v>28.396502999999999</v>
      </c>
      <c r="Q177" s="94">
        <v>27.847518999999998</v>
      </c>
      <c r="R177" s="73"/>
      <c r="S177" s="75">
        <v>237.29900699999999</v>
      </c>
      <c r="T177" s="76">
        <v>5.9808117113612118</v>
      </c>
      <c r="U177" s="76">
        <v>0.27493557781492983</v>
      </c>
    </row>
    <row r="178" spans="1:21" s="68" customFormat="1" hidden="1" outlineLevel="2">
      <c r="A178" s="68" t="s">
        <v>32</v>
      </c>
      <c r="B178" s="69" t="s">
        <v>197</v>
      </c>
      <c r="C178" s="85" t="s">
        <v>123</v>
      </c>
      <c r="D178" s="71">
        <v>0</v>
      </c>
      <c r="E178" s="72">
        <v>0</v>
      </c>
      <c r="F178" s="73"/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  <c r="P178" s="74">
        <v>0</v>
      </c>
      <c r="Q178" s="74">
        <v>0</v>
      </c>
      <c r="R178" s="73"/>
      <c r="S178" s="75">
        <v>0</v>
      </c>
      <c r="T178" s="76" t="s">
        <v>9</v>
      </c>
      <c r="U178" s="76" t="s">
        <v>9</v>
      </c>
    </row>
    <row r="179" spans="1:21" s="68" customFormat="1" hidden="1" outlineLevel="2">
      <c r="A179" s="68" t="s">
        <v>32</v>
      </c>
      <c r="B179" s="69" t="s">
        <v>198</v>
      </c>
      <c r="C179" s="85" t="s">
        <v>199</v>
      </c>
      <c r="D179" s="71">
        <v>7</v>
      </c>
      <c r="E179" s="72">
        <v>3.8251366120218579E-3</v>
      </c>
      <c r="F179" s="73"/>
      <c r="G179" s="74">
        <v>8.3521999999999999E-2</v>
      </c>
      <c r="H179" s="74">
        <v>0.106014</v>
      </c>
      <c r="I179" s="74">
        <v>0.15370400000000001</v>
      </c>
      <c r="J179" s="74">
        <v>0.28572999999999998</v>
      </c>
      <c r="K179" s="74">
        <v>0.37148900000000001</v>
      </c>
      <c r="L179" s="74">
        <v>0.914497</v>
      </c>
      <c r="M179" s="74">
        <v>1.75966</v>
      </c>
      <c r="N179" s="74">
        <v>2.2221169999999999</v>
      </c>
      <c r="O179" s="74">
        <v>3.1175290000000002</v>
      </c>
      <c r="P179" s="74">
        <v>3.8242039999999999</v>
      </c>
      <c r="Q179" s="74">
        <v>4.6215539999999997</v>
      </c>
      <c r="R179" s="73"/>
      <c r="S179" s="75">
        <v>17.46002</v>
      </c>
      <c r="T179" s="76">
        <v>54.333373242977892</v>
      </c>
      <c r="U179" s="76">
        <v>0.65148028413025361</v>
      </c>
    </row>
    <row r="180" spans="1:21" s="68" customFormat="1" hidden="1" outlineLevel="2">
      <c r="A180" s="68" t="s">
        <v>32</v>
      </c>
      <c r="B180" s="69" t="s">
        <v>200</v>
      </c>
      <c r="C180" s="85" t="s">
        <v>201</v>
      </c>
      <c r="D180" s="71">
        <v>57</v>
      </c>
      <c r="E180" s="72">
        <v>3.1147540983606559E-2</v>
      </c>
      <c r="F180" s="73"/>
      <c r="G180" s="74">
        <v>6.2673079999999999</v>
      </c>
      <c r="H180" s="74">
        <v>6.2978540000000001</v>
      </c>
      <c r="I180" s="74">
        <v>8.1911950000000004</v>
      </c>
      <c r="J180" s="74">
        <v>9.4153789999999997</v>
      </c>
      <c r="K180" s="74">
        <v>11.417282</v>
      </c>
      <c r="L180" s="74">
        <v>11.976288</v>
      </c>
      <c r="M180" s="74">
        <v>12.042539</v>
      </c>
      <c r="N180" s="74">
        <v>14.515140000000001</v>
      </c>
      <c r="O180" s="74">
        <v>14.297891999999999</v>
      </c>
      <c r="P180" s="74">
        <v>15.943350000000001</v>
      </c>
      <c r="Q180" s="94">
        <v>15.847514</v>
      </c>
      <c r="R180" s="73"/>
      <c r="S180" s="75">
        <v>126.21174100000002</v>
      </c>
      <c r="T180" s="76">
        <v>1.5285998390377498</v>
      </c>
      <c r="U180" s="76">
        <v>0.1229489496068501</v>
      </c>
    </row>
    <row r="181" spans="1:21" s="68" customFormat="1" hidden="1" outlineLevel="1">
      <c r="B181" s="69"/>
      <c r="C181" s="70" t="s">
        <v>202</v>
      </c>
      <c r="D181" s="83">
        <v>52</v>
      </c>
      <c r="E181" s="62">
        <v>2.8415300546448089E-2</v>
      </c>
      <c r="F181" s="73"/>
      <c r="G181" s="74">
        <v>0.55608299999999999</v>
      </c>
      <c r="H181" s="74">
        <v>1.0320880000000001</v>
      </c>
      <c r="I181" s="74">
        <v>1.0211790000000001</v>
      </c>
      <c r="J181" s="74">
        <v>0.94521999999999995</v>
      </c>
      <c r="K181" s="74">
        <v>0.97319200000000006</v>
      </c>
      <c r="L181" s="74">
        <v>0.89365600000000012</v>
      </c>
      <c r="M181" s="74">
        <v>0.74840099999999998</v>
      </c>
      <c r="N181" s="74">
        <v>0.66958300000000015</v>
      </c>
      <c r="O181" s="74">
        <v>0.76054899999999992</v>
      </c>
      <c r="P181" s="74">
        <v>0.81962800000000002</v>
      </c>
      <c r="Q181" s="74">
        <v>0.87068200000000007</v>
      </c>
      <c r="R181" s="73"/>
      <c r="S181" s="75">
        <v>9.290261000000001</v>
      </c>
      <c r="T181" s="76">
        <v>0.56574108541350854</v>
      </c>
      <c r="U181" s="76">
        <v>5.7645177405435843E-2</v>
      </c>
    </row>
    <row r="182" spans="1:21" s="68" customFormat="1" hidden="1" outlineLevel="2">
      <c r="A182" s="68" t="s">
        <v>84</v>
      </c>
      <c r="B182" s="69" t="s">
        <v>185</v>
      </c>
      <c r="C182" s="85" t="s">
        <v>185</v>
      </c>
      <c r="D182" s="71">
        <v>1</v>
      </c>
      <c r="E182" s="72">
        <v>5.4644808743169399E-4</v>
      </c>
      <c r="F182" s="73"/>
      <c r="G182" s="74">
        <v>4.202E-3</v>
      </c>
      <c r="H182" s="74">
        <v>2.7550000000000001E-3</v>
      </c>
      <c r="I182" s="74">
        <v>2.3770000000000002E-3</v>
      </c>
      <c r="J182" s="74">
        <v>4.463E-3</v>
      </c>
      <c r="K182" s="74">
        <v>8.5229999999999993E-3</v>
      </c>
      <c r="L182" s="74">
        <v>1.5313E-2</v>
      </c>
      <c r="M182" s="74">
        <v>1.0973999999999999E-2</v>
      </c>
      <c r="N182" s="74">
        <v>3.3080000000000002E-3</v>
      </c>
      <c r="O182" s="74">
        <v>7.5880000000000001E-3</v>
      </c>
      <c r="P182" s="74">
        <v>7.6730000000000001E-3</v>
      </c>
      <c r="Q182" s="74">
        <v>8.5859999999999999E-3</v>
      </c>
      <c r="R182" s="73"/>
      <c r="S182" s="75">
        <v>7.5761999999999996E-2</v>
      </c>
      <c r="T182" s="76">
        <v>1.0433127082341742</v>
      </c>
      <c r="U182" s="76">
        <v>9.3432188468109967E-2</v>
      </c>
    </row>
    <row r="183" spans="1:21" s="68" customFormat="1" hidden="1" outlineLevel="2">
      <c r="A183" s="68" t="s">
        <v>84</v>
      </c>
      <c r="B183" s="69" t="s">
        <v>172</v>
      </c>
      <c r="C183" s="85" t="s">
        <v>172</v>
      </c>
      <c r="D183" s="71">
        <v>2</v>
      </c>
      <c r="E183" s="72">
        <v>1.092896174863388E-3</v>
      </c>
      <c r="F183" s="73"/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3.8000000000000002E-5</v>
      </c>
      <c r="M183" s="74">
        <v>0</v>
      </c>
      <c r="N183" s="74">
        <v>6.6500000000000001E-4</v>
      </c>
      <c r="O183" s="74">
        <v>0</v>
      </c>
      <c r="P183" s="74">
        <v>0</v>
      </c>
      <c r="Q183" s="74">
        <v>0</v>
      </c>
      <c r="R183" s="73"/>
      <c r="S183" s="75">
        <v>7.0300000000000007E-4</v>
      </c>
      <c r="T183" s="76" t="s">
        <v>9</v>
      </c>
      <c r="U183" s="76" t="s">
        <v>9</v>
      </c>
    </row>
    <row r="184" spans="1:21" s="68" customFormat="1" hidden="1" outlineLevel="2">
      <c r="A184" s="68" t="s">
        <v>84</v>
      </c>
      <c r="B184" s="69" t="s">
        <v>176</v>
      </c>
      <c r="C184" s="85" t="s">
        <v>176</v>
      </c>
      <c r="D184" s="71">
        <v>8</v>
      </c>
      <c r="E184" s="72">
        <v>4.3715846994535519E-3</v>
      </c>
      <c r="F184" s="73"/>
      <c r="G184" s="74">
        <v>0.10176499999999999</v>
      </c>
      <c r="H184" s="74">
        <v>0.29966300000000001</v>
      </c>
      <c r="I184" s="74">
        <v>0.378104</v>
      </c>
      <c r="J184" s="74">
        <v>0.40974899999999997</v>
      </c>
      <c r="K184" s="74">
        <v>0.36563800000000002</v>
      </c>
      <c r="L184" s="74">
        <v>0.35850599999999999</v>
      </c>
      <c r="M184" s="74">
        <v>0.30988599999999999</v>
      </c>
      <c r="N184" s="74">
        <v>0.32914300000000002</v>
      </c>
      <c r="O184" s="74">
        <v>0.35666100000000001</v>
      </c>
      <c r="P184" s="74">
        <v>0.355076</v>
      </c>
      <c r="Q184" s="74">
        <v>0.40894599999999998</v>
      </c>
      <c r="R184" s="73"/>
      <c r="S184" s="75">
        <v>3.6731369999999997</v>
      </c>
      <c r="T184" s="76">
        <v>3.0185328944135996</v>
      </c>
      <c r="U184" s="76">
        <v>0.18989445575562747</v>
      </c>
    </row>
    <row r="185" spans="1:21" s="68" customFormat="1" hidden="1" outlineLevel="2">
      <c r="A185" s="68" t="s">
        <v>84</v>
      </c>
      <c r="B185" s="69" t="s">
        <v>187</v>
      </c>
      <c r="C185" s="85" t="s">
        <v>187</v>
      </c>
      <c r="D185" s="71">
        <v>1</v>
      </c>
      <c r="E185" s="72">
        <v>5.4644808743169399E-4</v>
      </c>
      <c r="F185" s="73"/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  <c r="P185" s="74">
        <v>5.6899999999999995E-4</v>
      </c>
      <c r="Q185" s="74">
        <v>4.95E-4</v>
      </c>
      <c r="R185" s="73"/>
      <c r="S185" s="75">
        <v>1.0639999999999998E-3</v>
      </c>
      <c r="T185" s="76" t="s">
        <v>9</v>
      </c>
      <c r="U185" s="76" t="s">
        <v>9</v>
      </c>
    </row>
    <row r="186" spans="1:21" s="68" customFormat="1" hidden="1" outlineLevel="2">
      <c r="A186" s="68" t="s">
        <v>84</v>
      </c>
      <c r="B186" s="69" t="s">
        <v>189</v>
      </c>
      <c r="C186" s="85" t="s">
        <v>189</v>
      </c>
      <c r="D186" s="71">
        <v>6</v>
      </c>
      <c r="E186" s="72">
        <v>3.2786885245901639E-3</v>
      </c>
      <c r="F186" s="73"/>
      <c r="G186" s="74">
        <v>0</v>
      </c>
      <c r="H186" s="74">
        <v>8.3100000000000003E-4</v>
      </c>
      <c r="I186" s="74">
        <v>7.1139999999999997E-3</v>
      </c>
      <c r="J186" s="74">
        <v>1.635E-3</v>
      </c>
      <c r="K186" s="74">
        <v>5.0749999999999997E-3</v>
      </c>
      <c r="L186" s="74">
        <v>4.8209999999999998E-3</v>
      </c>
      <c r="M186" s="74">
        <v>1.021E-3</v>
      </c>
      <c r="N186" s="74">
        <v>2.862E-3</v>
      </c>
      <c r="O186" s="74">
        <v>1.1705999999999999E-2</v>
      </c>
      <c r="P186" s="74">
        <v>1.6819999999999999E-3</v>
      </c>
      <c r="Q186" s="74">
        <v>1.6540000000000001E-3</v>
      </c>
      <c r="R186" s="73"/>
      <c r="S186" s="75">
        <v>3.8401000000000005E-2</v>
      </c>
      <c r="T186" s="76" t="s">
        <v>9</v>
      </c>
      <c r="U186" s="76" t="s">
        <v>9</v>
      </c>
    </row>
    <row r="187" spans="1:21" s="68" customFormat="1" hidden="1" outlineLevel="2">
      <c r="A187" s="68" t="s">
        <v>84</v>
      </c>
      <c r="B187" s="69" t="s">
        <v>190</v>
      </c>
      <c r="C187" s="85" t="s">
        <v>190</v>
      </c>
      <c r="D187" s="71">
        <v>16</v>
      </c>
      <c r="E187" s="72">
        <v>8.7431693989071038E-3</v>
      </c>
      <c r="F187" s="73"/>
      <c r="G187" s="74">
        <v>0.40507599999999999</v>
      </c>
      <c r="H187" s="74">
        <v>0.68578899999999998</v>
      </c>
      <c r="I187" s="74">
        <v>0.55833900000000003</v>
      </c>
      <c r="J187" s="74">
        <v>0.43797799999999998</v>
      </c>
      <c r="K187" s="74">
        <v>0.52089600000000003</v>
      </c>
      <c r="L187" s="74">
        <v>0.47827500000000001</v>
      </c>
      <c r="M187" s="74">
        <v>0.390789</v>
      </c>
      <c r="N187" s="74">
        <v>0.30551800000000001</v>
      </c>
      <c r="O187" s="74">
        <v>0.35624499999999998</v>
      </c>
      <c r="P187" s="74">
        <v>0.41339900000000002</v>
      </c>
      <c r="Q187" s="74">
        <v>0.407669</v>
      </c>
      <c r="R187" s="73"/>
      <c r="S187" s="75">
        <v>4.9599730000000006</v>
      </c>
      <c r="T187" s="76">
        <v>6.4012679102194436E-3</v>
      </c>
      <c r="U187" s="76">
        <v>7.9792652543364539E-4</v>
      </c>
    </row>
    <row r="188" spans="1:21" s="68" customFormat="1" hidden="1" outlineLevel="2">
      <c r="A188" s="68" t="s">
        <v>84</v>
      </c>
      <c r="B188" s="69" t="s">
        <v>194</v>
      </c>
      <c r="C188" s="85" t="s">
        <v>194</v>
      </c>
      <c r="D188" s="71">
        <v>7</v>
      </c>
      <c r="E188" s="72">
        <v>3.8251366120218579E-3</v>
      </c>
      <c r="F188" s="73"/>
      <c r="G188" s="74">
        <v>2.7489E-2</v>
      </c>
      <c r="H188" s="74">
        <v>2.7119999999999998E-2</v>
      </c>
      <c r="I188" s="74">
        <v>5.6223000000000002E-2</v>
      </c>
      <c r="J188" s="74">
        <v>8.5335999999999995E-2</v>
      </c>
      <c r="K188" s="74">
        <v>6.9831000000000004E-2</v>
      </c>
      <c r="L188" s="74">
        <v>3.4278000000000003E-2</v>
      </c>
      <c r="M188" s="74">
        <v>3.4750000000000003E-2</v>
      </c>
      <c r="N188" s="74">
        <v>2.7217000000000002E-2</v>
      </c>
      <c r="O188" s="74">
        <v>2.8032999999999999E-2</v>
      </c>
      <c r="P188" s="74">
        <v>3.9597E-2</v>
      </c>
      <c r="Q188" s="74">
        <v>4.1300999999999997E-2</v>
      </c>
      <c r="R188" s="73"/>
      <c r="S188" s="75">
        <v>0.47117499999999995</v>
      </c>
      <c r="T188" s="76">
        <v>0.50245552766561152</v>
      </c>
      <c r="U188" s="76">
        <v>5.2204617271694342E-2</v>
      </c>
    </row>
    <row r="189" spans="1:21" s="68" customFormat="1" hidden="1" outlineLevel="2">
      <c r="A189" s="68" t="s">
        <v>84</v>
      </c>
      <c r="B189" s="69" t="s">
        <v>196</v>
      </c>
      <c r="C189" s="85" t="s">
        <v>196</v>
      </c>
      <c r="D189" s="71">
        <v>11</v>
      </c>
      <c r="E189" s="72">
        <v>6.0109289617486343E-3</v>
      </c>
      <c r="F189" s="73"/>
      <c r="G189" s="74">
        <v>1.7551000000000001E-2</v>
      </c>
      <c r="H189" s="74">
        <v>1.593E-2</v>
      </c>
      <c r="I189" s="74">
        <v>1.9022000000000001E-2</v>
      </c>
      <c r="J189" s="74">
        <v>6.0590000000000001E-3</v>
      </c>
      <c r="K189" s="74">
        <v>3.2290000000000001E-3</v>
      </c>
      <c r="L189" s="74">
        <v>2.4250000000000001E-3</v>
      </c>
      <c r="M189" s="74">
        <v>9.810000000000001E-4</v>
      </c>
      <c r="N189" s="74">
        <v>8.7000000000000001E-4</v>
      </c>
      <c r="O189" s="74">
        <v>3.1599999999999998E-4</v>
      </c>
      <c r="P189" s="74">
        <v>1.632E-3</v>
      </c>
      <c r="Q189" s="74">
        <v>2.0309999999999998E-3</v>
      </c>
      <c r="R189" s="73"/>
      <c r="S189" s="75">
        <v>7.0045999999999983E-2</v>
      </c>
      <c r="T189" s="76">
        <v>-0.88428009800011398</v>
      </c>
      <c r="U189" s="76">
        <v>-0.23629434373475422</v>
      </c>
    </row>
    <row r="190" spans="1:21" s="68" customFormat="1" hidden="1" outlineLevel="1">
      <c r="B190" s="69"/>
      <c r="C190" s="70"/>
      <c r="D190" s="71"/>
      <c r="E190" s="72">
        <v>0</v>
      </c>
      <c r="F190" s="73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3"/>
      <c r="S190" s="75">
        <v>0</v>
      </c>
      <c r="T190" s="76"/>
      <c r="U190" s="76"/>
    </row>
    <row r="191" spans="1:21" s="58" customFormat="1" hidden="1" outlineLevel="1">
      <c r="B191" s="59" t="s">
        <v>84</v>
      </c>
      <c r="C191" s="60" t="s">
        <v>203</v>
      </c>
      <c r="D191" s="61">
        <v>40</v>
      </c>
      <c r="E191" s="62">
        <v>2.185792349726776E-2</v>
      </c>
      <c r="F191" s="63"/>
      <c r="G191" s="77">
        <v>0.40762399999999999</v>
      </c>
      <c r="H191" s="77">
        <v>0.71429200000000004</v>
      </c>
      <c r="I191" s="77">
        <v>1.460909</v>
      </c>
      <c r="J191" s="77">
        <v>1.821029</v>
      </c>
      <c r="K191" s="77">
        <v>1.900223</v>
      </c>
      <c r="L191" s="77">
        <v>1.418463</v>
      </c>
      <c r="M191" s="77">
        <v>1.7674840000000001</v>
      </c>
      <c r="N191" s="77">
        <v>1.7165139999999999</v>
      </c>
      <c r="O191" s="77">
        <v>1.9119570000000001</v>
      </c>
      <c r="P191" s="77">
        <v>2.4132289999999998</v>
      </c>
      <c r="Q191" s="77">
        <v>2.429243</v>
      </c>
      <c r="R191" s="63"/>
      <c r="S191" s="66">
        <v>17.960967</v>
      </c>
      <c r="T191" s="67">
        <v>4.9595190665907802</v>
      </c>
      <c r="U191" s="67">
        <v>0.24997521489926222</v>
      </c>
    </row>
    <row r="192" spans="1:21" s="68" customFormat="1" hidden="1" outlineLevel="2">
      <c r="A192" s="68" t="s">
        <v>84</v>
      </c>
      <c r="B192" s="69" t="s">
        <v>117</v>
      </c>
      <c r="C192" s="85" t="s">
        <v>186</v>
      </c>
      <c r="D192" s="71">
        <v>31</v>
      </c>
      <c r="E192" s="72">
        <v>1.6939890710382512E-2</v>
      </c>
      <c r="F192" s="73"/>
      <c r="G192" s="74">
        <v>0.40633599999999997</v>
      </c>
      <c r="H192" s="74">
        <v>0.71337300000000003</v>
      </c>
      <c r="I192" s="74">
        <v>1.4539690000000001</v>
      </c>
      <c r="J192" s="74">
        <v>1.8180149999999999</v>
      </c>
      <c r="K192" s="74">
        <v>1.8975869999999999</v>
      </c>
      <c r="L192" s="74">
        <v>1.415929</v>
      </c>
      <c r="M192" s="74">
        <v>1.7656350000000001</v>
      </c>
      <c r="N192" s="74">
        <v>1.7143539999999999</v>
      </c>
      <c r="O192" s="74">
        <v>1.9070860000000001</v>
      </c>
      <c r="P192" s="74">
        <v>2.38429</v>
      </c>
      <c r="Q192" s="74">
        <v>2.3961839999999999</v>
      </c>
      <c r="R192" s="73"/>
      <c r="S192" s="75">
        <v>17.872757999999997</v>
      </c>
      <c r="T192" s="76">
        <v>4.8970507166482911</v>
      </c>
      <c r="U192" s="76">
        <v>0.24832985688400599</v>
      </c>
    </row>
    <row r="193" spans="1:21" s="68" customFormat="1" hidden="1" outlineLevel="2">
      <c r="A193" s="68" t="s">
        <v>84</v>
      </c>
      <c r="B193" s="69" t="s">
        <v>32</v>
      </c>
      <c r="C193" s="85" t="s">
        <v>32</v>
      </c>
      <c r="D193" s="71">
        <v>9</v>
      </c>
      <c r="E193" s="72">
        <v>4.9180327868852463E-3</v>
      </c>
      <c r="F193" s="73"/>
      <c r="G193" s="74">
        <v>1.2880000000000001E-3</v>
      </c>
      <c r="H193" s="74">
        <v>9.19E-4</v>
      </c>
      <c r="I193" s="74">
        <v>6.94E-3</v>
      </c>
      <c r="J193" s="74">
        <v>3.0140000000000002E-3</v>
      </c>
      <c r="K193" s="74">
        <v>2.6359999999999999E-3</v>
      </c>
      <c r="L193" s="74">
        <v>2.5339999999999998E-3</v>
      </c>
      <c r="M193" s="74">
        <v>1.8489999999999999E-3</v>
      </c>
      <c r="N193" s="74">
        <v>2.16E-3</v>
      </c>
      <c r="O193" s="74">
        <v>4.8710000000000003E-3</v>
      </c>
      <c r="P193" s="74">
        <v>2.8938999999999999E-2</v>
      </c>
      <c r="Q193" s="74">
        <v>3.3058999999999998E-2</v>
      </c>
      <c r="R193" s="73"/>
      <c r="S193" s="75">
        <v>8.8208999999999996E-2</v>
      </c>
      <c r="T193" s="76">
        <v>24.666925465838506</v>
      </c>
      <c r="U193" s="76">
        <v>0.50027796663085078</v>
      </c>
    </row>
    <row r="194" spans="1:21" s="78" customFormat="1" hidden="1" outlineLevel="1">
      <c r="B194" s="59"/>
      <c r="C194" s="79"/>
      <c r="D194" s="91"/>
      <c r="E194" s="72">
        <v>0</v>
      </c>
      <c r="F194" s="73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73"/>
      <c r="S194" s="81"/>
      <c r="T194" s="82"/>
      <c r="U194" s="82"/>
    </row>
    <row r="195" spans="1:21" s="78" customFormat="1" hidden="1" outlineLevel="1">
      <c r="B195" s="59" t="s">
        <v>32</v>
      </c>
      <c r="C195" s="79" t="s">
        <v>204</v>
      </c>
      <c r="D195" s="61">
        <v>191</v>
      </c>
      <c r="E195" s="62">
        <v>0.10437158469945355</v>
      </c>
      <c r="F195" s="73"/>
      <c r="G195" s="77">
        <v>10.653807</v>
      </c>
      <c r="H195" s="77">
        <v>10.765246999999999</v>
      </c>
      <c r="I195" s="77">
        <v>12.615697000000001</v>
      </c>
      <c r="J195" s="77">
        <v>13.928791</v>
      </c>
      <c r="K195" s="77">
        <v>14.980048999999999</v>
      </c>
      <c r="L195" s="77">
        <v>15.636271000000001</v>
      </c>
      <c r="M195" s="77">
        <v>16.220829999999999</v>
      </c>
      <c r="N195" s="77">
        <v>16.223838999999998</v>
      </c>
      <c r="O195" s="77">
        <v>16.724941000000001</v>
      </c>
      <c r="P195" s="77">
        <v>17.69126</v>
      </c>
      <c r="Q195" s="77">
        <v>17.410794000000003</v>
      </c>
      <c r="R195" s="73"/>
      <c r="S195" s="81">
        <v>162.85152600000001</v>
      </c>
      <c r="T195" s="82">
        <v>0.63423215757522189</v>
      </c>
      <c r="U195" s="82">
        <v>6.3320578808339301E-2</v>
      </c>
    </row>
    <row r="196" spans="1:21" s="68" customFormat="1" hidden="1" outlineLevel="2">
      <c r="A196" s="68" t="s">
        <v>32</v>
      </c>
      <c r="B196" s="69" t="s">
        <v>117</v>
      </c>
      <c r="C196" s="85" t="s">
        <v>186</v>
      </c>
      <c r="D196" s="71">
        <v>80</v>
      </c>
      <c r="E196" s="72">
        <v>4.3715846994535519E-2</v>
      </c>
      <c r="F196" s="73"/>
      <c r="G196" s="74">
        <v>2.6791170000000002</v>
      </c>
      <c r="H196" s="74">
        <v>2.7402479999999998</v>
      </c>
      <c r="I196" s="74">
        <v>3.560136</v>
      </c>
      <c r="J196" s="74">
        <v>4.2503690000000001</v>
      </c>
      <c r="K196" s="74">
        <v>3.9994900000000002</v>
      </c>
      <c r="L196" s="74">
        <v>3.8239320000000001</v>
      </c>
      <c r="M196" s="74">
        <v>4.505655</v>
      </c>
      <c r="N196" s="74">
        <v>4.3193489999999999</v>
      </c>
      <c r="O196" s="74">
        <v>4.8864799999999997</v>
      </c>
      <c r="P196" s="74">
        <v>4.3601260000000002</v>
      </c>
      <c r="Q196" s="94">
        <v>4.7395560000000003</v>
      </c>
      <c r="R196" s="73"/>
      <c r="S196" s="75">
        <v>43.864457999999999</v>
      </c>
      <c r="T196" s="76">
        <v>0.76907391502498768</v>
      </c>
      <c r="U196" s="76">
        <v>7.3910892455961497E-2</v>
      </c>
    </row>
    <row r="197" spans="1:21" s="68" customFormat="1" hidden="1" outlineLevel="2">
      <c r="A197" s="68" t="s">
        <v>32</v>
      </c>
      <c r="B197" s="69" t="s">
        <v>32</v>
      </c>
      <c r="C197" s="85" t="s">
        <v>32</v>
      </c>
      <c r="D197" s="71">
        <v>111</v>
      </c>
      <c r="E197" s="72">
        <v>6.0655737704918035E-2</v>
      </c>
      <c r="F197" s="73"/>
      <c r="G197" s="74">
        <v>7.9746899999999998</v>
      </c>
      <c r="H197" s="74">
        <v>8.0249989999999993</v>
      </c>
      <c r="I197" s="74">
        <v>9.0555610000000009</v>
      </c>
      <c r="J197" s="74">
        <v>9.6784219999999994</v>
      </c>
      <c r="K197" s="74">
        <v>10.980559</v>
      </c>
      <c r="L197" s="74">
        <v>11.812339</v>
      </c>
      <c r="M197" s="74">
        <v>11.715175</v>
      </c>
      <c r="N197" s="74">
        <v>11.904489999999999</v>
      </c>
      <c r="O197" s="74">
        <v>11.838461000000001</v>
      </c>
      <c r="P197" s="74">
        <v>13.331134</v>
      </c>
      <c r="Q197" s="94">
        <v>12.671238000000001</v>
      </c>
      <c r="R197" s="73"/>
      <c r="S197" s="75">
        <v>118.98706799999999</v>
      </c>
      <c r="T197" s="76">
        <v>0.5889317327695498</v>
      </c>
      <c r="U197" s="76">
        <v>5.9590741377506751E-2</v>
      </c>
    </row>
    <row r="198" spans="1:21" s="68" customFormat="1" hidden="1" outlineLevel="2">
      <c r="B198" s="69"/>
      <c r="C198" s="85"/>
      <c r="D198" s="71"/>
      <c r="E198" s="72">
        <v>0</v>
      </c>
      <c r="F198" s="73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3"/>
      <c r="S198" s="75"/>
      <c r="T198" s="76"/>
      <c r="U198" s="76"/>
    </row>
    <row r="199" spans="1:21" s="78" customFormat="1" hidden="1" outlineLevel="1">
      <c r="A199" s="78" t="s">
        <v>32</v>
      </c>
      <c r="B199" s="59" t="s">
        <v>69</v>
      </c>
      <c r="C199" s="60" t="s">
        <v>69</v>
      </c>
      <c r="D199" s="61">
        <v>39</v>
      </c>
      <c r="E199" s="72">
        <v>2.1311475409836064E-2</v>
      </c>
      <c r="F199" s="73"/>
      <c r="G199" s="80">
        <v>3.3270050000000002</v>
      </c>
      <c r="H199" s="80">
        <v>3.2900710000000002</v>
      </c>
      <c r="I199" s="80">
        <v>3.5392420000000002</v>
      </c>
      <c r="J199" s="80">
        <v>2.8972959999999999</v>
      </c>
      <c r="K199" s="80">
        <v>2.9956200000000002</v>
      </c>
      <c r="L199" s="80">
        <v>3.107167</v>
      </c>
      <c r="M199" s="80">
        <v>3.340503</v>
      </c>
      <c r="N199" s="80">
        <v>3.5517810000000001</v>
      </c>
      <c r="O199" s="80">
        <v>3.3868770000000001</v>
      </c>
      <c r="P199" s="80">
        <v>3.2139929999999999</v>
      </c>
      <c r="Q199" s="96">
        <v>2.9543119999999998</v>
      </c>
      <c r="R199" s="73"/>
      <c r="S199" s="81">
        <v>35.603867000000001</v>
      </c>
      <c r="T199" s="82">
        <v>-0.11202057105414642</v>
      </c>
      <c r="U199" s="82">
        <v>-1.4741107906650508E-2</v>
      </c>
    </row>
    <row r="200" spans="1:21" s="78" customFormat="1" hidden="1" outlineLevel="1">
      <c r="B200" s="59"/>
      <c r="C200" s="79"/>
      <c r="D200" s="91"/>
      <c r="E200" s="72">
        <v>0</v>
      </c>
      <c r="F200" s="73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73"/>
      <c r="S200" s="81"/>
      <c r="T200" s="82"/>
      <c r="U200" s="82"/>
    </row>
    <row r="201" spans="1:21" s="58" customFormat="1" hidden="1" outlineLevel="1">
      <c r="B201" s="59" t="s">
        <v>87</v>
      </c>
      <c r="C201" s="60" t="s">
        <v>87</v>
      </c>
      <c r="D201" s="61">
        <v>38</v>
      </c>
      <c r="E201" s="62">
        <v>2.0765027322404372E-2</v>
      </c>
      <c r="F201" s="63"/>
      <c r="G201" s="77">
        <v>4.0048E-2</v>
      </c>
      <c r="H201" s="77">
        <v>5.5722000000000001E-2</v>
      </c>
      <c r="I201" s="77">
        <v>4.4007999999999999E-2</v>
      </c>
      <c r="J201" s="77">
        <v>5.4452E-2</v>
      </c>
      <c r="K201" s="77">
        <v>4.1857999999999999E-2</v>
      </c>
      <c r="L201" s="77">
        <v>4.8500000000000001E-2</v>
      </c>
      <c r="M201" s="77">
        <v>4.5252000000000001E-2</v>
      </c>
      <c r="N201" s="77">
        <v>3.8988000000000002E-2</v>
      </c>
      <c r="O201" s="77">
        <v>3.279E-2</v>
      </c>
      <c r="P201" s="77">
        <v>3.5985999999999997E-2</v>
      </c>
      <c r="Q201" s="77">
        <v>5.0754000000000001E-2</v>
      </c>
      <c r="R201" s="63"/>
      <c r="S201" s="66">
        <v>0.48835800000000007</v>
      </c>
      <c r="T201" s="67">
        <v>0.26732920495405521</v>
      </c>
      <c r="U201" s="67">
        <v>3.0056816357731053E-2</v>
      </c>
    </row>
    <row r="202" spans="1:21" s="68" customFormat="1" hidden="1" outlineLevel="2">
      <c r="A202" s="68" t="s">
        <v>87</v>
      </c>
      <c r="B202" s="69" t="s">
        <v>167</v>
      </c>
      <c r="C202" s="85" t="s">
        <v>186</v>
      </c>
      <c r="D202" s="71">
        <v>19</v>
      </c>
      <c r="E202" s="72">
        <v>1.0382513661202186E-2</v>
      </c>
      <c r="F202" s="73"/>
      <c r="G202" s="74">
        <v>2.0024E-2</v>
      </c>
      <c r="H202" s="74">
        <v>2.7861E-2</v>
      </c>
      <c r="I202" s="74">
        <v>2.2003999999999999E-2</v>
      </c>
      <c r="J202" s="74">
        <v>2.7226E-2</v>
      </c>
      <c r="K202" s="74">
        <v>2.0929E-2</v>
      </c>
      <c r="L202" s="74">
        <v>2.4250000000000001E-2</v>
      </c>
      <c r="M202" s="74">
        <v>2.2626E-2</v>
      </c>
      <c r="N202" s="74">
        <v>1.9494000000000001E-2</v>
      </c>
      <c r="O202" s="74">
        <v>1.6395E-2</v>
      </c>
      <c r="P202" s="74">
        <v>1.7992999999999999E-2</v>
      </c>
      <c r="Q202" s="94">
        <v>2.5377E-2</v>
      </c>
      <c r="R202" s="73"/>
      <c r="S202" s="75">
        <v>0.24417900000000003</v>
      </c>
      <c r="T202" s="76">
        <v>0.26732920495405521</v>
      </c>
      <c r="U202" s="76">
        <v>3.0056816357731053E-2</v>
      </c>
    </row>
    <row r="203" spans="1:21" s="68" customFormat="1" hidden="1" outlineLevel="2">
      <c r="A203" s="68" t="s">
        <v>87</v>
      </c>
      <c r="B203" s="69" t="s">
        <v>172</v>
      </c>
      <c r="C203" s="85" t="s">
        <v>32</v>
      </c>
      <c r="D203" s="71">
        <v>19</v>
      </c>
      <c r="E203" s="72">
        <v>1.0382513661202186E-2</v>
      </c>
      <c r="F203" s="73"/>
      <c r="G203" s="74">
        <v>2.0024E-2</v>
      </c>
      <c r="H203" s="74">
        <v>2.7861E-2</v>
      </c>
      <c r="I203" s="74">
        <v>2.2003999999999999E-2</v>
      </c>
      <c r="J203" s="74">
        <v>2.7226E-2</v>
      </c>
      <c r="K203" s="74">
        <v>2.0929E-2</v>
      </c>
      <c r="L203" s="74">
        <v>2.4250000000000001E-2</v>
      </c>
      <c r="M203" s="74">
        <v>2.2626E-2</v>
      </c>
      <c r="N203" s="74">
        <v>1.9494000000000001E-2</v>
      </c>
      <c r="O203" s="74">
        <v>1.6395E-2</v>
      </c>
      <c r="P203" s="74">
        <v>1.7992999999999999E-2</v>
      </c>
      <c r="Q203" s="94">
        <v>2.5377E-2</v>
      </c>
      <c r="R203" s="73"/>
      <c r="S203" s="75">
        <v>0.24417900000000003</v>
      </c>
      <c r="T203" s="76">
        <v>0.26732920495405521</v>
      </c>
      <c r="U203" s="76">
        <v>3.0056816357731053E-2</v>
      </c>
    </row>
    <row r="204" spans="1:21" s="78" customFormat="1" hidden="1" outlineLevel="1">
      <c r="B204" s="59"/>
      <c r="C204" s="60" t="s">
        <v>1</v>
      </c>
      <c r="D204" s="61">
        <v>1830</v>
      </c>
      <c r="E204" s="62">
        <v>1</v>
      </c>
      <c r="F204" s="97"/>
      <c r="G204" s="77">
        <v>95.321814000000003</v>
      </c>
      <c r="H204" s="77">
        <v>101.198498</v>
      </c>
      <c r="I204" s="77">
        <v>116.49529300000002</v>
      </c>
      <c r="J204" s="77">
        <v>127.81661799999999</v>
      </c>
      <c r="K204" s="77">
        <v>141.85024399999998</v>
      </c>
      <c r="L204" s="77">
        <v>144.78335899999999</v>
      </c>
      <c r="M204" s="77">
        <v>147.48753900000003</v>
      </c>
      <c r="N204" s="77">
        <v>150.95412999999996</v>
      </c>
      <c r="O204" s="77">
        <v>152.96575999999999</v>
      </c>
      <c r="P204" s="77">
        <v>158.938129</v>
      </c>
      <c r="Q204" s="77">
        <v>159.36744400000003</v>
      </c>
      <c r="R204" s="97"/>
      <c r="S204" s="66">
        <v>1497.1788280000001</v>
      </c>
      <c r="T204" s="67">
        <v>0.67188849343551138</v>
      </c>
      <c r="U204" s="67">
        <v>6.6352799894595194E-2</v>
      </c>
    </row>
    <row r="205" spans="1:21" s="12" customFormat="1" hidden="1" outlineLevel="1">
      <c r="B205" s="13"/>
      <c r="C205" s="17"/>
      <c r="D205" s="22"/>
      <c r="E205" s="54"/>
      <c r="F205" s="17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17"/>
      <c r="S205" s="56"/>
      <c r="T205" s="57"/>
      <c r="U205" s="57"/>
    </row>
    <row r="206" spans="1:21" s="12" customFormat="1" collapsed="1">
      <c r="B206" s="13"/>
      <c r="C206" s="17"/>
      <c r="D206" s="22"/>
      <c r="E206" s="54"/>
      <c r="F206" s="17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17"/>
      <c r="S206" s="56"/>
      <c r="T206" s="57"/>
      <c r="U206" s="57"/>
    </row>
    <row r="207" spans="1:21" s="12" customFormat="1">
      <c r="B207" s="13"/>
      <c r="C207" s="17"/>
      <c r="D207" s="22"/>
      <c r="E207" s="54"/>
      <c r="F207" s="17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17"/>
      <c r="S207" s="56"/>
      <c r="T207" s="57"/>
      <c r="U207" s="57"/>
    </row>
    <row r="208" spans="1:21" s="12" customFormat="1">
      <c r="B208" s="13"/>
      <c r="S208" s="15"/>
    </row>
    <row r="209" spans="2:19" s="12" customFormat="1">
      <c r="B209" s="13"/>
      <c r="S209" s="15"/>
    </row>
    <row r="210" spans="2:19" s="12" customFormat="1">
      <c r="B210" s="13"/>
      <c r="S210" s="15"/>
    </row>
    <row r="211" spans="2:19" s="12" customFormat="1">
      <c r="B211" s="13"/>
      <c r="S211" s="15"/>
    </row>
    <row r="212" spans="2:19" s="12" customFormat="1">
      <c r="B212" s="13"/>
      <c r="S212" s="15"/>
    </row>
    <row r="213" spans="2:19" s="12" customFormat="1">
      <c r="B213" s="13"/>
      <c r="S213" s="15"/>
    </row>
    <row r="214" spans="2:19" s="12" customFormat="1">
      <c r="B214" s="13"/>
      <c r="S214" s="15"/>
    </row>
    <row r="215" spans="2:19" s="12" customFormat="1">
      <c r="B215" s="13"/>
      <c r="S215" s="15"/>
    </row>
    <row r="216" spans="2:19" s="12" customFormat="1">
      <c r="B216" s="13"/>
      <c r="S216" s="15"/>
    </row>
    <row r="217" spans="2:19" s="12" customFormat="1">
      <c r="B217" s="13"/>
      <c r="S217" s="15"/>
    </row>
    <row r="218" spans="2:19" s="12" customFormat="1">
      <c r="B218" s="13"/>
      <c r="S218" s="15"/>
    </row>
    <row r="219" spans="2:19" s="12" customFormat="1">
      <c r="B219" s="13"/>
      <c r="S219" s="15"/>
    </row>
    <row r="220" spans="2:19" s="12" customFormat="1">
      <c r="B220" s="13"/>
      <c r="S220" s="15"/>
    </row>
    <row r="221" spans="2:19" s="12" customFormat="1">
      <c r="B221" s="13"/>
      <c r="S221" s="15"/>
    </row>
    <row r="222" spans="2:19" s="12" customFormat="1">
      <c r="B222" s="13"/>
      <c r="S222" s="15"/>
    </row>
    <row r="223" spans="2:19" s="12" customFormat="1">
      <c r="B223" s="13"/>
      <c r="S223" s="15"/>
    </row>
    <row r="224" spans="2:19" s="12" customFormat="1">
      <c r="B224" s="13"/>
      <c r="S224" s="15"/>
    </row>
    <row r="225" spans="2:19" s="12" customFormat="1">
      <c r="B225" s="13"/>
      <c r="S225" s="15"/>
    </row>
    <row r="226" spans="2:19" s="12" customFormat="1" hidden="1">
      <c r="B226" s="13"/>
      <c r="S226" s="15"/>
    </row>
    <row r="227" spans="2:19" s="12" customFormat="1" hidden="1">
      <c r="B227" s="13"/>
      <c r="S227" s="15"/>
    </row>
    <row r="228" spans="2:19" s="12" customFormat="1" hidden="1">
      <c r="B228" s="13"/>
      <c r="S228" s="15"/>
    </row>
    <row r="229" spans="2:19" s="12" customFormat="1" hidden="1">
      <c r="B229" s="13"/>
      <c r="S229" s="15"/>
    </row>
    <row r="230" spans="2:19" s="12" customFormat="1" hidden="1">
      <c r="B230" s="13"/>
      <c r="S230" s="15"/>
    </row>
    <row r="231" spans="2:19" s="12" customFormat="1" hidden="1">
      <c r="B231" s="13"/>
      <c r="S231" s="15"/>
    </row>
    <row r="232" spans="2:19" s="12" customFormat="1" hidden="1">
      <c r="B232" s="13"/>
      <c r="S232" s="15"/>
    </row>
    <row r="233" spans="2:19" s="12" customFormat="1" hidden="1">
      <c r="B233" s="13"/>
      <c r="S233" s="15"/>
    </row>
    <row r="234" spans="2:19" s="12" customFormat="1" hidden="1">
      <c r="B234" s="13"/>
      <c r="S234" s="15"/>
    </row>
    <row r="235" spans="2:19" s="12" customFormat="1" hidden="1">
      <c r="B235" s="13"/>
      <c r="S235" s="15"/>
    </row>
    <row r="236" spans="2:19" s="12" customFormat="1" hidden="1">
      <c r="B236" s="13"/>
      <c r="S236" s="15"/>
    </row>
    <row r="237" spans="2:19" s="12" customFormat="1" hidden="1">
      <c r="B237" s="13"/>
      <c r="S237" s="15"/>
    </row>
    <row r="238" spans="2:19" s="12" customFormat="1" hidden="1">
      <c r="B238" s="13"/>
      <c r="S238" s="15"/>
    </row>
    <row r="239" spans="2:19" s="12" customFormat="1" hidden="1">
      <c r="B239" s="13"/>
      <c r="S239" s="15"/>
    </row>
    <row r="240" spans="2:19" s="12" customFormat="1" hidden="1">
      <c r="B240" s="13"/>
      <c r="S240" s="15"/>
    </row>
    <row r="241" spans="1:21" s="12" customFormat="1" hidden="1">
      <c r="B241" s="13"/>
      <c r="S241" s="15"/>
    </row>
    <row r="242" spans="1:21" s="12" customFormat="1" hidden="1">
      <c r="B242" s="13"/>
      <c r="S242" s="15"/>
    </row>
    <row r="243" spans="1:21" s="12" customFormat="1">
      <c r="B243" s="13"/>
      <c r="C243" s="266" t="s">
        <v>205</v>
      </c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  <c r="O243" s="266"/>
      <c r="P243" s="266"/>
      <c r="Q243" s="266"/>
      <c r="R243" s="266"/>
      <c r="S243" s="266"/>
      <c r="T243" s="266"/>
      <c r="U243" s="266"/>
    </row>
    <row r="244" spans="1:21" s="12" customFormat="1" ht="3" customHeight="1">
      <c r="B244" s="13"/>
      <c r="S244" s="15"/>
    </row>
    <row r="245" spans="1:21" s="22" customFormat="1">
      <c r="A245" s="17"/>
      <c r="B245" s="18"/>
      <c r="G245" s="263" t="s">
        <v>100</v>
      </c>
      <c r="H245" s="264"/>
      <c r="I245" s="264"/>
      <c r="J245" s="264"/>
      <c r="K245" s="264"/>
      <c r="L245" s="264"/>
      <c r="M245" s="264"/>
      <c r="N245" s="264"/>
      <c r="O245" s="264"/>
      <c r="P245" s="264"/>
      <c r="Q245" s="265"/>
      <c r="S245" s="23"/>
    </row>
    <row r="246" spans="1:21" s="22" customFormat="1" ht="26.25">
      <c r="A246" s="17"/>
      <c r="B246" s="18"/>
      <c r="C246" s="19"/>
      <c r="D246" s="20" t="s">
        <v>91</v>
      </c>
      <c r="E246" s="21" t="s">
        <v>92</v>
      </c>
      <c r="F246" s="31"/>
      <c r="G246" s="32">
        <v>2008</v>
      </c>
      <c r="H246" s="32">
        <v>2009</v>
      </c>
      <c r="I246" s="32">
        <v>2010</v>
      </c>
      <c r="J246" s="32">
        <v>2011</v>
      </c>
      <c r="K246" s="32">
        <v>2012</v>
      </c>
      <c r="L246" s="32">
        <v>2013</v>
      </c>
      <c r="M246" s="32">
        <v>2014</v>
      </c>
      <c r="N246" s="32">
        <v>2015</v>
      </c>
      <c r="O246" s="32">
        <v>2016</v>
      </c>
      <c r="P246" s="32">
        <v>2017</v>
      </c>
      <c r="Q246" s="32">
        <v>2018</v>
      </c>
      <c r="R246" s="33"/>
      <c r="S246" s="34" t="s">
        <v>102</v>
      </c>
      <c r="T246" s="35" t="s">
        <v>103</v>
      </c>
      <c r="U246" s="35" t="s">
        <v>104</v>
      </c>
    </row>
    <row r="247" spans="1:21" s="12" customFormat="1">
      <c r="B247" s="13"/>
      <c r="C247" s="28" t="s">
        <v>206</v>
      </c>
      <c r="D247" s="29">
        <v>934</v>
      </c>
      <c r="E247" s="26">
        <v>0.50926935659760086</v>
      </c>
      <c r="F247" s="27"/>
      <c r="G247" s="36">
        <v>42.602950000000007</v>
      </c>
      <c r="H247" s="36">
        <v>48.401616000000004</v>
      </c>
      <c r="I247" s="36">
        <v>58.253864</v>
      </c>
      <c r="J247" s="36">
        <v>69.444280000000006</v>
      </c>
      <c r="K247" s="36">
        <v>81.242547000000002</v>
      </c>
      <c r="L247" s="36">
        <v>84.212682999999998</v>
      </c>
      <c r="M247" s="36">
        <v>86.618825000000015</v>
      </c>
      <c r="N247" s="36">
        <v>90.00076700000001</v>
      </c>
      <c r="O247" s="36">
        <v>90.410603000000009</v>
      </c>
      <c r="P247" s="36">
        <v>93.945534000000009</v>
      </c>
      <c r="Q247" s="36">
        <v>92.049179999999993</v>
      </c>
      <c r="R247" s="27"/>
      <c r="S247" s="37">
        <v>837.18284900000003</v>
      </c>
      <c r="T247" s="38">
        <v>1.1606292521996711</v>
      </c>
      <c r="U247" s="38">
        <v>0.10108927239750187</v>
      </c>
    </row>
    <row r="248" spans="1:21" s="47" customFormat="1" hidden="1" outlineLevel="1">
      <c r="B248" s="98" t="s">
        <v>206</v>
      </c>
      <c r="C248" s="99" t="s">
        <v>207</v>
      </c>
      <c r="D248" s="49">
        <v>404</v>
      </c>
      <c r="E248" s="26">
        <v>0.22028353326063249</v>
      </c>
      <c r="F248" s="27"/>
      <c r="G248" s="46">
        <v>4.0792999999999999</v>
      </c>
      <c r="H248" s="46">
        <v>4.8185390000000003</v>
      </c>
      <c r="I248" s="46">
        <v>5.439152</v>
      </c>
      <c r="J248" s="46">
        <v>6.2197380000000004</v>
      </c>
      <c r="K248" s="46">
        <v>5.9056870000000004</v>
      </c>
      <c r="L248" s="46">
        <v>5.7202380000000002</v>
      </c>
      <c r="M248" s="46">
        <v>6.3904690000000004</v>
      </c>
      <c r="N248" s="46">
        <v>6.5812429999999997</v>
      </c>
      <c r="O248" s="46">
        <v>6.1423199999999998</v>
      </c>
      <c r="P248" s="46">
        <v>6.5817030000000001</v>
      </c>
      <c r="Q248" s="46">
        <v>5.6888959999999997</v>
      </c>
      <c r="R248" s="27"/>
      <c r="S248" s="50">
        <v>63.567284999999998</v>
      </c>
      <c r="T248" s="51">
        <v>0.39457652048145508</v>
      </c>
      <c r="U248" s="51">
        <v>4.2450143905019777E-2</v>
      </c>
    </row>
    <row r="249" spans="1:21" s="47" customFormat="1" hidden="1" outlineLevel="1">
      <c r="B249" s="98" t="s">
        <v>208</v>
      </c>
      <c r="C249" s="99" t="s">
        <v>209</v>
      </c>
      <c r="D249" s="100">
        <v>20</v>
      </c>
      <c r="E249" s="26">
        <v>1.0905125408942203E-2</v>
      </c>
      <c r="F249" s="27"/>
      <c r="G249" s="46">
        <v>3.4880010000000001</v>
      </c>
      <c r="H249" s="46">
        <v>3.7272419999999999</v>
      </c>
      <c r="I249" s="46">
        <v>3.7522869999999999</v>
      </c>
      <c r="J249" s="46">
        <v>3.2953220000000001</v>
      </c>
      <c r="K249" s="46">
        <v>2.556165</v>
      </c>
      <c r="L249" s="46">
        <v>2.4183690000000002</v>
      </c>
      <c r="M249" s="46">
        <v>2.4503219999999999</v>
      </c>
      <c r="N249" s="46">
        <v>2.3073769999999998</v>
      </c>
      <c r="O249" s="46">
        <v>2.2989839999999999</v>
      </c>
      <c r="P249" s="46">
        <v>1.957433</v>
      </c>
      <c r="Q249" s="46">
        <v>1.8365499999999999</v>
      </c>
      <c r="R249" s="27"/>
      <c r="S249" s="50">
        <v>30.088052000000001</v>
      </c>
      <c r="T249" s="51">
        <v>-0.47346632068052741</v>
      </c>
      <c r="U249" s="51">
        <v>-7.7049797425798761E-2</v>
      </c>
    </row>
    <row r="250" spans="1:21" s="47" customFormat="1" hidden="1" outlineLevel="1">
      <c r="B250" s="98" t="s">
        <v>210</v>
      </c>
      <c r="C250" s="99" t="s">
        <v>211</v>
      </c>
      <c r="D250" s="100">
        <v>4</v>
      </c>
      <c r="E250" s="26">
        <v>2.1810250817884407E-3</v>
      </c>
      <c r="F250" s="27"/>
      <c r="G250" s="46">
        <v>6.7421999999999996E-2</v>
      </c>
      <c r="H250" s="46">
        <v>6.7326999999999998E-2</v>
      </c>
      <c r="I250" s="46">
        <v>7.2040999999999994E-2</v>
      </c>
      <c r="J250" s="46">
        <v>8.7793999999999997E-2</v>
      </c>
      <c r="K250" s="46">
        <v>9.9673999999999999E-2</v>
      </c>
      <c r="L250" s="46">
        <v>0.122337</v>
      </c>
      <c r="M250" s="46">
        <v>0.12639500000000001</v>
      </c>
      <c r="N250" s="46">
        <v>0.11580699999999999</v>
      </c>
      <c r="O250" s="46">
        <v>0.13206399999999999</v>
      </c>
      <c r="P250" s="46">
        <v>0.13552</v>
      </c>
      <c r="Q250" s="46">
        <v>0.13400000000000001</v>
      </c>
      <c r="R250" s="27"/>
      <c r="S250" s="50">
        <v>1.1603810000000001</v>
      </c>
      <c r="T250" s="51">
        <v>0.98748183085639729</v>
      </c>
      <c r="U250" s="51">
        <v>8.9652189615686328E-2</v>
      </c>
    </row>
    <row r="251" spans="1:21" s="47" customFormat="1" hidden="1" outlineLevel="1">
      <c r="B251" s="98" t="s">
        <v>212</v>
      </c>
      <c r="C251" s="99" t="s">
        <v>213</v>
      </c>
      <c r="D251" s="100">
        <v>10</v>
      </c>
      <c r="E251" s="26">
        <v>5.4525627044711015E-3</v>
      </c>
      <c r="F251" s="27"/>
      <c r="G251" s="46">
        <v>0.13428999999999999</v>
      </c>
      <c r="H251" s="46">
        <v>0.14539099999999999</v>
      </c>
      <c r="I251" s="46">
        <v>0.15373400000000001</v>
      </c>
      <c r="J251" s="46">
        <v>0.152363</v>
      </c>
      <c r="K251" s="46">
        <v>0.162081</v>
      </c>
      <c r="L251" s="46">
        <v>0.18082500000000001</v>
      </c>
      <c r="M251" s="46">
        <v>0.17413400000000001</v>
      </c>
      <c r="N251" s="46">
        <v>0.16979</v>
      </c>
      <c r="O251" s="46">
        <v>0.16783899999999999</v>
      </c>
      <c r="P251" s="46">
        <v>0.16514000000000001</v>
      </c>
      <c r="Q251" s="46">
        <v>0.165244</v>
      </c>
      <c r="R251" s="27"/>
      <c r="S251" s="50">
        <v>1.770831</v>
      </c>
      <c r="T251" s="51">
        <v>0.2305011542184825</v>
      </c>
      <c r="U251" s="51">
        <v>2.6266737578734434E-2</v>
      </c>
    </row>
    <row r="252" spans="1:21" s="47" customFormat="1" hidden="1" outlineLevel="1">
      <c r="B252" s="98" t="s">
        <v>214</v>
      </c>
      <c r="C252" s="99" t="s">
        <v>215</v>
      </c>
      <c r="D252" s="100">
        <v>3</v>
      </c>
      <c r="E252" s="26">
        <v>1.6357688113413304E-3</v>
      </c>
      <c r="F252" s="27"/>
      <c r="G252" s="46">
        <v>0.29668299999999997</v>
      </c>
      <c r="H252" s="46">
        <v>0.31452999999999998</v>
      </c>
      <c r="I252" s="46">
        <v>0.30241499999999999</v>
      </c>
      <c r="J252" s="46">
        <v>0.27233200000000002</v>
      </c>
      <c r="K252" s="46">
        <v>0.24653</v>
      </c>
      <c r="L252" s="46">
        <v>0.26640000000000003</v>
      </c>
      <c r="M252" s="46">
        <v>0.31563999999999998</v>
      </c>
      <c r="N252" s="46">
        <v>0.360149</v>
      </c>
      <c r="O252" s="46">
        <v>0.47497200000000001</v>
      </c>
      <c r="P252" s="46">
        <v>0.48183500000000001</v>
      </c>
      <c r="Q252" s="46">
        <v>0.53162399999999999</v>
      </c>
      <c r="R252" s="27"/>
      <c r="S252" s="50">
        <v>3.8631099999999998</v>
      </c>
      <c r="T252" s="51">
        <v>0.7918923564882383</v>
      </c>
      <c r="U252" s="51">
        <v>7.5632682672978291E-2</v>
      </c>
    </row>
    <row r="253" spans="1:21" s="47" customFormat="1" hidden="1" outlineLevel="1">
      <c r="B253" s="98" t="s">
        <v>216</v>
      </c>
      <c r="C253" s="99" t="s">
        <v>217</v>
      </c>
      <c r="D253" s="100">
        <v>2</v>
      </c>
      <c r="E253" s="26">
        <v>1.0905125408942203E-3</v>
      </c>
      <c r="F253" s="27"/>
      <c r="G253" s="46">
        <v>0</v>
      </c>
      <c r="H253" s="46">
        <v>0</v>
      </c>
      <c r="I253" s="46">
        <v>0.32991199999999998</v>
      </c>
      <c r="J253" s="46">
        <v>0.15423899999999999</v>
      </c>
      <c r="K253" s="46">
        <v>7.4588000000000002E-2</v>
      </c>
      <c r="L253" s="46">
        <v>7.8417000000000001E-2</v>
      </c>
      <c r="M253" s="46">
        <v>0.51527100000000003</v>
      </c>
      <c r="N253" s="46">
        <v>3.0973000000000001E-2</v>
      </c>
      <c r="O253" s="46">
        <v>0.23334099999999999</v>
      </c>
      <c r="P253" s="46">
        <v>0.347223</v>
      </c>
      <c r="Q253" s="46">
        <v>2.41E-2</v>
      </c>
      <c r="R253" s="27"/>
      <c r="S253" s="50">
        <v>1.7880639999999999</v>
      </c>
      <c r="T253" s="51" t="s">
        <v>9</v>
      </c>
      <c r="U253" s="51" t="s">
        <v>9</v>
      </c>
    </row>
    <row r="254" spans="1:21" s="47" customFormat="1" hidden="1" outlineLevel="1">
      <c r="B254" s="98" t="s">
        <v>218</v>
      </c>
      <c r="C254" s="99" t="s">
        <v>219</v>
      </c>
      <c r="D254" s="100">
        <v>75</v>
      </c>
      <c r="E254" s="26">
        <v>4.0894220283533261E-2</v>
      </c>
      <c r="F254" s="27"/>
      <c r="G254" s="46">
        <v>10.845074</v>
      </c>
      <c r="H254" s="46">
        <v>10.599086</v>
      </c>
      <c r="I254" s="46">
        <v>11.091246999999999</v>
      </c>
      <c r="J254" s="46">
        <v>11.269646</v>
      </c>
      <c r="K254" s="46">
        <v>12.113543999999999</v>
      </c>
      <c r="L254" s="46">
        <v>8.3940560000000009</v>
      </c>
      <c r="M254" s="46">
        <v>7.2522229999999999</v>
      </c>
      <c r="N254" s="46">
        <v>7.3152150000000002</v>
      </c>
      <c r="O254" s="46">
        <v>7.5316460000000003</v>
      </c>
      <c r="P254" s="46">
        <v>8.1091490000000004</v>
      </c>
      <c r="Q254" s="46">
        <v>8.0801850000000002</v>
      </c>
      <c r="R254" s="27"/>
      <c r="S254" s="50">
        <v>102.60107099999999</v>
      </c>
      <c r="T254" s="51">
        <v>-0.25494422629112534</v>
      </c>
      <c r="U254" s="51">
        <v>-3.6118603792700377E-2</v>
      </c>
    </row>
    <row r="255" spans="1:21" s="47" customFormat="1" hidden="1" outlineLevel="1">
      <c r="B255" s="98" t="s">
        <v>89</v>
      </c>
      <c r="C255" s="99" t="s">
        <v>220</v>
      </c>
      <c r="D255" s="100">
        <v>314</v>
      </c>
      <c r="E255" s="26">
        <v>0.17121046892039257</v>
      </c>
      <c r="F255" s="27"/>
      <c r="G255" s="46">
        <v>22.246876</v>
      </c>
      <c r="H255" s="46">
        <v>26.790527000000001</v>
      </c>
      <c r="I255" s="46">
        <v>34.931676000000003</v>
      </c>
      <c r="J255" s="46">
        <v>46.007877000000001</v>
      </c>
      <c r="K255" s="46">
        <v>58.171374999999998</v>
      </c>
      <c r="L255" s="46">
        <v>65.111821000000006</v>
      </c>
      <c r="M255" s="46">
        <v>67.306613999999996</v>
      </c>
      <c r="N255" s="46">
        <v>70.507243000000003</v>
      </c>
      <c r="O255" s="46">
        <v>70.579258999999993</v>
      </c>
      <c r="P255" s="46">
        <v>72.921772000000004</v>
      </c>
      <c r="Q255" s="46">
        <v>72.657336999999998</v>
      </c>
      <c r="R255" s="27"/>
      <c r="S255" s="50">
        <v>607.23237700000004</v>
      </c>
      <c r="T255" s="51">
        <v>2.2659568471546296</v>
      </c>
      <c r="U255" s="51">
        <v>0.15944807875284495</v>
      </c>
    </row>
    <row r="256" spans="1:21" s="47" customFormat="1" hidden="1" outlineLevel="1">
      <c r="B256" s="98" t="s">
        <v>221</v>
      </c>
      <c r="C256" s="99" t="s">
        <v>222</v>
      </c>
      <c r="D256" s="100">
        <v>36</v>
      </c>
      <c r="E256" s="26">
        <v>1.9629225736095966E-2</v>
      </c>
      <c r="F256" s="27"/>
      <c r="G256" s="46">
        <v>0.59160999999999997</v>
      </c>
      <c r="H256" s="46">
        <v>1.1017459999999999</v>
      </c>
      <c r="I256" s="46">
        <v>0.93185600000000002</v>
      </c>
      <c r="J256" s="46">
        <v>0.77430299999999996</v>
      </c>
      <c r="K256" s="46">
        <v>0.74760599999999999</v>
      </c>
      <c r="L256" s="46">
        <v>0.68001800000000001</v>
      </c>
      <c r="M256" s="46">
        <v>0.56146200000000002</v>
      </c>
      <c r="N256" s="46">
        <v>0.525613</v>
      </c>
      <c r="O256" s="46">
        <v>0.61177700000000002</v>
      </c>
      <c r="P256" s="46">
        <v>0.85679000000000005</v>
      </c>
      <c r="Q256" s="46">
        <v>0.73008200000000001</v>
      </c>
      <c r="R256" s="27"/>
      <c r="S256" s="50">
        <v>8.1128630000000008</v>
      </c>
      <c r="T256" s="51">
        <v>0.23405960007437332</v>
      </c>
      <c r="U256" s="51">
        <v>2.6637247448614287E-2</v>
      </c>
    </row>
    <row r="257" spans="2:21" s="47" customFormat="1" hidden="1" outlineLevel="1">
      <c r="B257" s="98" t="s">
        <v>223</v>
      </c>
      <c r="C257" s="99" t="s">
        <v>224</v>
      </c>
      <c r="D257" s="100">
        <v>0</v>
      </c>
      <c r="E257" s="26">
        <v>0</v>
      </c>
      <c r="F257" s="27"/>
      <c r="G257" s="46">
        <v>0</v>
      </c>
      <c r="H257" s="46">
        <v>0</v>
      </c>
      <c r="I257" s="46">
        <v>0</v>
      </c>
      <c r="J257" s="46">
        <v>0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46">
        <v>0</v>
      </c>
      <c r="Q257" s="46">
        <v>0</v>
      </c>
      <c r="R257" s="27"/>
      <c r="S257" s="50">
        <v>0</v>
      </c>
      <c r="T257" s="51" t="s">
        <v>9</v>
      </c>
      <c r="U257" s="51" t="s">
        <v>9</v>
      </c>
    </row>
    <row r="258" spans="2:21" s="47" customFormat="1" hidden="1" outlineLevel="1">
      <c r="B258" s="98" t="s">
        <v>225</v>
      </c>
      <c r="C258" s="99" t="s">
        <v>226</v>
      </c>
      <c r="D258" s="100">
        <v>6</v>
      </c>
      <c r="E258" s="26">
        <v>3.2715376226826608E-3</v>
      </c>
      <c r="F258" s="27"/>
      <c r="G258" s="46">
        <v>0</v>
      </c>
      <c r="H258" s="46">
        <v>0</v>
      </c>
      <c r="I258" s="46">
        <v>0</v>
      </c>
      <c r="J258" s="46">
        <v>0</v>
      </c>
      <c r="K258" s="46">
        <v>3.715E-3</v>
      </c>
      <c r="L258" s="46">
        <v>2.5409999999999999E-3</v>
      </c>
      <c r="M258" s="46">
        <v>1.0521000000000001E-2</v>
      </c>
      <c r="N258" s="46">
        <v>2.9805000000000002E-2</v>
      </c>
      <c r="O258" s="46">
        <v>0.103728</v>
      </c>
      <c r="P258" s="46">
        <v>0.175313</v>
      </c>
      <c r="Q258" s="46">
        <v>0.219942</v>
      </c>
      <c r="R258" s="27"/>
      <c r="S258" s="50">
        <v>0.54556499999999997</v>
      </c>
      <c r="T258" s="51" t="s">
        <v>9</v>
      </c>
      <c r="U258" s="51" t="s">
        <v>9</v>
      </c>
    </row>
    <row r="259" spans="2:21" s="47" customFormat="1" hidden="1" outlineLevel="1">
      <c r="B259" s="98" t="s">
        <v>227</v>
      </c>
      <c r="C259" s="99" t="s">
        <v>228</v>
      </c>
      <c r="D259" s="100">
        <v>0</v>
      </c>
      <c r="E259" s="26">
        <v>0</v>
      </c>
      <c r="F259" s="27"/>
      <c r="G259" s="46">
        <v>0</v>
      </c>
      <c r="H259" s="46">
        <v>0</v>
      </c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46">
        <v>0</v>
      </c>
      <c r="Q259" s="46">
        <v>0</v>
      </c>
      <c r="R259" s="27"/>
      <c r="S259" s="50">
        <v>0</v>
      </c>
      <c r="T259" s="51" t="s">
        <v>9</v>
      </c>
      <c r="U259" s="51" t="s">
        <v>9</v>
      </c>
    </row>
    <row r="260" spans="2:21" s="47" customFormat="1" hidden="1" outlineLevel="1">
      <c r="B260" s="98" t="s">
        <v>229</v>
      </c>
      <c r="C260" s="99" t="s">
        <v>76</v>
      </c>
      <c r="D260" s="100">
        <v>7</v>
      </c>
      <c r="E260" s="26">
        <v>3.8167938931297708E-3</v>
      </c>
      <c r="F260" s="27"/>
      <c r="G260" s="46">
        <v>5.9408999999999997E-2</v>
      </c>
      <c r="H260" s="46">
        <v>5.8307999999999999E-2</v>
      </c>
      <c r="I260" s="46">
        <v>5.7803E-2</v>
      </c>
      <c r="J260" s="46">
        <v>5.6762E-2</v>
      </c>
      <c r="K260" s="46">
        <v>5.5620000000000003E-2</v>
      </c>
      <c r="L260" s="46">
        <v>5.4731000000000002E-2</v>
      </c>
      <c r="M260" s="46">
        <v>0.141347</v>
      </c>
      <c r="N260" s="46">
        <v>5.2757999999999999E-2</v>
      </c>
      <c r="O260" s="46">
        <v>5.8958999999999998E-2</v>
      </c>
      <c r="P260" s="46">
        <v>7.4006000000000002E-2</v>
      </c>
      <c r="Q260" s="46">
        <v>9.1763999999999998E-2</v>
      </c>
      <c r="R260" s="27"/>
      <c r="S260" s="50">
        <v>0.76146699999999989</v>
      </c>
      <c r="T260" s="51">
        <v>0.54461445235570372</v>
      </c>
      <c r="U260" s="51">
        <v>5.5850698957929046E-2</v>
      </c>
    </row>
    <row r="261" spans="2:21" s="47" customFormat="1" hidden="1" outlineLevel="1">
      <c r="B261" s="98" t="s">
        <v>230</v>
      </c>
      <c r="C261" s="99" t="s">
        <v>231</v>
      </c>
      <c r="D261" s="100">
        <v>7</v>
      </c>
      <c r="E261" s="26">
        <v>3.8167938931297708E-3</v>
      </c>
      <c r="F261" s="27"/>
      <c r="G261" s="46">
        <v>0</v>
      </c>
      <c r="H261" s="46">
        <v>0</v>
      </c>
      <c r="I261" s="46">
        <v>0</v>
      </c>
      <c r="J261" s="46">
        <v>3.2731000000000003E-2</v>
      </c>
      <c r="K261" s="46">
        <v>6.1774999999999997E-2</v>
      </c>
      <c r="L261" s="46">
        <v>6.1398000000000001E-2</v>
      </c>
      <c r="M261" s="46">
        <v>3.5085999999999999E-2</v>
      </c>
      <c r="N261" s="46">
        <v>8.7050000000000002E-2</v>
      </c>
      <c r="O261" s="46">
        <v>0.17885699999999999</v>
      </c>
      <c r="P261" s="46">
        <v>1.0957E-2</v>
      </c>
      <c r="Q261" s="46">
        <v>3.8849000000000002E-2</v>
      </c>
      <c r="R261" s="27"/>
      <c r="S261" s="50">
        <v>0.50670300000000001</v>
      </c>
      <c r="T261" s="51" t="s">
        <v>9</v>
      </c>
      <c r="U261" s="51" t="s">
        <v>9</v>
      </c>
    </row>
    <row r="262" spans="2:21" s="47" customFormat="1" hidden="1" outlineLevel="1">
      <c r="B262" s="98" t="s">
        <v>232</v>
      </c>
      <c r="C262" s="99" t="s">
        <v>233</v>
      </c>
      <c r="D262" s="100">
        <v>12</v>
      </c>
      <c r="E262" s="26">
        <v>6.5430752453653216E-3</v>
      </c>
      <c r="F262" s="27"/>
      <c r="G262" s="46">
        <v>0</v>
      </c>
      <c r="H262" s="46">
        <v>3.3700000000000001E-2</v>
      </c>
      <c r="I262" s="46">
        <v>5.2107000000000001E-2</v>
      </c>
      <c r="J262" s="46">
        <v>4.6649999999999997E-2</v>
      </c>
      <c r="K262" s="46">
        <v>5.0699000000000001E-2</v>
      </c>
      <c r="L262" s="46">
        <v>2.7085999999999999E-2</v>
      </c>
      <c r="M262" s="46">
        <v>9.7470000000000005E-3</v>
      </c>
      <c r="N262" s="46">
        <v>1.8471000000000001E-2</v>
      </c>
      <c r="O262" s="46">
        <v>1.3302E-2</v>
      </c>
      <c r="P262" s="46">
        <v>5.2911E-2</v>
      </c>
      <c r="Q262" s="46">
        <v>2.6564999999999998E-2</v>
      </c>
      <c r="R262" s="27"/>
      <c r="S262" s="50">
        <v>0.33123799999999998</v>
      </c>
      <c r="T262" s="51" t="s">
        <v>9</v>
      </c>
      <c r="U262" s="51" t="s">
        <v>9</v>
      </c>
    </row>
    <row r="263" spans="2:21" s="47" customFormat="1" hidden="1" outlineLevel="1">
      <c r="B263" s="98" t="s">
        <v>234</v>
      </c>
      <c r="C263" s="99" t="s">
        <v>235</v>
      </c>
      <c r="D263" s="100">
        <v>9</v>
      </c>
      <c r="E263" s="26">
        <v>4.9073064340239914E-3</v>
      </c>
      <c r="F263" s="27"/>
      <c r="G263" s="46">
        <v>0</v>
      </c>
      <c r="H263" s="46">
        <v>0</v>
      </c>
      <c r="I263" s="46">
        <v>0</v>
      </c>
      <c r="J263" s="46">
        <v>2.63E-4</v>
      </c>
      <c r="K263" s="46">
        <v>5.5000000000000002E-5</v>
      </c>
      <c r="L263" s="46">
        <v>1.44E-4</v>
      </c>
      <c r="M263" s="46">
        <v>7.2919999999999999E-3</v>
      </c>
      <c r="N263" s="46">
        <v>1.2711999999999999E-2</v>
      </c>
      <c r="O263" s="46">
        <v>5.2009999999999999E-3</v>
      </c>
      <c r="P263" s="46">
        <v>5.9719999999999999E-3</v>
      </c>
      <c r="Q263" s="46">
        <v>1.2371E-2</v>
      </c>
      <c r="R263" s="27"/>
      <c r="S263" s="50">
        <v>4.4010000000000001E-2</v>
      </c>
      <c r="T263" s="51" t="s">
        <v>9</v>
      </c>
      <c r="U263" s="51" t="s">
        <v>9</v>
      </c>
    </row>
    <row r="264" spans="2:21" s="47" customFormat="1" hidden="1" outlineLevel="1">
      <c r="B264" s="98" t="s">
        <v>236</v>
      </c>
      <c r="C264" s="99" t="s">
        <v>237</v>
      </c>
      <c r="D264" s="100">
        <v>2</v>
      </c>
      <c r="E264" s="26">
        <v>1.0905125408942203E-3</v>
      </c>
      <c r="F264" s="27"/>
      <c r="G264" s="46">
        <v>0</v>
      </c>
      <c r="H264" s="46">
        <v>0</v>
      </c>
      <c r="I264" s="46">
        <v>0</v>
      </c>
      <c r="J264" s="46">
        <v>0</v>
      </c>
      <c r="K264" s="46">
        <v>0</v>
      </c>
      <c r="L264" s="46">
        <v>0</v>
      </c>
      <c r="M264" s="46">
        <v>0</v>
      </c>
      <c r="N264" s="46">
        <v>2.0455000000000001E-2</v>
      </c>
      <c r="O264" s="46">
        <v>2.2457000000000001E-2</v>
      </c>
      <c r="P264" s="46">
        <v>1.5696999999999999E-2</v>
      </c>
      <c r="Q264" s="46">
        <v>6.8999999999999999E-3</v>
      </c>
      <c r="R264" s="27"/>
      <c r="S264" s="50">
        <v>6.5509000000000012E-2</v>
      </c>
      <c r="T264" s="51" t="s">
        <v>9</v>
      </c>
      <c r="U264" s="51" t="s">
        <v>9</v>
      </c>
    </row>
    <row r="265" spans="2:21" s="47" customFormat="1" hidden="1" outlineLevel="1">
      <c r="B265" s="98" t="s">
        <v>238</v>
      </c>
      <c r="C265" s="99" t="s">
        <v>239</v>
      </c>
      <c r="D265" s="100">
        <v>14</v>
      </c>
      <c r="E265" s="26">
        <v>7.6335877862595417E-3</v>
      </c>
      <c r="F265" s="27"/>
      <c r="G265" s="46">
        <v>0.73309400000000002</v>
      </c>
      <c r="H265" s="46">
        <v>0.68313999999999997</v>
      </c>
      <c r="I265" s="46">
        <v>0.89925999999999995</v>
      </c>
      <c r="J265" s="46">
        <v>0.77498100000000003</v>
      </c>
      <c r="K265" s="46">
        <v>0.66775600000000002</v>
      </c>
      <c r="L265" s="46">
        <v>0.68678799999999995</v>
      </c>
      <c r="M265" s="46">
        <v>0.83712200000000003</v>
      </c>
      <c r="N265" s="46">
        <v>1.2589049999999999</v>
      </c>
      <c r="O265" s="46">
        <v>1.196318</v>
      </c>
      <c r="P265" s="46">
        <v>1.1112109999999999</v>
      </c>
      <c r="Q265" s="101">
        <v>0.87092700000000001</v>
      </c>
      <c r="R265" s="27"/>
      <c r="S265" s="50">
        <v>9.7195020000000003</v>
      </c>
      <c r="T265" s="51">
        <v>0.1880154523158013</v>
      </c>
      <c r="U265" s="51">
        <v>2.1769091597253931E-2</v>
      </c>
    </row>
    <row r="266" spans="2:21" s="47" customFormat="1" hidden="1" outlineLevel="1">
      <c r="B266" s="98" t="s">
        <v>240</v>
      </c>
      <c r="C266" s="99" t="s">
        <v>241</v>
      </c>
      <c r="D266" s="100">
        <v>5</v>
      </c>
      <c r="E266" s="26">
        <v>2.7262813522355507E-3</v>
      </c>
      <c r="F266" s="27"/>
      <c r="G266" s="46">
        <v>3.637E-3</v>
      </c>
      <c r="H266" s="46">
        <v>4.3429999999999996E-3</v>
      </c>
      <c r="I266" s="46">
        <v>0.12995100000000001</v>
      </c>
      <c r="J266" s="46">
        <v>0.19300400000000001</v>
      </c>
      <c r="K266" s="46">
        <v>0.211141</v>
      </c>
      <c r="L266" s="46">
        <v>0.27423199999999998</v>
      </c>
      <c r="M266" s="46">
        <v>0.33375300000000002</v>
      </c>
      <c r="N266" s="46">
        <v>0.39035399999999998</v>
      </c>
      <c r="O266" s="46">
        <v>0.45114799999999999</v>
      </c>
      <c r="P266" s="46">
        <v>0.76399600000000001</v>
      </c>
      <c r="Q266" s="46">
        <v>0.80999200000000005</v>
      </c>
      <c r="R266" s="27"/>
      <c r="S266" s="50">
        <v>3.5655510000000001</v>
      </c>
      <c r="T266" s="51">
        <v>221.7088259554578</v>
      </c>
      <c r="U266" s="51">
        <v>0.96547343596335611</v>
      </c>
    </row>
    <row r="267" spans="2:21" s="47" customFormat="1" hidden="1" outlineLevel="1">
      <c r="B267" s="98" t="s">
        <v>242</v>
      </c>
      <c r="C267" s="99" t="s">
        <v>243</v>
      </c>
      <c r="D267" s="100">
        <v>4</v>
      </c>
      <c r="E267" s="26">
        <v>2.1810250817884407E-3</v>
      </c>
      <c r="F267" s="27"/>
      <c r="G267" s="46">
        <v>5.7554000000000001E-2</v>
      </c>
      <c r="H267" s="46">
        <v>5.7736999999999997E-2</v>
      </c>
      <c r="I267" s="46">
        <v>0.11042299999999999</v>
      </c>
      <c r="J267" s="46">
        <v>0.10627499999999999</v>
      </c>
      <c r="K267" s="46">
        <v>0.114536</v>
      </c>
      <c r="L267" s="46">
        <v>0.13328200000000001</v>
      </c>
      <c r="M267" s="46">
        <v>0.15142700000000001</v>
      </c>
      <c r="N267" s="46">
        <v>0.21684700000000001</v>
      </c>
      <c r="O267" s="46">
        <v>0.20843100000000001</v>
      </c>
      <c r="P267" s="46">
        <v>0.17890600000000001</v>
      </c>
      <c r="Q267" s="46">
        <v>0.123852</v>
      </c>
      <c r="R267" s="27"/>
      <c r="S267" s="50">
        <v>1.4592700000000001</v>
      </c>
      <c r="T267" s="51">
        <v>1.1519268860548353</v>
      </c>
      <c r="U267" s="51">
        <v>0.10053393594920568</v>
      </c>
    </row>
    <row r="268" spans="2:21" s="12" customFormat="1" collapsed="1">
      <c r="B268" s="13"/>
      <c r="C268" s="28" t="s">
        <v>244</v>
      </c>
      <c r="D268" s="29">
        <v>73</v>
      </c>
      <c r="E268" s="26">
        <v>3.9803707742639041E-2</v>
      </c>
      <c r="F268" s="27"/>
      <c r="G268" s="36">
        <v>4.5115550000000004</v>
      </c>
      <c r="H268" s="36">
        <v>4.6278440000000005</v>
      </c>
      <c r="I268" s="36">
        <v>4.6991139999999998</v>
      </c>
      <c r="J268" s="36">
        <v>5.4876700000000005</v>
      </c>
      <c r="K268" s="36">
        <v>5.0724359999999988</v>
      </c>
      <c r="L268" s="36">
        <v>5.1262460000000001</v>
      </c>
      <c r="M268" s="36">
        <v>4.9672850000000004</v>
      </c>
      <c r="N268" s="36">
        <v>4.6435219999999999</v>
      </c>
      <c r="O268" s="36">
        <v>4.8321730000000009</v>
      </c>
      <c r="P268" s="36">
        <v>4.8930280000000002</v>
      </c>
      <c r="Q268" s="36">
        <v>4.9530209999999997</v>
      </c>
      <c r="R268" s="27"/>
      <c r="S268" s="37">
        <v>53.813893999999998</v>
      </c>
      <c r="T268" s="38">
        <v>9.7852292613078928E-2</v>
      </c>
      <c r="U268" s="38">
        <v>1.1737830215004408E-2</v>
      </c>
    </row>
    <row r="269" spans="2:21" s="47" customFormat="1" hidden="1" outlineLevel="1">
      <c r="B269" s="98" t="s">
        <v>244</v>
      </c>
      <c r="C269" s="99" t="s">
        <v>245</v>
      </c>
      <c r="D269" s="100">
        <v>45</v>
      </c>
      <c r="E269" s="26">
        <v>2.4536532170119956E-2</v>
      </c>
      <c r="F269" s="27"/>
      <c r="G269" s="46">
        <v>4.0101250000000004</v>
      </c>
      <c r="H269" s="46">
        <v>3.8927610000000001</v>
      </c>
      <c r="I269" s="46">
        <v>4.0013649999999998</v>
      </c>
      <c r="J269" s="46">
        <v>4.4705450000000004</v>
      </c>
      <c r="K269" s="46">
        <v>4.1603139999999996</v>
      </c>
      <c r="L269" s="46">
        <v>4.2056269999999998</v>
      </c>
      <c r="M269" s="46">
        <v>4.1043830000000003</v>
      </c>
      <c r="N269" s="46">
        <v>3.746197</v>
      </c>
      <c r="O269" s="46">
        <v>3.8213140000000001</v>
      </c>
      <c r="P269" s="46">
        <v>3.934323</v>
      </c>
      <c r="Q269" s="46">
        <v>3.9488650000000001</v>
      </c>
      <c r="R269" s="27"/>
      <c r="S269" s="50">
        <v>44.295819000000002</v>
      </c>
      <c r="T269" s="51">
        <v>-1.5276331785168851E-2</v>
      </c>
      <c r="U269" s="51">
        <v>-1.9224268972565239E-3</v>
      </c>
    </row>
    <row r="270" spans="2:21" s="47" customFormat="1" hidden="1" outlineLevel="1">
      <c r="B270" s="98" t="s">
        <v>246</v>
      </c>
      <c r="C270" s="99" t="s">
        <v>247</v>
      </c>
      <c r="D270" s="100">
        <v>22</v>
      </c>
      <c r="E270" s="26">
        <v>1.1995637949836423E-2</v>
      </c>
      <c r="F270" s="27"/>
      <c r="G270" s="46">
        <v>0.49353900000000001</v>
      </c>
      <c r="H270" s="46">
        <v>0.719198</v>
      </c>
      <c r="I270" s="46">
        <v>0.67627899999999996</v>
      </c>
      <c r="J270" s="46">
        <v>0.99090699999999998</v>
      </c>
      <c r="K270" s="46">
        <v>0.88940399999999997</v>
      </c>
      <c r="L270" s="46">
        <v>0.89807199999999998</v>
      </c>
      <c r="M270" s="46">
        <v>0.84082199999999996</v>
      </c>
      <c r="N270" s="46">
        <v>0.87356699999999998</v>
      </c>
      <c r="O270" s="46">
        <v>0.98769300000000004</v>
      </c>
      <c r="P270" s="46">
        <v>0.93414200000000003</v>
      </c>
      <c r="Q270" s="46">
        <v>0.97973699999999997</v>
      </c>
      <c r="R270" s="27"/>
      <c r="S270" s="50">
        <v>9.2833600000000001</v>
      </c>
      <c r="T270" s="51">
        <v>0.98512579552983648</v>
      </c>
      <c r="U270" s="51">
        <v>8.9490641503994439E-2</v>
      </c>
    </row>
    <row r="271" spans="2:21" s="47" customFormat="1" hidden="1" outlineLevel="1">
      <c r="B271" s="98" t="s">
        <v>248</v>
      </c>
      <c r="C271" s="99" t="s">
        <v>249</v>
      </c>
      <c r="D271" s="100">
        <v>1</v>
      </c>
      <c r="E271" s="26">
        <v>5.4525627044711017E-4</v>
      </c>
      <c r="F271" s="27"/>
      <c r="G271" s="46">
        <v>7.8910000000000004E-3</v>
      </c>
      <c r="H271" s="46">
        <v>1.5885E-2</v>
      </c>
      <c r="I271" s="46">
        <v>2.147E-2</v>
      </c>
      <c r="J271" s="46">
        <v>2.6218000000000002E-2</v>
      </c>
      <c r="K271" s="46">
        <v>2.2599000000000001E-2</v>
      </c>
      <c r="L271" s="46">
        <v>2.2311999999999999E-2</v>
      </c>
      <c r="M271" s="46">
        <v>2.1961999999999999E-2</v>
      </c>
      <c r="N271" s="46">
        <v>2.3758000000000001E-2</v>
      </c>
      <c r="O271" s="46">
        <v>2.3054999999999999E-2</v>
      </c>
      <c r="P271" s="46">
        <v>2.4455999999999999E-2</v>
      </c>
      <c r="Q271" s="46">
        <v>2.3349999999999999E-2</v>
      </c>
      <c r="R271" s="27"/>
      <c r="S271" s="50">
        <v>0.23295600000000002</v>
      </c>
      <c r="T271" s="51">
        <v>1.959067291851476</v>
      </c>
      <c r="U271" s="51">
        <v>0.14523432225013777</v>
      </c>
    </row>
    <row r="272" spans="2:21" s="47" customFormat="1" hidden="1" outlineLevel="1">
      <c r="B272" s="98" t="s">
        <v>250</v>
      </c>
      <c r="C272" s="99" t="s">
        <v>251</v>
      </c>
      <c r="D272" s="100">
        <v>5</v>
      </c>
      <c r="E272" s="26">
        <v>2.7262813522355507E-3</v>
      </c>
      <c r="F272" s="27"/>
      <c r="G272" s="46">
        <v>0</v>
      </c>
      <c r="H272" s="46">
        <v>0</v>
      </c>
      <c r="I272" s="46">
        <v>0</v>
      </c>
      <c r="J272" s="46">
        <v>0</v>
      </c>
      <c r="K272" s="46">
        <v>1.1900000000000001E-4</v>
      </c>
      <c r="L272" s="46">
        <v>2.3499999999999999E-4</v>
      </c>
      <c r="M272" s="46">
        <v>1.18E-4</v>
      </c>
      <c r="N272" s="46">
        <v>0</v>
      </c>
      <c r="O272" s="46">
        <v>1.11E-4</v>
      </c>
      <c r="P272" s="46">
        <v>1.07E-4</v>
      </c>
      <c r="Q272" s="46">
        <v>1.0690000000000001E-3</v>
      </c>
      <c r="R272" s="27"/>
      <c r="S272" s="50">
        <v>1.7590000000000001E-3</v>
      </c>
      <c r="T272" s="51" t="s">
        <v>9</v>
      </c>
      <c r="U272" s="51" t="s">
        <v>9</v>
      </c>
    </row>
    <row r="273" spans="2:21" s="12" customFormat="1" collapsed="1">
      <c r="B273" s="13" t="s">
        <v>252</v>
      </c>
      <c r="C273" s="28" t="s">
        <v>252</v>
      </c>
      <c r="D273" s="29">
        <v>2</v>
      </c>
      <c r="E273" s="102">
        <v>1.0905125408942203E-3</v>
      </c>
      <c r="F273" s="103"/>
      <c r="G273" s="36">
        <v>0.42403800000000003</v>
      </c>
      <c r="H273" s="36">
        <v>0.38487300000000002</v>
      </c>
      <c r="I273" s="36">
        <v>0.36263000000000001</v>
      </c>
      <c r="J273" s="36">
        <v>0.56398599999999999</v>
      </c>
      <c r="K273" s="36">
        <v>0.50549599999999995</v>
      </c>
      <c r="L273" s="36">
        <v>0.52044100000000004</v>
      </c>
      <c r="M273" s="36">
        <v>0.44934299999999999</v>
      </c>
      <c r="N273" s="36">
        <v>0.51830500000000002</v>
      </c>
      <c r="O273" s="36">
        <v>0.53436099999999997</v>
      </c>
      <c r="P273" s="36">
        <v>0.48391499999999998</v>
      </c>
      <c r="Q273" s="36">
        <v>0.54051000000000005</v>
      </c>
      <c r="R273" s="103"/>
      <c r="S273" s="37">
        <v>5.2878979999999993</v>
      </c>
      <c r="T273" s="38">
        <v>0.27467349624326132</v>
      </c>
      <c r="U273" s="38">
        <v>3.0801090853636914E-2</v>
      </c>
    </row>
    <row r="274" spans="2:21" s="12" customFormat="1">
      <c r="B274" s="13" t="s">
        <v>253</v>
      </c>
      <c r="C274" s="28" t="s">
        <v>253</v>
      </c>
      <c r="D274" s="29">
        <v>20</v>
      </c>
      <c r="E274" s="102">
        <v>1.0905125408942203E-2</v>
      </c>
      <c r="F274" s="103"/>
      <c r="G274" s="36">
        <v>0.30140099999999997</v>
      </c>
      <c r="H274" s="36">
        <v>0.26630300000000001</v>
      </c>
      <c r="I274" s="36">
        <v>0.38433499999999998</v>
      </c>
      <c r="J274" s="36">
        <v>0.414491</v>
      </c>
      <c r="K274" s="36">
        <v>0.39406099999999999</v>
      </c>
      <c r="L274" s="36">
        <v>0.42094199999999998</v>
      </c>
      <c r="M274" s="36">
        <v>0.44321500000000003</v>
      </c>
      <c r="N274" s="36">
        <v>0.53619399999999995</v>
      </c>
      <c r="O274" s="36">
        <v>0.644791</v>
      </c>
      <c r="P274" s="36">
        <v>0.85887800000000003</v>
      </c>
      <c r="Q274" s="36">
        <v>0.59276799999999996</v>
      </c>
      <c r="R274" s="103"/>
      <c r="S274" s="37">
        <v>5.2573790000000002</v>
      </c>
      <c r="T274" s="38">
        <v>0.96670880322228525</v>
      </c>
      <c r="U274" s="38">
        <v>8.822201543690289E-2</v>
      </c>
    </row>
    <row r="275" spans="2:21" s="12" customFormat="1">
      <c r="B275" s="13"/>
      <c r="C275" s="28" t="s">
        <v>254</v>
      </c>
      <c r="D275" s="29">
        <v>151</v>
      </c>
      <c r="E275" s="26">
        <v>8.2333696837513626E-2</v>
      </c>
      <c r="F275" s="27"/>
      <c r="G275" s="36">
        <v>18.798687000000001</v>
      </c>
      <c r="H275" s="36">
        <v>18.097617</v>
      </c>
      <c r="I275" s="36">
        <v>18.726938999999998</v>
      </c>
      <c r="J275" s="36">
        <v>17.402515000000001</v>
      </c>
      <c r="K275" s="36">
        <v>19.077164</v>
      </c>
      <c r="L275" s="36">
        <v>18.933589000000001</v>
      </c>
      <c r="M275" s="36">
        <v>19.326567000000001</v>
      </c>
      <c r="N275" s="36">
        <v>18.347515999999999</v>
      </c>
      <c r="O275" s="36">
        <v>18.402031999999998</v>
      </c>
      <c r="P275" s="36">
        <v>19.300337000000003</v>
      </c>
      <c r="Q275" s="36">
        <v>20.140412999999995</v>
      </c>
      <c r="R275" s="27"/>
      <c r="S275" s="37">
        <v>206.55337600000001</v>
      </c>
      <c r="T275" s="38">
        <v>7.1373389003178467E-2</v>
      </c>
      <c r="U275" s="38">
        <v>8.6549098399697488E-3</v>
      </c>
    </row>
    <row r="276" spans="2:21" s="47" customFormat="1" hidden="1" outlineLevel="1">
      <c r="B276" s="98" t="s">
        <v>254</v>
      </c>
      <c r="C276" s="99" t="s">
        <v>255</v>
      </c>
      <c r="D276" s="100">
        <v>63</v>
      </c>
      <c r="E276" s="26">
        <v>3.4351145038167941E-2</v>
      </c>
      <c r="F276" s="27"/>
      <c r="G276" s="46">
        <v>12.948812</v>
      </c>
      <c r="H276" s="46">
        <v>12.205439</v>
      </c>
      <c r="I276" s="46">
        <v>12.758326</v>
      </c>
      <c r="J276" s="46">
        <v>10.722485000000001</v>
      </c>
      <c r="K276" s="46">
        <v>11.665202000000001</v>
      </c>
      <c r="L276" s="46">
        <v>11.365537</v>
      </c>
      <c r="M276" s="46">
        <v>10.921137</v>
      </c>
      <c r="N276" s="46">
        <v>10.940861</v>
      </c>
      <c r="O276" s="46">
        <v>10.756497</v>
      </c>
      <c r="P276" s="46">
        <v>10.977926</v>
      </c>
      <c r="Q276" s="46">
        <v>10.999703999999999</v>
      </c>
      <c r="R276" s="27"/>
      <c r="S276" s="50">
        <v>126.26192599999999</v>
      </c>
      <c r="T276" s="51">
        <v>-0.15052407896569975</v>
      </c>
      <c r="U276" s="51">
        <v>-2.018545046442477E-2</v>
      </c>
    </row>
    <row r="277" spans="2:21" s="47" customFormat="1" hidden="1" outlineLevel="1">
      <c r="B277" s="98" t="s">
        <v>256</v>
      </c>
      <c r="C277" s="99" t="s">
        <v>257</v>
      </c>
      <c r="D277" s="100">
        <v>86</v>
      </c>
      <c r="E277" s="26">
        <v>4.6892039258451472E-2</v>
      </c>
      <c r="F277" s="27"/>
      <c r="G277" s="46">
        <v>5.3475440000000001</v>
      </c>
      <c r="H277" s="46">
        <v>5.5072159999999997</v>
      </c>
      <c r="I277" s="46">
        <v>5.8505399999999996</v>
      </c>
      <c r="J277" s="46">
        <v>6.5765739999999999</v>
      </c>
      <c r="K277" s="46">
        <v>7.3185969999999996</v>
      </c>
      <c r="L277" s="46">
        <v>7.4393950000000002</v>
      </c>
      <c r="M277" s="46">
        <v>8.2960200000000004</v>
      </c>
      <c r="N277" s="46">
        <v>7.3454329999999999</v>
      </c>
      <c r="O277" s="46">
        <v>7.6166539999999996</v>
      </c>
      <c r="P277" s="46">
        <v>8.2944359999999993</v>
      </c>
      <c r="Q277" s="46">
        <v>9.1401369999999993</v>
      </c>
      <c r="R277" s="27"/>
      <c r="S277" s="50">
        <v>78.732545999999985</v>
      </c>
      <c r="T277" s="51">
        <v>0.70922146690144094</v>
      </c>
      <c r="U277" s="51">
        <v>6.9300555245456863E-2</v>
      </c>
    </row>
    <row r="278" spans="2:21" s="47" customFormat="1" hidden="1" outlineLevel="1">
      <c r="B278" s="98" t="s">
        <v>258</v>
      </c>
      <c r="C278" s="99" t="s">
        <v>259</v>
      </c>
      <c r="D278" s="100">
        <v>2</v>
      </c>
      <c r="E278" s="26">
        <v>1.0905125408942203E-3</v>
      </c>
      <c r="F278" s="27"/>
      <c r="G278" s="46">
        <v>0.50233099999999997</v>
      </c>
      <c r="H278" s="46">
        <v>0.38496200000000003</v>
      </c>
      <c r="I278" s="46">
        <v>0.118073</v>
      </c>
      <c r="J278" s="46">
        <v>0.10345600000000001</v>
      </c>
      <c r="K278" s="46">
        <v>9.3365000000000004E-2</v>
      </c>
      <c r="L278" s="46">
        <v>0.12865699999999999</v>
      </c>
      <c r="M278" s="46">
        <v>0.10940999999999999</v>
      </c>
      <c r="N278" s="46">
        <v>6.1221999999999999E-2</v>
      </c>
      <c r="O278" s="46">
        <v>2.8881E-2</v>
      </c>
      <c r="P278" s="46">
        <v>2.7975E-2</v>
      </c>
      <c r="Q278" s="46">
        <v>5.7200000000000003E-4</v>
      </c>
      <c r="R278" s="27"/>
      <c r="S278" s="50">
        <v>1.5589039999999998</v>
      </c>
      <c r="T278" s="51">
        <v>-0.99886130857940281</v>
      </c>
      <c r="U278" s="51">
        <v>-0.57140139214511088</v>
      </c>
    </row>
    <row r="279" spans="2:21" s="47" customFormat="1" hidden="1" outlineLevel="1">
      <c r="B279" s="98" t="s">
        <v>260</v>
      </c>
      <c r="C279" s="99" t="s">
        <v>261</v>
      </c>
      <c r="D279" s="100">
        <v>0</v>
      </c>
      <c r="E279" s="26">
        <v>0</v>
      </c>
      <c r="F279" s="27"/>
      <c r="G279" s="46">
        <v>0</v>
      </c>
      <c r="H279" s="46">
        <v>0</v>
      </c>
      <c r="I279" s="46">
        <v>0</v>
      </c>
      <c r="J279" s="46">
        <v>0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46">
        <v>0</v>
      </c>
      <c r="Q279" s="46">
        <v>0</v>
      </c>
      <c r="R279" s="27"/>
      <c r="S279" s="50">
        <v>0</v>
      </c>
      <c r="T279" s="51" t="s">
        <v>9</v>
      </c>
      <c r="U279" s="51" t="s">
        <v>9</v>
      </c>
    </row>
    <row r="280" spans="2:21" s="47" customFormat="1" hidden="1" outlineLevel="1">
      <c r="B280" s="98" t="s">
        <v>262</v>
      </c>
      <c r="C280" s="99" t="s">
        <v>263</v>
      </c>
      <c r="D280" s="100">
        <v>0</v>
      </c>
      <c r="E280" s="26">
        <v>0</v>
      </c>
      <c r="F280" s="27"/>
      <c r="G280" s="46">
        <v>0</v>
      </c>
      <c r="H280" s="46">
        <v>0</v>
      </c>
      <c r="I280" s="46">
        <v>0</v>
      </c>
      <c r="J280" s="46">
        <v>0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46">
        <v>0</v>
      </c>
      <c r="Q280" s="46">
        <v>0</v>
      </c>
      <c r="R280" s="27"/>
      <c r="S280" s="50">
        <v>0</v>
      </c>
      <c r="T280" s="51" t="s">
        <v>9</v>
      </c>
      <c r="U280" s="51" t="s">
        <v>9</v>
      </c>
    </row>
    <row r="281" spans="2:21" s="12" customFormat="1" collapsed="1">
      <c r="B281" s="13"/>
      <c r="C281" s="28" t="s">
        <v>264</v>
      </c>
      <c r="D281" s="29">
        <v>178</v>
      </c>
      <c r="E281" s="26">
        <v>9.7055616139585604E-2</v>
      </c>
      <c r="F281" s="27"/>
      <c r="G281" s="36">
        <v>10.523886000000001</v>
      </c>
      <c r="H281" s="36">
        <v>10.055503</v>
      </c>
      <c r="I281" s="36">
        <v>10.821152999999999</v>
      </c>
      <c r="J281" s="36">
        <v>10.584759</v>
      </c>
      <c r="K281" s="36">
        <v>11.210479000000001</v>
      </c>
      <c r="L281" s="36">
        <v>11.252144000000001</v>
      </c>
      <c r="M281" s="36">
        <v>11.051238000000001</v>
      </c>
      <c r="N281" s="36">
        <v>11.049337999999999</v>
      </c>
      <c r="O281" s="36">
        <v>11.466044</v>
      </c>
      <c r="P281" s="36">
        <v>12.137075000000001</v>
      </c>
      <c r="Q281" s="36">
        <v>13.057891999999999</v>
      </c>
      <c r="R281" s="27"/>
      <c r="S281" s="37">
        <v>123.20951099999998</v>
      </c>
      <c r="T281" s="38">
        <v>0.24078615066715825</v>
      </c>
      <c r="U281" s="38">
        <v>2.7335077921926354E-2</v>
      </c>
    </row>
    <row r="282" spans="2:21" s="47" customFormat="1" hidden="1" outlineLevel="1">
      <c r="B282" s="98" t="s">
        <v>264</v>
      </c>
      <c r="C282" s="99" t="s">
        <v>265</v>
      </c>
      <c r="D282" s="100">
        <v>10</v>
      </c>
      <c r="E282" s="26">
        <v>5.4525627044711015E-3</v>
      </c>
      <c r="F282" s="27"/>
      <c r="G282" s="46">
        <v>0.11834799999999999</v>
      </c>
      <c r="H282" s="46">
        <v>0.143987</v>
      </c>
      <c r="I282" s="46">
        <v>0.158276</v>
      </c>
      <c r="J282" s="46">
        <v>0.140265</v>
      </c>
      <c r="K282" s="46">
        <v>0.14858399999999999</v>
      </c>
      <c r="L282" s="46">
        <v>2.6363000000000001E-2</v>
      </c>
      <c r="M282" s="46">
        <v>2.6055999999999999E-2</v>
      </c>
      <c r="N282" s="46">
        <v>3.1733999999999998E-2</v>
      </c>
      <c r="O282" s="46">
        <v>2.6197999999999999E-2</v>
      </c>
      <c r="P282" s="46">
        <v>4.0746999999999998E-2</v>
      </c>
      <c r="Q282" s="46">
        <v>3.0595000000000001E-2</v>
      </c>
      <c r="R282" s="27"/>
      <c r="S282" s="50">
        <v>0.89115300000000008</v>
      </c>
      <c r="T282" s="51">
        <v>-0.74148274580052043</v>
      </c>
      <c r="U282" s="51">
        <v>-0.15557478750841536</v>
      </c>
    </row>
    <row r="283" spans="2:21" s="47" customFormat="1" hidden="1" outlineLevel="1">
      <c r="B283" s="98" t="s">
        <v>266</v>
      </c>
      <c r="C283" s="99" t="s">
        <v>267</v>
      </c>
      <c r="D283" s="100">
        <v>30</v>
      </c>
      <c r="E283" s="26">
        <v>1.6357688113413305E-2</v>
      </c>
      <c r="F283" s="27"/>
      <c r="G283" s="46">
        <v>3.837831</v>
      </c>
      <c r="H283" s="46">
        <v>3.5269360000000001</v>
      </c>
      <c r="I283" s="46">
        <v>3.5433759999999999</v>
      </c>
      <c r="J283" s="46">
        <v>3.8285399999999998</v>
      </c>
      <c r="K283" s="46">
        <v>3.6305329999999998</v>
      </c>
      <c r="L283" s="46">
        <v>3.5170439999999998</v>
      </c>
      <c r="M283" s="46">
        <v>3.4764270000000002</v>
      </c>
      <c r="N283" s="46">
        <v>3.5769169999999999</v>
      </c>
      <c r="O283" s="46">
        <v>3.772329</v>
      </c>
      <c r="P283" s="46">
        <v>3.9569740000000002</v>
      </c>
      <c r="Q283" s="46">
        <v>3.879041</v>
      </c>
      <c r="R283" s="27"/>
      <c r="S283" s="50">
        <v>40.545948000000003</v>
      </c>
      <c r="T283" s="51">
        <v>1.0737836032905124E-2</v>
      </c>
      <c r="U283" s="51">
        <v>1.3359659674068158E-3</v>
      </c>
    </row>
    <row r="284" spans="2:21" s="47" customFormat="1" hidden="1" outlineLevel="1">
      <c r="B284" s="98" t="s">
        <v>268</v>
      </c>
      <c r="C284" s="99" t="s">
        <v>269</v>
      </c>
      <c r="D284" s="100">
        <v>27</v>
      </c>
      <c r="E284" s="26">
        <v>1.4721919302071973E-2</v>
      </c>
      <c r="F284" s="27"/>
      <c r="G284" s="46">
        <v>1.1971769999999999</v>
      </c>
      <c r="H284" s="46">
        <v>1.151146</v>
      </c>
      <c r="I284" s="46">
        <v>1.1579269999999999</v>
      </c>
      <c r="J284" s="46">
        <v>1.2587390000000001</v>
      </c>
      <c r="K284" s="46">
        <v>0.91565300000000005</v>
      </c>
      <c r="L284" s="46">
        <v>1.1063339999999999</v>
      </c>
      <c r="M284" s="46">
        <v>1.0510029999999999</v>
      </c>
      <c r="N284" s="46">
        <v>0.87803900000000001</v>
      </c>
      <c r="O284" s="46">
        <v>0.90176199999999995</v>
      </c>
      <c r="P284" s="46">
        <v>0.75705699999999998</v>
      </c>
      <c r="Q284" s="46">
        <v>0.72861399999999998</v>
      </c>
      <c r="R284" s="27"/>
      <c r="S284" s="50">
        <v>11.103450999999998</v>
      </c>
      <c r="T284" s="51">
        <v>-0.39138991143331348</v>
      </c>
      <c r="U284" s="51">
        <v>-6.0184954441692917E-2</v>
      </c>
    </row>
    <row r="285" spans="2:21" s="47" customFormat="1" hidden="1" outlineLevel="1">
      <c r="B285" s="98" t="s">
        <v>270</v>
      </c>
      <c r="C285" s="99" t="s">
        <v>271</v>
      </c>
      <c r="D285" s="100">
        <v>63</v>
      </c>
      <c r="E285" s="26">
        <v>3.4351145038167941E-2</v>
      </c>
      <c r="F285" s="27"/>
      <c r="G285" s="46">
        <v>3.4640430000000002</v>
      </c>
      <c r="H285" s="46">
        <v>3.4680550000000001</v>
      </c>
      <c r="I285" s="46">
        <v>4.1416779999999997</v>
      </c>
      <c r="J285" s="46">
        <v>3.6467809999999998</v>
      </c>
      <c r="K285" s="46">
        <v>4.6385189999999996</v>
      </c>
      <c r="L285" s="46">
        <v>4.9060059999999996</v>
      </c>
      <c r="M285" s="46">
        <v>4.8542069999999997</v>
      </c>
      <c r="N285" s="46">
        <v>4.8708809999999998</v>
      </c>
      <c r="O285" s="46">
        <v>5.081639</v>
      </c>
      <c r="P285" s="46">
        <v>5.7086550000000003</v>
      </c>
      <c r="Q285" s="46">
        <v>6.7891510000000004</v>
      </c>
      <c r="R285" s="27"/>
      <c r="S285" s="50">
        <v>51.569614999999999</v>
      </c>
      <c r="T285" s="51">
        <v>0.95989224152240604</v>
      </c>
      <c r="U285" s="51">
        <v>8.7749830306487864E-2</v>
      </c>
    </row>
    <row r="286" spans="2:21" s="47" customFormat="1" hidden="1" outlineLevel="1">
      <c r="B286" s="98" t="s">
        <v>272</v>
      </c>
      <c r="C286" s="99" t="s">
        <v>273</v>
      </c>
      <c r="D286" s="100">
        <v>38</v>
      </c>
      <c r="E286" s="26">
        <v>2.0719738276990186E-2</v>
      </c>
      <c r="F286" s="27"/>
      <c r="G286" s="46">
        <v>1.814276</v>
      </c>
      <c r="H286" s="46">
        <v>1.673611</v>
      </c>
      <c r="I286" s="46">
        <v>1.7243539999999999</v>
      </c>
      <c r="J286" s="46">
        <v>1.6197870000000001</v>
      </c>
      <c r="K286" s="46">
        <v>1.7872920000000001</v>
      </c>
      <c r="L286" s="46">
        <v>1.6005450000000001</v>
      </c>
      <c r="M286" s="46">
        <v>1.54756</v>
      </c>
      <c r="N286" s="46">
        <v>1.594344</v>
      </c>
      <c r="O286" s="46">
        <v>1.59314</v>
      </c>
      <c r="P286" s="46">
        <v>1.5915490000000001</v>
      </c>
      <c r="Q286" s="46">
        <v>1.5427789999999999</v>
      </c>
      <c r="R286" s="27"/>
      <c r="S286" s="50">
        <v>18.089237000000001</v>
      </c>
      <c r="T286" s="51">
        <v>-0.14964481699587062</v>
      </c>
      <c r="U286" s="51">
        <v>-2.005873648503631E-2</v>
      </c>
    </row>
    <row r="287" spans="2:21" s="47" customFormat="1" hidden="1" outlineLevel="1">
      <c r="B287" s="98" t="s">
        <v>274</v>
      </c>
      <c r="C287" s="99" t="s">
        <v>275</v>
      </c>
      <c r="D287" s="100">
        <v>10</v>
      </c>
      <c r="E287" s="26">
        <v>5.4525627044711015E-3</v>
      </c>
      <c r="F287" s="27"/>
      <c r="G287" s="46">
        <v>9.2211000000000001E-2</v>
      </c>
      <c r="H287" s="46">
        <v>9.1768000000000002E-2</v>
      </c>
      <c r="I287" s="46">
        <v>9.5542000000000002E-2</v>
      </c>
      <c r="J287" s="46">
        <v>9.0647000000000005E-2</v>
      </c>
      <c r="K287" s="46">
        <v>8.9898000000000006E-2</v>
      </c>
      <c r="L287" s="46">
        <v>9.5852000000000007E-2</v>
      </c>
      <c r="M287" s="46">
        <v>9.5985000000000001E-2</v>
      </c>
      <c r="N287" s="46">
        <v>9.7422999999999996E-2</v>
      </c>
      <c r="O287" s="46">
        <v>9.0976000000000001E-2</v>
      </c>
      <c r="P287" s="46">
        <v>8.2092999999999999E-2</v>
      </c>
      <c r="Q287" s="46">
        <v>8.7711999999999998E-2</v>
      </c>
      <c r="R287" s="27"/>
      <c r="S287" s="50">
        <v>1.0101070000000001</v>
      </c>
      <c r="T287" s="51">
        <v>-4.8790274479183604E-2</v>
      </c>
      <c r="U287" s="51">
        <v>-6.2330818925095954E-3</v>
      </c>
    </row>
    <row r="288" spans="2:21" s="12" customFormat="1" collapsed="1">
      <c r="B288" s="13" t="s">
        <v>276</v>
      </c>
      <c r="C288" s="28" t="s">
        <v>277</v>
      </c>
      <c r="D288" s="29">
        <v>6</v>
      </c>
      <c r="E288" s="26">
        <v>3.2715376226826608E-3</v>
      </c>
      <c r="F288" s="27"/>
      <c r="G288" s="36">
        <v>0.170406</v>
      </c>
      <c r="H288" s="36">
        <v>0.161664</v>
      </c>
      <c r="I288" s="36">
        <v>0.164327</v>
      </c>
      <c r="J288" s="36">
        <v>0.13141600000000001</v>
      </c>
      <c r="K288" s="36">
        <v>0.142452</v>
      </c>
      <c r="L288" s="36">
        <v>0.143988</v>
      </c>
      <c r="M288" s="36">
        <v>0.147483</v>
      </c>
      <c r="N288" s="36">
        <v>0.135995</v>
      </c>
      <c r="O288" s="36">
        <v>0.13863500000000001</v>
      </c>
      <c r="P288" s="36">
        <v>0.12876799999999999</v>
      </c>
      <c r="Q288" s="36">
        <v>0.122807</v>
      </c>
      <c r="R288" s="27"/>
      <c r="S288" s="37">
        <v>1.5879410000000003</v>
      </c>
      <c r="T288" s="38">
        <v>-0.27932701900167833</v>
      </c>
      <c r="U288" s="38">
        <v>-4.011925477646594E-2</v>
      </c>
    </row>
    <row r="289" spans="2:21" s="12" customFormat="1">
      <c r="B289" s="13" t="s">
        <v>278</v>
      </c>
      <c r="C289" s="28" t="s">
        <v>278</v>
      </c>
      <c r="D289" s="29">
        <v>44</v>
      </c>
      <c r="E289" s="26">
        <v>2.3991275899672846E-2</v>
      </c>
      <c r="F289" s="27"/>
      <c r="G289" s="36">
        <v>1.1744680000000001</v>
      </c>
      <c r="H289" s="36">
        <v>0.979634</v>
      </c>
      <c r="I289" s="36">
        <v>1.009541</v>
      </c>
      <c r="J289" s="36">
        <v>1.0730949999999999</v>
      </c>
      <c r="K289" s="36">
        <v>1.066983</v>
      </c>
      <c r="L289" s="36">
        <v>1.0460750000000001</v>
      </c>
      <c r="M289" s="36">
        <v>1.4526479999999999</v>
      </c>
      <c r="N289" s="36">
        <v>1.294999</v>
      </c>
      <c r="O289" s="36">
        <v>1.3086359999999999</v>
      </c>
      <c r="P289" s="36">
        <v>1.370989</v>
      </c>
      <c r="Q289" s="36">
        <v>1.450248</v>
      </c>
      <c r="R289" s="27"/>
      <c r="S289" s="37">
        <v>13.227316</v>
      </c>
      <c r="T289" s="38">
        <v>0.23481269817483308</v>
      </c>
      <c r="U289" s="38">
        <v>2.6715541095724937E-2</v>
      </c>
    </row>
    <row r="290" spans="2:21" s="12" customFormat="1">
      <c r="B290" s="13"/>
      <c r="C290" s="28" t="s">
        <v>279</v>
      </c>
      <c r="D290" s="29">
        <v>209</v>
      </c>
      <c r="E290" s="26">
        <v>0.11395856052344602</v>
      </c>
      <c r="F290" s="27"/>
      <c r="G290" s="36">
        <v>13.217274</v>
      </c>
      <c r="H290" s="36">
        <v>14.185452</v>
      </c>
      <c r="I290" s="36">
        <v>16.437951999999999</v>
      </c>
      <c r="J290" s="36">
        <v>15.607067000000001</v>
      </c>
      <c r="K290" s="36">
        <v>15.358734999999999</v>
      </c>
      <c r="L290" s="36">
        <v>15.591797000000001</v>
      </c>
      <c r="M290" s="36">
        <v>15.937153</v>
      </c>
      <c r="N290" s="36">
        <v>16.635293000000001</v>
      </c>
      <c r="O290" s="36">
        <v>17.349907999999999</v>
      </c>
      <c r="P290" s="36">
        <v>16.423992999999999</v>
      </c>
      <c r="Q290" s="36">
        <v>17.088016</v>
      </c>
      <c r="R290" s="27"/>
      <c r="S290" s="37">
        <v>173.83264</v>
      </c>
      <c r="T290" s="38">
        <v>0.29285478987573388</v>
      </c>
      <c r="U290" s="38">
        <v>3.2627576075373366E-2</v>
      </c>
    </row>
    <row r="291" spans="2:21" s="47" customFormat="1" hidden="1" outlineLevel="1">
      <c r="B291" s="98" t="s">
        <v>279</v>
      </c>
      <c r="C291" s="99" t="s">
        <v>279</v>
      </c>
      <c r="D291" s="100">
        <v>167</v>
      </c>
      <c r="E291" s="26">
        <v>9.1057797164667401E-2</v>
      </c>
      <c r="F291" s="27"/>
      <c r="G291" s="46">
        <v>11.988928</v>
      </c>
      <c r="H291" s="46">
        <v>12.914543</v>
      </c>
      <c r="I291" s="46">
        <v>14.50517</v>
      </c>
      <c r="J291" s="46">
        <v>13.885842</v>
      </c>
      <c r="K291" s="46">
        <v>13.754061</v>
      </c>
      <c r="L291" s="46">
        <v>13.620857000000001</v>
      </c>
      <c r="M291" s="46">
        <v>13.701560000000001</v>
      </c>
      <c r="N291" s="46">
        <v>14.307589</v>
      </c>
      <c r="O291" s="46">
        <v>15.117755000000001</v>
      </c>
      <c r="P291" s="46">
        <v>14.277631</v>
      </c>
      <c r="Q291" s="46">
        <v>14.619463</v>
      </c>
      <c r="R291" s="27"/>
      <c r="S291" s="50">
        <v>152.693399</v>
      </c>
      <c r="T291" s="51">
        <v>0.21941369570323555</v>
      </c>
      <c r="U291" s="51">
        <v>2.5106255112743225E-2</v>
      </c>
    </row>
    <row r="292" spans="2:21" s="47" customFormat="1" hidden="1" outlineLevel="1">
      <c r="B292" s="98" t="s">
        <v>280</v>
      </c>
      <c r="C292" s="99" t="s">
        <v>281</v>
      </c>
      <c r="D292" s="100">
        <v>42</v>
      </c>
      <c r="E292" s="26">
        <v>2.2900763358778626E-2</v>
      </c>
      <c r="F292" s="27"/>
      <c r="G292" s="46">
        <v>1.2283459999999999</v>
      </c>
      <c r="H292" s="46">
        <v>1.2709090000000001</v>
      </c>
      <c r="I292" s="46">
        <v>1.932782</v>
      </c>
      <c r="J292" s="46">
        <v>1.721225</v>
      </c>
      <c r="K292" s="46">
        <v>1.6046739999999999</v>
      </c>
      <c r="L292" s="46">
        <v>1.9709399999999999</v>
      </c>
      <c r="M292" s="46">
        <v>2.2355930000000002</v>
      </c>
      <c r="N292" s="46">
        <v>2.3277040000000002</v>
      </c>
      <c r="O292" s="46">
        <v>2.2321529999999998</v>
      </c>
      <c r="P292" s="46">
        <v>2.1463619999999999</v>
      </c>
      <c r="Q292" s="46">
        <v>2.468553</v>
      </c>
      <c r="R292" s="27"/>
      <c r="S292" s="50">
        <v>21.139240999999998</v>
      </c>
      <c r="T292" s="51">
        <v>1.0096560741028995</v>
      </c>
      <c r="U292" s="51">
        <v>9.1164473174506266E-2</v>
      </c>
    </row>
    <row r="293" spans="2:21" s="12" customFormat="1" collapsed="1">
      <c r="B293" s="13" t="s">
        <v>282</v>
      </c>
      <c r="C293" s="28" t="s">
        <v>282</v>
      </c>
      <c r="D293" s="29">
        <v>65</v>
      </c>
      <c r="E293" s="26">
        <v>3.5441657579062161E-2</v>
      </c>
      <c r="F293" s="27"/>
      <c r="G293" s="36">
        <v>0.62326999999999999</v>
      </c>
      <c r="H293" s="36">
        <v>0.53128799999999998</v>
      </c>
      <c r="I293" s="36">
        <v>0.77122299999999999</v>
      </c>
      <c r="J293" s="36">
        <v>0.78491500000000003</v>
      </c>
      <c r="K293" s="36">
        <v>0.90023500000000001</v>
      </c>
      <c r="L293" s="36">
        <v>0.78861400000000004</v>
      </c>
      <c r="M293" s="36">
        <v>0.74804400000000004</v>
      </c>
      <c r="N293" s="36">
        <v>0.70204500000000003</v>
      </c>
      <c r="O293" s="36">
        <v>0.69843699999999997</v>
      </c>
      <c r="P293" s="36">
        <v>0.36509900000000001</v>
      </c>
      <c r="Q293" s="36">
        <v>0.38653500000000002</v>
      </c>
      <c r="R293" s="27"/>
      <c r="S293" s="37">
        <v>7.2997050000000003</v>
      </c>
      <c r="T293" s="38">
        <v>-0.37982736213839907</v>
      </c>
      <c r="U293" s="38">
        <v>-5.7971428270139014E-2</v>
      </c>
    </row>
    <row r="294" spans="2:21" s="12" customFormat="1">
      <c r="B294" s="13"/>
      <c r="C294" s="28" t="s">
        <v>283</v>
      </c>
      <c r="D294" s="29">
        <v>137</v>
      </c>
      <c r="E294" s="26">
        <v>7.4700109051254085E-2</v>
      </c>
      <c r="F294" s="27"/>
      <c r="G294" s="36">
        <v>2.5913469999999998</v>
      </c>
      <c r="H294" s="36">
        <v>3.2027450000000002</v>
      </c>
      <c r="I294" s="36">
        <v>4.4666119999999996</v>
      </c>
      <c r="J294" s="36">
        <v>5.9209690000000004</v>
      </c>
      <c r="K294" s="36">
        <v>6.4353660000000001</v>
      </c>
      <c r="L294" s="36">
        <v>6.2981540000000003</v>
      </c>
      <c r="M294" s="36">
        <v>6.1479330000000001</v>
      </c>
      <c r="N294" s="36">
        <v>6.9357379999999997</v>
      </c>
      <c r="O294" s="36">
        <v>7.0397600000000002</v>
      </c>
      <c r="P294" s="36">
        <v>8.9044550000000005</v>
      </c>
      <c r="Q294" s="36">
        <v>8.8748830000000005</v>
      </c>
      <c r="R294" s="27"/>
      <c r="S294" s="37">
        <v>66.817961999999994</v>
      </c>
      <c r="T294" s="38">
        <v>2.4248145848471863</v>
      </c>
      <c r="U294" s="38">
        <v>0.16635198558693887</v>
      </c>
    </row>
    <row r="295" spans="2:21" s="47" customFormat="1" hidden="1" outlineLevel="1">
      <c r="B295" s="98" t="s">
        <v>284</v>
      </c>
      <c r="C295" s="99" t="s">
        <v>284</v>
      </c>
      <c r="D295" s="100">
        <v>0</v>
      </c>
      <c r="E295" s="26">
        <v>0</v>
      </c>
      <c r="F295" s="27"/>
      <c r="G295" s="104">
        <v>0</v>
      </c>
      <c r="H295" s="104">
        <v>0</v>
      </c>
      <c r="I295" s="104">
        <v>0</v>
      </c>
      <c r="J295" s="104">
        <v>0</v>
      </c>
      <c r="K295" s="104">
        <v>0</v>
      </c>
      <c r="L295" s="104">
        <v>0</v>
      </c>
      <c r="M295" s="104">
        <v>0</v>
      </c>
      <c r="N295" s="104">
        <v>0</v>
      </c>
      <c r="O295" s="104">
        <v>0</v>
      </c>
      <c r="P295" s="104">
        <v>0</v>
      </c>
      <c r="Q295" s="104">
        <v>0</v>
      </c>
      <c r="R295" s="27"/>
      <c r="S295" s="50">
        <v>0</v>
      </c>
      <c r="T295" s="51" t="s">
        <v>9</v>
      </c>
      <c r="U295" s="51" t="s">
        <v>9</v>
      </c>
    </row>
    <row r="296" spans="2:21" s="47" customFormat="1" hidden="1" outlineLevel="1">
      <c r="B296" s="98" t="s">
        <v>283</v>
      </c>
      <c r="C296" s="99" t="s">
        <v>283</v>
      </c>
      <c r="D296" s="100">
        <v>137</v>
      </c>
      <c r="E296" s="26">
        <v>7.4700109051254085E-2</v>
      </c>
      <c r="F296" s="27"/>
      <c r="G296" s="104">
        <v>2.5913469999999998</v>
      </c>
      <c r="H296" s="104">
        <v>3.2027450000000002</v>
      </c>
      <c r="I296" s="104">
        <v>4.4666119999999996</v>
      </c>
      <c r="J296" s="104">
        <v>5.9209690000000004</v>
      </c>
      <c r="K296" s="104">
        <v>6.4353660000000001</v>
      </c>
      <c r="L296" s="104">
        <v>6.2981540000000003</v>
      </c>
      <c r="M296" s="104">
        <v>6.1479330000000001</v>
      </c>
      <c r="N296" s="104">
        <v>6.9357379999999997</v>
      </c>
      <c r="O296" s="104">
        <v>7.0397600000000002</v>
      </c>
      <c r="P296" s="104">
        <v>8.9044550000000005</v>
      </c>
      <c r="Q296" s="104">
        <v>8.8748830000000005</v>
      </c>
      <c r="R296" s="27"/>
      <c r="S296" s="50">
        <v>66.817961999999994</v>
      </c>
      <c r="T296" s="51">
        <v>2.4248145848471863</v>
      </c>
      <c r="U296" s="51">
        <v>0.16635198558693887</v>
      </c>
    </row>
    <row r="297" spans="2:21" s="12" customFormat="1" collapsed="1">
      <c r="B297" s="13"/>
      <c r="C297" s="24" t="s">
        <v>1</v>
      </c>
      <c r="D297" s="25">
        <v>3501</v>
      </c>
      <c r="E297" s="39">
        <v>1.9089422028353318</v>
      </c>
      <c r="F297" s="40"/>
      <c r="G297" s="41">
        <v>94.939282000000006</v>
      </c>
      <c r="H297" s="41">
        <v>100.89453900000001</v>
      </c>
      <c r="I297" s="41">
        <v>116.09769000000001</v>
      </c>
      <c r="J297" s="41">
        <v>127.41516300000001</v>
      </c>
      <c r="K297" s="41">
        <v>141.40595400000001</v>
      </c>
      <c r="L297" s="41">
        <v>144.33467300000001</v>
      </c>
      <c r="M297" s="41">
        <v>147.28973400000001</v>
      </c>
      <c r="N297" s="41">
        <v>150.799712</v>
      </c>
      <c r="O297" s="41">
        <v>152.82538</v>
      </c>
      <c r="P297" s="41">
        <v>158.812071</v>
      </c>
      <c r="Q297" s="41">
        <v>159.25627299999999</v>
      </c>
      <c r="R297" s="40"/>
      <c r="S297" s="42">
        <v>1494.070471</v>
      </c>
      <c r="T297" s="43">
        <v>0.67745394366896505</v>
      </c>
      <c r="U297" s="43">
        <v>6.6795869830734045E-2</v>
      </c>
    </row>
    <row r="298" spans="2:21" s="12" customFormat="1" ht="3" customHeight="1">
      <c r="B298" s="13"/>
      <c r="S298" s="15"/>
    </row>
    <row r="299" spans="2:21" s="12" customFormat="1">
      <c r="B299" s="13"/>
      <c r="S299" s="15"/>
    </row>
    <row r="300" spans="2:21" s="12" customFormat="1">
      <c r="B300" s="13"/>
      <c r="S300" s="15"/>
    </row>
    <row r="301" spans="2:21" s="12" customFormat="1">
      <c r="B301" s="13"/>
      <c r="S301" s="15"/>
    </row>
    <row r="302" spans="2:21" s="12" customFormat="1">
      <c r="B302" s="13"/>
      <c r="S302" s="15"/>
    </row>
    <row r="303" spans="2:21" s="12" customFormat="1">
      <c r="B303" s="13"/>
      <c r="S303" s="15"/>
    </row>
    <row r="304" spans="2:21" s="12" customFormat="1">
      <c r="B304" s="13"/>
      <c r="S304" s="15"/>
    </row>
    <row r="305" spans="2:21" s="12" customFormat="1">
      <c r="B305" s="13"/>
      <c r="S305" s="15"/>
    </row>
    <row r="306" spans="2:21" s="12" customFormat="1">
      <c r="B306" s="13"/>
      <c r="S306" s="15"/>
    </row>
    <row r="307" spans="2:21" s="12" customFormat="1">
      <c r="B307" s="13"/>
      <c r="S307" s="15"/>
    </row>
    <row r="308" spans="2:21" s="12" customFormat="1">
      <c r="B308" s="13"/>
      <c r="S308" s="15"/>
    </row>
    <row r="309" spans="2:21" s="12" customFormat="1">
      <c r="B309" s="13"/>
      <c r="S309" s="15"/>
    </row>
    <row r="310" spans="2:21" s="12" customFormat="1">
      <c r="B310" s="13"/>
      <c r="S310" s="15"/>
    </row>
    <row r="311" spans="2:21" s="12" customFormat="1">
      <c r="B311" s="13"/>
      <c r="S311" s="15"/>
    </row>
    <row r="312" spans="2:21" s="12" customFormat="1">
      <c r="B312" s="13"/>
      <c r="S312" s="15"/>
    </row>
    <row r="313" spans="2:21" s="12" customFormat="1">
      <c r="B313" s="13"/>
      <c r="S313" s="15"/>
    </row>
    <row r="314" spans="2:21" s="12" customFormat="1">
      <c r="B314" s="13"/>
      <c r="S314" s="15"/>
    </row>
    <row r="315" spans="2:21" s="12" customFormat="1">
      <c r="B315" s="13"/>
      <c r="S315" s="15"/>
    </row>
    <row r="316" spans="2:21" s="12" customFormat="1">
      <c r="B316" s="13"/>
      <c r="S316" s="15"/>
    </row>
    <row r="317" spans="2:21" s="12" customFormat="1">
      <c r="B317" s="13"/>
      <c r="S317" s="15"/>
    </row>
    <row r="318" spans="2:21" s="12" customFormat="1">
      <c r="B318" s="13"/>
      <c r="S318" s="15"/>
    </row>
    <row r="319" spans="2:21" s="12" customFormat="1">
      <c r="B319" s="13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S319" s="15"/>
      <c r="T319" s="44"/>
    </row>
    <row r="320" spans="2:21" s="12" customFormat="1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05"/>
      <c r="T320" s="13"/>
      <c r="U320" s="13"/>
    </row>
    <row r="321" spans="2:21" s="12" customFormat="1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05"/>
      <c r="T321" s="13"/>
      <c r="U321" s="13"/>
    </row>
    <row r="322" spans="2:21" s="12" customFormat="1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05"/>
      <c r="T322" s="13"/>
      <c r="U322" s="13"/>
    </row>
    <row r="323" spans="2:21" s="12" customFormat="1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05"/>
      <c r="T323" s="13"/>
      <c r="U323" s="13"/>
    </row>
    <row r="324" spans="2:21" s="12" customFormat="1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05"/>
      <c r="T324" s="13"/>
      <c r="U324" s="13"/>
    </row>
    <row r="325" spans="2:21" s="12" customFormat="1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05"/>
      <c r="T325" s="13"/>
      <c r="U325" s="13"/>
    </row>
    <row r="326" spans="2:21" s="12" customFormat="1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05"/>
      <c r="T326" s="13"/>
      <c r="U326" s="13"/>
    </row>
    <row r="327" spans="2:21" s="12" customFormat="1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05"/>
      <c r="T327" s="13"/>
      <c r="U327" s="13"/>
    </row>
    <row r="328" spans="2:21" s="12" customFormat="1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05"/>
      <c r="T328" s="13"/>
      <c r="U328" s="13"/>
    </row>
    <row r="329" spans="2:21" s="12" customFormat="1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05"/>
      <c r="T329" s="13"/>
      <c r="U329" s="13"/>
    </row>
    <row r="330" spans="2:21" s="12" customFormat="1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05"/>
      <c r="T330" s="13"/>
      <c r="U330" s="13"/>
    </row>
    <row r="331" spans="2:21" s="12" customFormat="1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05"/>
      <c r="T331" s="13"/>
      <c r="U331" s="13"/>
    </row>
    <row r="332" spans="2:21" s="12" customFormat="1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05"/>
      <c r="T332" s="13"/>
      <c r="U332" s="13"/>
    </row>
    <row r="333" spans="2:21" s="12" customFormat="1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05"/>
      <c r="T333" s="13"/>
      <c r="U333" s="13"/>
    </row>
    <row r="334" spans="2:21" s="12" customFormat="1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05"/>
      <c r="T334" s="13"/>
      <c r="U334" s="13"/>
    </row>
    <row r="335" spans="2:21" s="12" customFormat="1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05"/>
      <c r="T335" s="13"/>
      <c r="U335" s="13"/>
    </row>
    <row r="336" spans="2:21" s="12" customFormat="1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05"/>
      <c r="T336" s="13"/>
      <c r="U336" s="13"/>
    </row>
    <row r="337" spans="2:21" s="12" customFormat="1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05"/>
      <c r="T337" s="13"/>
      <c r="U337" s="13"/>
    </row>
    <row r="338" spans="2:21" s="12" customFormat="1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05"/>
      <c r="T338" s="13"/>
      <c r="U338" s="13"/>
    </row>
    <row r="339" spans="2:21" s="12" customFormat="1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05"/>
      <c r="T339" s="13"/>
      <c r="U339" s="13"/>
    </row>
    <row r="340" spans="2:21" s="12" customFormat="1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05"/>
      <c r="T340" s="13"/>
      <c r="U340" s="13"/>
    </row>
  </sheetData>
  <mergeCells count="9">
    <mergeCell ref="G81:Q81"/>
    <mergeCell ref="C243:U243"/>
    <mergeCell ref="G245:Q245"/>
    <mergeCell ref="C3:U3"/>
    <mergeCell ref="C12:U12"/>
    <mergeCell ref="G14:Q14"/>
    <mergeCell ref="C46:U46"/>
    <mergeCell ref="G48:Q48"/>
    <mergeCell ref="C79:U79"/>
  </mergeCells>
  <conditionalFormatting sqref="C16:M16 T16:U19 P16:R19 P21:R21 T21:U21 C21:F21 C277:F280 H277:U280 C283:F289 H283:U289 G17:M21 P20:Q20 N16:O21 C55:R55 C247:U247 C270:U275 C290:U296 C281:U281 C249:U268 S50:U50 C182:C185 C194:U194 C163:U163 C111:C112 C120:U120 C143:C145 C153:C154 C169:C177 C200:U200 C195:F195 R195:U195 C17:F19 S54:U55 S52:U52 E143:U145 E153:U154 E169:U177 E182:U185 C193 E193:U193 E111:U112 C199 E199:U199 R83:U90 C84:Q90 C91:U95">
    <cfRule type="cellIs" dxfId="234" priority="235" operator="equal">
      <formula>0</formula>
    </cfRule>
  </conditionalFormatting>
  <conditionalFormatting sqref="R50 C50 C83:F83 F50 E54:F54 C54 R54 E52:F52 C52 R52">
    <cfRule type="cellIs" dxfId="233" priority="234" operator="equal">
      <formula>0</formula>
    </cfRule>
  </conditionalFormatting>
  <conditionalFormatting sqref="S16:S19 S21">
    <cfRule type="cellIs" dxfId="232" priority="233" operator="equal">
      <formula>0</formula>
    </cfRule>
  </conditionalFormatting>
  <conditionalFormatting sqref="G54:Q54 G50:Q52">
    <cfRule type="cellIs" dxfId="231" priority="232" operator="equal">
      <formula>0</formula>
    </cfRule>
  </conditionalFormatting>
  <conditionalFormatting sqref="T96:U96 C96:R96">
    <cfRule type="cellIs" dxfId="230" priority="231" operator="equal">
      <formula>0</formula>
    </cfRule>
  </conditionalFormatting>
  <conditionalFormatting sqref="S96">
    <cfRule type="cellIs" dxfId="229" priority="230" operator="equal">
      <formula>0</formula>
    </cfRule>
  </conditionalFormatting>
  <conditionalFormatting sqref="N54:O54 N50:O52">
    <cfRule type="cellIs" dxfId="228" priority="228" operator="equal">
      <formula>0</formula>
    </cfRule>
  </conditionalFormatting>
  <conditionalFormatting sqref="N55:O55 N16:O19 N21:O21">
    <cfRule type="cellIs" dxfId="227" priority="229" operator="equal">
      <formula>0</formula>
    </cfRule>
  </conditionalFormatting>
  <conditionalFormatting sqref="N20:O20">
    <cfRule type="cellIs" dxfId="226" priority="225" operator="equal">
      <formula>0</formula>
    </cfRule>
  </conditionalFormatting>
  <conditionalFormatting sqref="P20:R20 T20:U20 C20:F20 H20:M20">
    <cfRule type="cellIs" dxfId="225" priority="227" operator="equal">
      <formula>0</formula>
    </cfRule>
  </conditionalFormatting>
  <conditionalFormatting sqref="S20">
    <cfRule type="cellIs" dxfId="224" priority="226" operator="equal">
      <formula>0</formula>
    </cfRule>
  </conditionalFormatting>
  <conditionalFormatting sqref="C269:U269">
    <cfRule type="cellIs" dxfId="223" priority="224" operator="equal">
      <formula>0</formula>
    </cfRule>
  </conditionalFormatting>
  <conditionalFormatting sqref="C282:F282 H282:U282">
    <cfRule type="cellIs" dxfId="222" priority="223" operator="equal">
      <formula>0</formula>
    </cfRule>
  </conditionalFormatting>
  <conditionalFormatting sqref="C276:F276 H276:U276">
    <cfRule type="cellIs" dxfId="221" priority="222" operator="equal">
      <formula>0</formula>
    </cfRule>
  </conditionalFormatting>
  <conditionalFormatting sqref="C248 H248:U248 E248:F248">
    <cfRule type="cellIs" dxfId="220" priority="221" operator="equal">
      <formula>0</formula>
    </cfRule>
  </conditionalFormatting>
  <conditionalFormatting sqref="G248:Q248">
    <cfRule type="cellIs" dxfId="219" priority="220" operator="equal">
      <formula>0</formula>
    </cfRule>
  </conditionalFormatting>
  <conditionalFormatting sqref="G276:Q280">
    <cfRule type="cellIs" dxfId="218" priority="219" operator="equal">
      <formula>0</formula>
    </cfRule>
  </conditionalFormatting>
  <conditionalFormatting sqref="G282:Q289">
    <cfRule type="cellIs" dxfId="217" priority="218" operator="equal">
      <formula>0</formula>
    </cfRule>
  </conditionalFormatting>
  <conditionalFormatting sqref="G83:Q83">
    <cfRule type="cellIs" dxfId="216" priority="215" operator="equal">
      <formula>0</formula>
    </cfRule>
  </conditionalFormatting>
  <conditionalFormatting sqref="D248">
    <cfRule type="cellIs" dxfId="215" priority="212" operator="equal">
      <formula>0</formula>
    </cfRule>
  </conditionalFormatting>
  <conditionalFormatting sqref="T97:U97 C97:R97">
    <cfRule type="cellIs" dxfId="214" priority="217" operator="equal">
      <formula>0</formula>
    </cfRule>
  </conditionalFormatting>
  <conditionalFormatting sqref="S97">
    <cfRule type="cellIs" dxfId="213" priority="216" operator="equal">
      <formula>0</formula>
    </cfRule>
  </conditionalFormatting>
  <conditionalFormatting sqref="D7:D9">
    <cfRule type="cellIs" dxfId="212" priority="214" operator="equal">
      <formula>0</formula>
    </cfRule>
  </conditionalFormatting>
  <conditionalFormatting sqref="D54 D52">
    <cfRule type="cellIs" dxfId="211" priority="213" operator="equal">
      <formula>0</formula>
    </cfRule>
  </conditionalFormatting>
  <conditionalFormatting sqref="T103:U103 P103:R103 C103:F103 H103:M103 T147:U147 C147:R147">
    <cfRule type="cellIs" dxfId="210" priority="211" operator="equal">
      <formula>0</formula>
    </cfRule>
  </conditionalFormatting>
  <conditionalFormatting sqref="S103 S147">
    <cfRule type="cellIs" dxfId="209" priority="210" operator="equal">
      <formula>0</formula>
    </cfRule>
  </conditionalFormatting>
  <conditionalFormatting sqref="N103:O103 N147:O147">
    <cfRule type="cellIs" dxfId="208" priority="209" operator="equal">
      <formula>0</formula>
    </cfRule>
  </conditionalFormatting>
  <conditionalFormatting sqref="S151:S154">
    <cfRule type="cellIs" dxfId="207" priority="201" operator="equal">
      <formula>0</formula>
    </cfRule>
  </conditionalFormatting>
  <conditionalFormatting sqref="G103:Q103">
    <cfRule type="cellIs" dxfId="206" priority="208" operator="equal">
      <formula>0</formula>
    </cfRule>
  </conditionalFormatting>
  <conditionalFormatting sqref="N148:O149 N104:O104">
    <cfRule type="cellIs" dxfId="205" priority="205" operator="equal">
      <formula>0</formula>
    </cfRule>
  </conditionalFormatting>
  <conditionalFormatting sqref="C150 T150:U150 R150 E150:F150">
    <cfRule type="cellIs" dxfId="204" priority="204" operator="equal">
      <formula>0</formula>
    </cfRule>
  </conditionalFormatting>
  <conditionalFormatting sqref="S150">
    <cfRule type="cellIs" dxfId="203" priority="203" operator="equal">
      <formula>0</formula>
    </cfRule>
  </conditionalFormatting>
  <conditionalFormatting sqref="T151:U154 C151 R151 C152:R152 E151:F151 C153:C154 E153:R154">
    <cfRule type="cellIs" dxfId="202" priority="202" operator="equal">
      <formula>0</formula>
    </cfRule>
  </conditionalFormatting>
  <conditionalFormatting sqref="N152:O154">
    <cfRule type="cellIs" dxfId="201" priority="200" operator="equal">
      <formula>0</formula>
    </cfRule>
  </conditionalFormatting>
  <conditionalFormatting sqref="T148:U149 T104:U104 C104:R104 C148:R149">
    <cfRule type="cellIs" dxfId="200" priority="207" operator="equal">
      <formula>0</formula>
    </cfRule>
  </conditionalFormatting>
  <conditionalFormatting sqref="S148:S149 S104">
    <cfRule type="cellIs" dxfId="199" priority="206" operator="equal">
      <formula>0</formula>
    </cfRule>
  </conditionalFormatting>
  <conditionalFormatting sqref="S146">
    <cfRule type="cellIs" dxfId="198" priority="177" operator="equal">
      <formula>0</formula>
    </cfRule>
  </conditionalFormatting>
  <conditionalFormatting sqref="T105:U105 C105:R105">
    <cfRule type="cellIs" dxfId="197" priority="196" operator="equal">
      <formula>0</formula>
    </cfRule>
  </conditionalFormatting>
  <conditionalFormatting sqref="S105">
    <cfRule type="cellIs" dxfId="196" priority="195" operator="equal">
      <formula>0</formula>
    </cfRule>
  </conditionalFormatting>
  <conditionalFormatting sqref="N105:O105">
    <cfRule type="cellIs" dxfId="195" priority="194" operator="equal">
      <formula>0</formula>
    </cfRule>
  </conditionalFormatting>
  <conditionalFormatting sqref="T108:U109 T111:U112 C108:C109 C111:C112 E108:R109 E111:R112">
    <cfRule type="cellIs" dxfId="194" priority="199" operator="equal">
      <formula>0</formula>
    </cfRule>
  </conditionalFormatting>
  <conditionalFormatting sqref="S108:S109 S111:S112">
    <cfRule type="cellIs" dxfId="193" priority="198" operator="equal">
      <formula>0</formula>
    </cfRule>
  </conditionalFormatting>
  <conditionalFormatting sqref="N108:O109 N111:O112">
    <cfRule type="cellIs" dxfId="192" priority="197" operator="equal">
      <formula>0</formula>
    </cfRule>
  </conditionalFormatting>
  <conditionalFormatting sqref="T106:U106 C106:R106">
    <cfRule type="cellIs" dxfId="191" priority="193" operator="equal">
      <formula>0</formula>
    </cfRule>
  </conditionalFormatting>
  <conditionalFormatting sqref="S106">
    <cfRule type="cellIs" dxfId="190" priority="192" operator="equal">
      <formula>0</formula>
    </cfRule>
  </conditionalFormatting>
  <conditionalFormatting sqref="N106:O106">
    <cfRule type="cellIs" dxfId="189" priority="191" operator="equal">
      <formula>0</formula>
    </cfRule>
  </conditionalFormatting>
  <conditionalFormatting sqref="T114:U114 C114:R114">
    <cfRule type="cellIs" dxfId="188" priority="184" operator="equal">
      <formula>0</formula>
    </cfRule>
  </conditionalFormatting>
  <conditionalFormatting sqref="S114">
    <cfRule type="cellIs" dxfId="187" priority="183" operator="equal">
      <formula>0</formula>
    </cfRule>
  </conditionalFormatting>
  <conditionalFormatting sqref="N114:O114">
    <cfRule type="cellIs" dxfId="186" priority="182" operator="equal">
      <formula>0</formula>
    </cfRule>
  </conditionalFormatting>
  <conditionalFormatting sqref="T115:U115 C115:R115">
    <cfRule type="cellIs" dxfId="185" priority="181" operator="equal">
      <formula>0</formula>
    </cfRule>
  </conditionalFormatting>
  <conditionalFormatting sqref="S115">
    <cfRule type="cellIs" dxfId="184" priority="180" operator="equal">
      <formula>0</formula>
    </cfRule>
  </conditionalFormatting>
  <conditionalFormatting sqref="N115:O115">
    <cfRule type="cellIs" dxfId="183" priority="179" operator="equal">
      <formula>0</formula>
    </cfRule>
  </conditionalFormatting>
  <conditionalFormatting sqref="T113:U113 C113:R113">
    <cfRule type="cellIs" dxfId="182" priority="190" operator="equal">
      <formula>0</formula>
    </cfRule>
  </conditionalFormatting>
  <conditionalFormatting sqref="S113">
    <cfRule type="cellIs" dxfId="181" priority="189" operator="equal">
      <formula>0</formula>
    </cfRule>
  </conditionalFormatting>
  <conditionalFormatting sqref="N113:O113">
    <cfRule type="cellIs" dxfId="180" priority="188" operator="equal">
      <formula>0</formula>
    </cfRule>
  </conditionalFormatting>
  <conditionalFormatting sqref="E138:F138 T138:U138 R138">
    <cfRule type="cellIs" dxfId="179" priority="169" operator="equal">
      <formula>0</formula>
    </cfRule>
  </conditionalFormatting>
  <conditionalFormatting sqref="S138">
    <cfRule type="cellIs" dxfId="178" priority="168" operator="equal">
      <formula>0</formula>
    </cfRule>
  </conditionalFormatting>
  <conditionalFormatting sqref="C138 C141 C143:C154">
    <cfRule type="cellIs" dxfId="177" priority="161" operator="equal">
      <formula>0</formula>
    </cfRule>
  </conditionalFormatting>
  <conditionalFormatting sqref="T116:U118 C116:R116 T120:U121 R117:R118 C117:F118 C120:R121">
    <cfRule type="cellIs" dxfId="176" priority="187" operator="equal">
      <formula>0</formula>
    </cfRule>
  </conditionalFormatting>
  <conditionalFormatting sqref="S116:S118 S120:S121">
    <cfRule type="cellIs" dxfId="175" priority="186" operator="equal">
      <formula>0</formula>
    </cfRule>
  </conditionalFormatting>
  <conditionalFormatting sqref="N116:O116 N120:O121">
    <cfRule type="cellIs" dxfId="174" priority="185" operator="equal">
      <formula>0</formula>
    </cfRule>
  </conditionalFormatting>
  <conditionalFormatting sqref="T146:U146 C146:R146">
    <cfRule type="cellIs" dxfId="173" priority="178" operator="equal">
      <formula>0</formula>
    </cfRule>
  </conditionalFormatting>
  <conditionalFormatting sqref="N122:O122">
    <cfRule type="cellIs" dxfId="172" priority="173" operator="equal">
      <formula>0</formula>
    </cfRule>
  </conditionalFormatting>
  <conditionalFormatting sqref="N146:O146">
    <cfRule type="cellIs" dxfId="171" priority="176" operator="equal">
      <formula>0</formula>
    </cfRule>
  </conditionalFormatting>
  <conditionalFormatting sqref="N143:O149 N152:O154">
    <cfRule type="cellIs" dxfId="170" priority="165" operator="equal">
      <formula>0</formula>
    </cfRule>
  </conditionalFormatting>
  <conditionalFormatting sqref="T107:U107 C107:R107">
    <cfRule type="cellIs" dxfId="169" priority="164" operator="equal">
      <formula>0</formula>
    </cfRule>
  </conditionalFormatting>
  <conditionalFormatting sqref="E141:F141 T141:U141 T143:U154 R141 E150:F151 R150:R151 D146:R149 E143:R145 E153:R154 D152:R152">
    <cfRule type="cellIs" dxfId="168" priority="167" operator="equal">
      <formula>0</formula>
    </cfRule>
  </conditionalFormatting>
  <conditionalFormatting sqref="T122:U122 C122:R122">
    <cfRule type="cellIs" dxfId="167" priority="175" operator="equal">
      <formula>0</formula>
    </cfRule>
  </conditionalFormatting>
  <conditionalFormatting sqref="S122">
    <cfRule type="cellIs" dxfId="166" priority="174" operator="equal">
      <formula>0</formula>
    </cfRule>
  </conditionalFormatting>
  <conditionalFormatting sqref="T123:U123 T155:U155 C155:R155 C137:R137 T137:U137 C123:R123">
    <cfRule type="cellIs" dxfId="165" priority="172" operator="equal">
      <formula>0</formula>
    </cfRule>
  </conditionalFormatting>
  <conditionalFormatting sqref="S123 S155 S137">
    <cfRule type="cellIs" dxfId="164" priority="171" operator="equal">
      <formula>0</formula>
    </cfRule>
  </conditionalFormatting>
  <conditionalFormatting sqref="N123:O123 N155:O155 N137:O137">
    <cfRule type="cellIs" dxfId="163" priority="170" operator="equal">
      <formula>0</formula>
    </cfRule>
  </conditionalFormatting>
  <conditionalFormatting sqref="S107">
    <cfRule type="cellIs" dxfId="162" priority="163" operator="equal">
      <formula>0</formula>
    </cfRule>
  </conditionalFormatting>
  <conditionalFormatting sqref="S141 S143:S154">
    <cfRule type="cellIs" dxfId="161" priority="166" operator="equal">
      <formula>0</formula>
    </cfRule>
  </conditionalFormatting>
  <conditionalFormatting sqref="S152">
    <cfRule type="cellIs" dxfId="160" priority="139" operator="equal">
      <formula>0</formula>
    </cfRule>
  </conditionalFormatting>
  <conditionalFormatting sqref="N107:O107">
    <cfRule type="cellIs" dxfId="159" priority="162" operator="equal">
      <formula>0</formula>
    </cfRule>
  </conditionalFormatting>
  <conditionalFormatting sqref="C124">
    <cfRule type="cellIs" dxfId="158" priority="158" operator="equal">
      <formula>0</formula>
    </cfRule>
  </conditionalFormatting>
  <conditionalFormatting sqref="E124:F124 T124:U124 R124">
    <cfRule type="cellIs" dxfId="157" priority="160" operator="equal">
      <formula>0</formula>
    </cfRule>
  </conditionalFormatting>
  <conditionalFormatting sqref="E125:F125 T125:U125 T136:U136 E136:F136 T127:U134 E127:F134 R125 R127:R134 R136">
    <cfRule type="cellIs" dxfId="156" priority="157" operator="equal">
      <formula>0</formula>
    </cfRule>
  </conditionalFormatting>
  <conditionalFormatting sqref="S124">
    <cfRule type="cellIs" dxfId="155" priority="159" operator="equal">
      <formula>0</formula>
    </cfRule>
  </conditionalFormatting>
  <conditionalFormatting sqref="E139:F140 T139:U140 R139:R140">
    <cfRule type="cellIs" dxfId="154" priority="146" operator="equal">
      <formula>0</formula>
    </cfRule>
  </conditionalFormatting>
  <conditionalFormatting sqref="S125 S136 S127:S134">
    <cfRule type="cellIs" dxfId="153" priority="156" operator="equal">
      <formula>0</formula>
    </cfRule>
  </conditionalFormatting>
  <conditionalFormatting sqref="S139:S140">
    <cfRule type="cellIs" dxfId="152" priority="145" operator="equal">
      <formula>0</formula>
    </cfRule>
  </conditionalFormatting>
  <conditionalFormatting sqref="S135">
    <cfRule type="cellIs" dxfId="151" priority="153" operator="equal">
      <formula>0</formula>
    </cfRule>
  </conditionalFormatting>
  <conditionalFormatting sqref="C125 C136 C127:C134">
    <cfRule type="cellIs" dxfId="150" priority="155" operator="equal">
      <formula>0</formula>
    </cfRule>
  </conditionalFormatting>
  <conditionalFormatting sqref="S164">
    <cfRule type="cellIs" dxfId="149" priority="142" operator="equal">
      <formula>0</formula>
    </cfRule>
  </conditionalFormatting>
  <conditionalFormatting sqref="C135">
    <cfRule type="cellIs" dxfId="148" priority="152" operator="equal">
      <formula>0</formula>
    </cfRule>
  </conditionalFormatting>
  <conditionalFormatting sqref="D126:R126">
    <cfRule type="cellIs" dxfId="147" priority="151" operator="equal">
      <formula>0</formula>
    </cfRule>
  </conditionalFormatting>
  <conditionalFormatting sqref="S126">
    <cfRule type="cellIs" dxfId="146" priority="147" operator="equal">
      <formula>0</formula>
    </cfRule>
  </conditionalFormatting>
  <conditionalFormatting sqref="T135:U135 E135:F135 R135">
    <cfRule type="cellIs" dxfId="145" priority="154" operator="equal">
      <formula>0</formula>
    </cfRule>
  </conditionalFormatting>
  <conditionalFormatting sqref="N126:O126">
    <cfRule type="cellIs" dxfId="144" priority="150" operator="equal">
      <formula>0</formula>
    </cfRule>
  </conditionalFormatting>
  <conditionalFormatting sqref="C126">
    <cfRule type="cellIs" dxfId="143" priority="149" operator="equal">
      <formula>0</formula>
    </cfRule>
  </conditionalFormatting>
  <conditionalFormatting sqref="T126:U126">
    <cfRule type="cellIs" dxfId="142" priority="148" operator="equal">
      <formula>0</formula>
    </cfRule>
  </conditionalFormatting>
  <conditionalFormatting sqref="N192:O192">
    <cfRule type="cellIs" dxfId="141" priority="135" operator="equal">
      <formula>0</formula>
    </cfRule>
  </conditionalFormatting>
  <conditionalFormatting sqref="T152:U152 C152:R152">
    <cfRule type="cellIs" dxfId="140" priority="140" operator="equal">
      <formula>0</formula>
    </cfRule>
  </conditionalFormatting>
  <conditionalFormatting sqref="C139:C140">
    <cfRule type="cellIs" dxfId="139" priority="144" operator="equal">
      <formula>0</formula>
    </cfRule>
  </conditionalFormatting>
  <conditionalFormatting sqref="T164:U164 C164:R164">
    <cfRule type="cellIs" dxfId="138" priority="143" operator="equal">
      <formula>0</formula>
    </cfRule>
  </conditionalFormatting>
  <conditionalFormatting sqref="N181:O181">
    <cfRule type="cellIs" dxfId="137" priority="115" operator="equal">
      <formula>0</formula>
    </cfRule>
  </conditionalFormatting>
  <conditionalFormatting sqref="N164:O164">
    <cfRule type="cellIs" dxfId="136" priority="141" operator="equal">
      <formula>0</formula>
    </cfRule>
  </conditionalFormatting>
  <conditionalFormatting sqref="S186">
    <cfRule type="cellIs" dxfId="135" priority="120" operator="equal">
      <formula>0</formula>
    </cfRule>
  </conditionalFormatting>
  <conditionalFormatting sqref="N186:O186">
    <cfRule type="cellIs" dxfId="134" priority="119" operator="equal">
      <formula>0</formula>
    </cfRule>
  </conditionalFormatting>
  <conditionalFormatting sqref="N152:O152">
    <cfRule type="cellIs" dxfId="133" priority="138" operator="equal">
      <formula>0</formula>
    </cfRule>
  </conditionalFormatting>
  <conditionalFormatting sqref="C192">
    <cfRule type="cellIs" dxfId="132" priority="134" operator="equal">
      <formula>0</formula>
    </cfRule>
  </conditionalFormatting>
  <conditionalFormatting sqref="E192:R192 T192:U192">
    <cfRule type="cellIs" dxfId="131" priority="137" operator="equal">
      <formula>0</formula>
    </cfRule>
  </conditionalFormatting>
  <conditionalFormatting sqref="E189:R189 T189:U189 T192:U193 E192:R193">
    <cfRule type="cellIs" dxfId="130" priority="133" operator="equal">
      <formula>0</formula>
    </cfRule>
  </conditionalFormatting>
  <conditionalFormatting sqref="S192">
    <cfRule type="cellIs" dxfId="129" priority="136" operator="equal">
      <formula>0</formula>
    </cfRule>
  </conditionalFormatting>
  <conditionalFormatting sqref="S188">
    <cfRule type="cellIs" dxfId="128" priority="128" operator="equal">
      <formula>0</formula>
    </cfRule>
  </conditionalFormatting>
  <conditionalFormatting sqref="S189 S192:S193">
    <cfRule type="cellIs" dxfId="127" priority="132" operator="equal">
      <formula>0</formula>
    </cfRule>
  </conditionalFormatting>
  <conditionalFormatting sqref="N189:O189 N192:O193">
    <cfRule type="cellIs" dxfId="126" priority="131" operator="equal">
      <formula>0</formula>
    </cfRule>
  </conditionalFormatting>
  <conditionalFormatting sqref="C189 C192:C193">
    <cfRule type="cellIs" dxfId="125" priority="130" operator="equal">
      <formula>0</formula>
    </cfRule>
  </conditionalFormatting>
  <conditionalFormatting sqref="T188:U188 E188:R188">
    <cfRule type="cellIs" dxfId="124" priority="129" operator="equal">
      <formula>0</formula>
    </cfRule>
  </conditionalFormatting>
  <conditionalFormatting sqref="T156:U156 C156:R156">
    <cfRule type="cellIs" dxfId="123" priority="111" operator="equal">
      <formula>0</formula>
    </cfRule>
  </conditionalFormatting>
  <conditionalFormatting sqref="N188:O188">
    <cfRule type="cellIs" dxfId="122" priority="127" operator="equal">
      <formula>0</formula>
    </cfRule>
  </conditionalFormatting>
  <conditionalFormatting sqref="C188">
    <cfRule type="cellIs" dxfId="121" priority="126" operator="equal">
      <formula>0</formula>
    </cfRule>
  </conditionalFormatting>
  <conditionalFormatting sqref="E187:R187 T187:U187">
    <cfRule type="cellIs" dxfId="120" priority="125" operator="equal">
      <formula>0</formula>
    </cfRule>
  </conditionalFormatting>
  <conditionalFormatting sqref="S187">
    <cfRule type="cellIs" dxfId="119" priority="124" operator="equal">
      <formula>0</formula>
    </cfRule>
  </conditionalFormatting>
  <conditionalFormatting sqref="N187:O187">
    <cfRule type="cellIs" dxfId="118" priority="123" operator="equal">
      <formula>0</formula>
    </cfRule>
  </conditionalFormatting>
  <conditionalFormatting sqref="C187">
    <cfRule type="cellIs" dxfId="117" priority="122" operator="equal">
      <formula>0</formula>
    </cfRule>
  </conditionalFormatting>
  <conditionalFormatting sqref="T186:U186 E186:R186">
    <cfRule type="cellIs" dxfId="116" priority="121" operator="equal">
      <formula>0</formula>
    </cfRule>
  </conditionalFormatting>
  <conditionalFormatting sqref="S181">
    <cfRule type="cellIs" dxfId="115" priority="116" operator="equal">
      <formula>0</formula>
    </cfRule>
  </conditionalFormatting>
  <conditionalFormatting sqref="C186">
    <cfRule type="cellIs" dxfId="114" priority="118" operator="equal">
      <formula>0</formula>
    </cfRule>
  </conditionalFormatting>
  <conditionalFormatting sqref="T181:U181 C181:R181">
    <cfRule type="cellIs" dxfId="113" priority="117" operator="equal">
      <formula>0</formula>
    </cfRule>
  </conditionalFormatting>
  <conditionalFormatting sqref="T163:U163 C163:R163">
    <cfRule type="cellIs" dxfId="112" priority="114" operator="equal">
      <formula>0</formula>
    </cfRule>
  </conditionalFormatting>
  <conditionalFormatting sqref="S163">
    <cfRule type="cellIs" dxfId="111" priority="113" operator="equal">
      <formula>0</formula>
    </cfRule>
  </conditionalFormatting>
  <conditionalFormatting sqref="N163:O163">
    <cfRule type="cellIs" dxfId="110" priority="112" operator="equal">
      <formula>0</formula>
    </cfRule>
  </conditionalFormatting>
  <conditionalFormatting sqref="S156">
    <cfRule type="cellIs" dxfId="109" priority="110" operator="equal">
      <formula>0</formula>
    </cfRule>
  </conditionalFormatting>
  <conditionalFormatting sqref="N156:O156">
    <cfRule type="cellIs" dxfId="108" priority="109" operator="equal">
      <formula>0</formula>
    </cfRule>
  </conditionalFormatting>
  <conditionalFormatting sqref="C157">
    <cfRule type="cellIs" dxfId="107" priority="105" operator="equal">
      <formula>0</formula>
    </cfRule>
  </conditionalFormatting>
  <conditionalFormatting sqref="E157:R157 T157:U157">
    <cfRule type="cellIs" dxfId="106" priority="108" operator="equal">
      <formula>0</formula>
    </cfRule>
  </conditionalFormatting>
  <conditionalFormatting sqref="S157">
    <cfRule type="cellIs" dxfId="105" priority="107" operator="equal">
      <formula>0</formula>
    </cfRule>
  </conditionalFormatting>
  <conditionalFormatting sqref="N157:O157">
    <cfRule type="cellIs" dxfId="104" priority="106" operator="equal">
      <formula>0</formula>
    </cfRule>
  </conditionalFormatting>
  <conditionalFormatting sqref="E158:R162 T158:U162">
    <cfRule type="cellIs" dxfId="103" priority="104" operator="equal">
      <formula>0</formula>
    </cfRule>
  </conditionalFormatting>
  <conditionalFormatting sqref="S158:S162">
    <cfRule type="cellIs" dxfId="102" priority="103" operator="equal">
      <formula>0</formula>
    </cfRule>
  </conditionalFormatting>
  <conditionalFormatting sqref="N158:O162">
    <cfRule type="cellIs" dxfId="101" priority="102" operator="equal">
      <formula>0</formula>
    </cfRule>
  </conditionalFormatting>
  <conditionalFormatting sqref="C158:C162">
    <cfRule type="cellIs" dxfId="100" priority="101" operator="equal">
      <formula>0</formula>
    </cfRule>
  </conditionalFormatting>
  <conditionalFormatting sqref="T110:U110 C110:R110">
    <cfRule type="cellIs" dxfId="99" priority="100" operator="equal">
      <formula>0</formula>
    </cfRule>
  </conditionalFormatting>
  <conditionalFormatting sqref="S110">
    <cfRule type="cellIs" dxfId="98" priority="99" operator="equal">
      <formula>0</formula>
    </cfRule>
  </conditionalFormatting>
  <conditionalFormatting sqref="N110:O110">
    <cfRule type="cellIs" dxfId="97" priority="98" operator="equal">
      <formula>0</formula>
    </cfRule>
  </conditionalFormatting>
  <conditionalFormatting sqref="T119:U119 C119:R119">
    <cfRule type="cellIs" dxfId="96" priority="97" operator="equal">
      <formula>0</formula>
    </cfRule>
  </conditionalFormatting>
  <conditionalFormatting sqref="S119">
    <cfRule type="cellIs" dxfId="95" priority="96" operator="equal">
      <formula>0</formula>
    </cfRule>
  </conditionalFormatting>
  <conditionalFormatting sqref="N119:O119">
    <cfRule type="cellIs" dxfId="94" priority="95" operator="equal">
      <formula>0</formula>
    </cfRule>
  </conditionalFormatting>
  <conditionalFormatting sqref="C142 T142:U142 E142:R142">
    <cfRule type="cellIs" dxfId="93" priority="94" operator="equal">
      <formula>0</formula>
    </cfRule>
  </conditionalFormatting>
  <conditionalFormatting sqref="S142">
    <cfRule type="cellIs" dxfId="92" priority="93" operator="equal">
      <formula>0</formula>
    </cfRule>
  </conditionalFormatting>
  <conditionalFormatting sqref="N142:O142">
    <cfRule type="cellIs" dxfId="91" priority="92" operator="equal">
      <formula>0</formula>
    </cfRule>
  </conditionalFormatting>
  <conditionalFormatting sqref="G108:Q109">
    <cfRule type="cellIs" dxfId="90" priority="91" operator="equal">
      <formula>0</formula>
    </cfRule>
  </conditionalFormatting>
  <conditionalFormatting sqref="G117:Q118">
    <cfRule type="cellIs" dxfId="89" priority="90" operator="equal">
      <formula>0</formula>
    </cfRule>
  </conditionalFormatting>
  <conditionalFormatting sqref="G117:Q118">
    <cfRule type="cellIs" dxfId="88" priority="89" operator="equal">
      <formula>0</formula>
    </cfRule>
  </conditionalFormatting>
  <conditionalFormatting sqref="N117:O118">
    <cfRule type="cellIs" dxfId="87" priority="88" operator="equal">
      <formula>0</formula>
    </cfRule>
  </conditionalFormatting>
  <conditionalFormatting sqref="G120:Q120">
    <cfRule type="cellIs" dxfId="86" priority="87" operator="equal">
      <formula>0</formula>
    </cfRule>
  </conditionalFormatting>
  <conditionalFormatting sqref="N120:O120">
    <cfRule type="cellIs" dxfId="85" priority="86" operator="equal">
      <formula>0</formula>
    </cfRule>
  </conditionalFormatting>
  <conditionalFormatting sqref="G124:Q125">
    <cfRule type="cellIs" dxfId="84" priority="85" operator="equal">
      <formula>0</formula>
    </cfRule>
  </conditionalFormatting>
  <conditionalFormatting sqref="G124:Q125">
    <cfRule type="cellIs" dxfId="83" priority="84" operator="equal">
      <formula>0</formula>
    </cfRule>
  </conditionalFormatting>
  <conditionalFormatting sqref="N124:O125">
    <cfRule type="cellIs" dxfId="82" priority="83" operator="equal">
      <formula>0</formula>
    </cfRule>
  </conditionalFormatting>
  <conditionalFormatting sqref="G127:Q136">
    <cfRule type="cellIs" dxfId="81" priority="82" operator="equal">
      <formula>0</formula>
    </cfRule>
  </conditionalFormatting>
  <conditionalFormatting sqref="G127:Q136">
    <cfRule type="cellIs" dxfId="80" priority="81" operator="equal">
      <formula>0</formula>
    </cfRule>
  </conditionalFormatting>
  <conditionalFormatting sqref="N127:O136">
    <cfRule type="cellIs" dxfId="79" priority="80" operator="equal">
      <formula>0</formula>
    </cfRule>
  </conditionalFormatting>
  <conditionalFormatting sqref="G138:Q141">
    <cfRule type="cellIs" dxfId="78" priority="79" operator="equal">
      <formula>0</formula>
    </cfRule>
  </conditionalFormatting>
  <conditionalFormatting sqref="G138:Q141">
    <cfRule type="cellIs" dxfId="77" priority="78" operator="equal">
      <formula>0</formula>
    </cfRule>
  </conditionalFormatting>
  <conditionalFormatting sqref="N138:O141">
    <cfRule type="cellIs" dxfId="76" priority="77" operator="equal">
      <formula>0</formula>
    </cfRule>
  </conditionalFormatting>
  <conditionalFormatting sqref="G143:Q145">
    <cfRule type="cellIs" dxfId="75" priority="76" operator="equal">
      <formula>0</formula>
    </cfRule>
  </conditionalFormatting>
  <conditionalFormatting sqref="N143:O145">
    <cfRule type="cellIs" dxfId="74" priority="75" operator="equal">
      <formula>0</formula>
    </cfRule>
  </conditionalFormatting>
  <conditionalFormatting sqref="G150:Q151">
    <cfRule type="cellIs" dxfId="73" priority="74" operator="equal">
      <formula>0</formula>
    </cfRule>
  </conditionalFormatting>
  <conditionalFormatting sqref="G150:Q151">
    <cfRule type="cellIs" dxfId="72" priority="73" operator="equal">
      <formula>0</formula>
    </cfRule>
  </conditionalFormatting>
  <conditionalFormatting sqref="N150:O151">
    <cfRule type="cellIs" dxfId="71" priority="72" operator="equal">
      <formula>0</formula>
    </cfRule>
  </conditionalFormatting>
  <conditionalFormatting sqref="G153:Q154">
    <cfRule type="cellIs" dxfId="70" priority="71" operator="equal">
      <formula>0</formula>
    </cfRule>
  </conditionalFormatting>
  <conditionalFormatting sqref="N153:O154">
    <cfRule type="cellIs" dxfId="69" priority="70" operator="equal">
      <formula>0</formula>
    </cfRule>
  </conditionalFormatting>
  <conditionalFormatting sqref="C190:U190">
    <cfRule type="cellIs" dxfId="68" priority="69" operator="equal">
      <formula>0</formula>
    </cfRule>
  </conditionalFormatting>
  <conditionalFormatting sqref="S191">
    <cfRule type="cellIs" dxfId="67" priority="67" operator="equal">
      <formula>0</formula>
    </cfRule>
  </conditionalFormatting>
  <conditionalFormatting sqref="T191:U191 C191:R191">
    <cfRule type="cellIs" dxfId="66" priority="68" operator="equal">
      <formula>0</formula>
    </cfRule>
  </conditionalFormatting>
  <conditionalFormatting sqref="N191:O191">
    <cfRule type="cellIs" dxfId="65" priority="66" operator="equal">
      <formula>0</formula>
    </cfRule>
  </conditionalFormatting>
  <conditionalFormatting sqref="T190:U190 C190:R190">
    <cfRule type="cellIs" dxfId="64" priority="65" operator="equal">
      <formula>0</formula>
    </cfRule>
  </conditionalFormatting>
  <conditionalFormatting sqref="S190">
    <cfRule type="cellIs" dxfId="63" priority="64" operator="equal">
      <formula>0</formula>
    </cfRule>
  </conditionalFormatting>
  <conditionalFormatting sqref="N190:O190">
    <cfRule type="cellIs" dxfId="62" priority="63" operator="equal">
      <formula>0</formula>
    </cfRule>
  </conditionalFormatting>
  <conditionalFormatting sqref="C166:C168 C178 E178:U178 E166:U168">
    <cfRule type="cellIs" dxfId="61" priority="62" operator="equal">
      <formula>0</formula>
    </cfRule>
  </conditionalFormatting>
  <conditionalFormatting sqref="E180:R180 T180:U180">
    <cfRule type="cellIs" dxfId="60" priority="61" operator="equal">
      <formula>0</formula>
    </cfRule>
  </conditionalFormatting>
  <conditionalFormatting sqref="S179">
    <cfRule type="cellIs" dxfId="59" priority="56" operator="equal">
      <formula>0</formula>
    </cfRule>
  </conditionalFormatting>
  <conditionalFormatting sqref="S180">
    <cfRule type="cellIs" dxfId="58" priority="60" operator="equal">
      <formula>0</formula>
    </cfRule>
  </conditionalFormatting>
  <conditionalFormatting sqref="N180:O180">
    <cfRule type="cellIs" dxfId="57" priority="59" operator="equal">
      <formula>0</formula>
    </cfRule>
  </conditionalFormatting>
  <conditionalFormatting sqref="C180">
    <cfRule type="cellIs" dxfId="56" priority="58" operator="equal">
      <formula>0</formula>
    </cfRule>
  </conditionalFormatting>
  <conditionalFormatting sqref="T179:U179 E179:R179">
    <cfRule type="cellIs" dxfId="55" priority="57" operator="equal">
      <formula>0</formula>
    </cfRule>
  </conditionalFormatting>
  <conditionalFormatting sqref="N179:O179">
    <cfRule type="cellIs" dxfId="54" priority="55" operator="equal">
      <formula>0</formula>
    </cfRule>
  </conditionalFormatting>
  <conditionalFormatting sqref="C179">
    <cfRule type="cellIs" dxfId="53" priority="54" operator="equal">
      <formula>0</formula>
    </cfRule>
  </conditionalFormatting>
  <conditionalFormatting sqref="T165:U165 C165:R165">
    <cfRule type="cellIs" dxfId="52" priority="53" operator="equal">
      <formula>0</formula>
    </cfRule>
  </conditionalFormatting>
  <conditionalFormatting sqref="S165">
    <cfRule type="cellIs" dxfId="51" priority="52" operator="equal">
      <formula>0</formula>
    </cfRule>
  </conditionalFormatting>
  <conditionalFormatting sqref="N165:O165">
    <cfRule type="cellIs" dxfId="50" priority="51" operator="equal">
      <formula>0</formula>
    </cfRule>
  </conditionalFormatting>
  <conditionalFormatting sqref="C198:U198 C197 E197:U197">
    <cfRule type="cellIs" dxfId="49" priority="50" operator="equal">
      <formula>0</formula>
    </cfRule>
  </conditionalFormatting>
  <conditionalFormatting sqref="N196:O196">
    <cfRule type="cellIs" dxfId="48" priority="47" operator="equal">
      <formula>0</formula>
    </cfRule>
  </conditionalFormatting>
  <conditionalFormatting sqref="C196">
    <cfRule type="cellIs" dxfId="47" priority="46" operator="equal">
      <formula>0</formula>
    </cfRule>
  </conditionalFormatting>
  <conditionalFormatting sqref="E196:R196 T196:U196">
    <cfRule type="cellIs" dxfId="46" priority="49" operator="equal">
      <formula>0</formula>
    </cfRule>
  </conditionalFormatting>
  <conditionalFormatting sqref="T196:U198 D198:R198 E196:R197">
    <cfRule type="cellIs" dxfId="45" priority="45" operator="equal">
      <formula>0</formula>
    </cfRule>
  </conditionalFormatting>
  <conditionalFormatting sqref="S196">
    <cfRule type="cellIs" dxfId="44" priority="48" operator="equal">
      <formula>0</formula>
    </cfRule>
  </conditionalFormatting>
  <conditionalFormatting sqref="S196:S198">
    <cfRule type="cellIs" dxfId="43" priority="44" operator="equal">
      <formula>0</formula>
    </cfRule>
  </conditionalFormatting>
  <conditionalFormatting sqref="N196:O198">
    <cfRule type="cellIs" dxfId="42" priority="43" operator="equal">
      <formula>0</formula>
    </cfRule>
  </conditionalFormatting>
  <conditionalFormatting sqref="C196:C198">
    <cfRule type="cellIs" dxfId="41" priority="42" operator="equal">
      <formula>0</formula>
    </cfRule>
  </conditionalFormatting>
  <conditionalFormatting sqref="G195:Q195">
    <cfRule type="cellIs" dxfId="40" priority="41" operator="equal">
      <formula>0</formula>
    </cfRule>
  </conditionalFormatting>
  <conditionalFormatting sqref="N195:O195">
    <cfRule type="cellIs" dxfId="39" priority="40" operator="equal">
      <formula>0</formula>
    </cfRule>
  </conditionalFormatting>
  <conditionalFormatting sqref="C203 E203:U203">
    <cfRule type="cellIs" dxfId="38" priority="39" operator="equal">
      <formula>0</formula>
    </cfRule>
  </conditionalFormatting>
  <conditionalFormatting sqref="N202:O202">
    <cfRule type="cellIs" dxfId="37" priority="36" operator="equal">
      <formula>0</formula>
    </cfRule>
  </conditionalFormatting>
  <conditionalFormatting sqref="C202">
    <cfRule type="cellIs" dxfId="36" priority="35" operator="equal">
      <formula>0</formula>
    </cfRule>
  </conditionalFormatting>
  <conditionalFormatting sqref="E202:R202 T202:U202">
    <cfRule type="cellIs" dxfId="35" priority="38" operator="equal">
      <formula>0</formula>
    </cfRule>
  </conditionalFormatting>
  <conditionalFormatting sqref="T202:U203 E202:R203">
    <cfRule type="cellIs" dxfId="34" priority="34" operator="equal">
      <formula>0</formula>
    </cfRule>
  </conditionalFormatting>
  <conditionalFormatting sqref="S202">
    <cfRule type="cellIs" dxfId="33" priority="37" operator="equal">
      <formula>0</formula>
    </cfRule>
  </conditionalFormatting>
  <conditionalFormatting sqref="S202:S203">
    <cfRule type="cellIs" dxfId="32" priority="33" operator="equal">
      <formula>0</formula>
    </cfRule>
  </conditionalFormatting>
  <conditionalFormatting sqref="N202:O203">
    <cfRule type="cellIs" dxfId="31" priority="32" operator="equal">
      <formula>0</formula>
    </cfRule>
  </conditionalFormatting>
  <conditionalFormatting sqref="C202:C203">
    <cfRule type="cellIs" dxfId="30" priority="31" operator="equal">
      <formula>0</formula>
    </cfRule>
  </conditionalFormatting>
  <conditionalFormatting sqref="S201">
    <cfRule type="cellIs" dxfId="29" priority="29" operator="equal">
      <formula>0</formula>
    </cfRule>
  </conditionalFormatting>
  <conditionalFormatting sqref="T201:U201 C201:R201">
    <cfRule type="cellIs" dxfId="28" priority="30" operator="equal">
      <formula>0</formula>
    </cfRule>
  </conditionalFormatting>
  <conditionalFormatting sqref="N201:O201">
    <cfRule type="cellIs" dxfId="27" priority="28" operator="equal">
      <formula>0</formula>
    </cfRule>
  </conditionalFormatting>
  <conditionalFormatting sqref="S53:U53">
    <cfRule type="cellIs" dxfId="26" priority="27" operator="equal">
      <formula>0</formula>
    </cfRule>
  </conditionalFormatting>
  <conditionalFormatting sqref="E53:F53 C53 R53">
    <cfRule type="cellIs" dxfId="25" priority="26" operator="equal">
      <formula>0</formula>
    </cfRule>
  </conditionalFormatting>
  <conditionalFormatting sqref="G53:Q53">
    <cfRule type="cellIs" dxfId="24" priority="25" operator="equal">
      <formula>0</formula>
    </cfRule>
  </conditionalFormatting>
  <conditionalFormatting sqref="N53:O53">
    <cfRule type="cellIs" dxfId="23" priority="24" operator="equal">
      <formula>0</formula>
    </cfRule>
  </conditionalFormatting>
  <conditionalFormatting sqref="D53">
    <cfRule type="cellIs" dxfId="22" priority="23" operator="equal">
      <formula>0</formula>
    </cfRule>
  </conditionalFormatting>
  <conditionalFormatting sqref="S51:U51">
    <cfRule type="cellIs" dxfId="21" priority="22" operator="equal">
      <formula>0</formula>
    </cfRule>
  </conditionalFormatting>
  <conditionalFormatting sqref="R51 C51 F51">
    <cfRule type="cellIs" dxfId="20" priority="21" operator="equal">
      <formula>0</formula>
    </cfRule>
  </conditionalFormatting>
  <conditionalFormatting sqref="D127:D136">
    <cfRule type="cellIs" dxfId="19" priority="20" operator="equal">
      <formula>0</formula>
    </cfRule>
  </conditionalFormatting>
  <conditionalFormatting sqref="D143:D145">
    <cfRule type="cellIs" dxfId="18" priority="18" operator="equal">
      <formula>0</formula>
    </cfRule>
  </conditionalFormatting>
  <conditionalFormatting sqref="D138:D141">
    <cfRule type="cellIs" dxfId="17" priority="19" operator="equal">
      <formula>0</formula>
    </cfRule>
  </conditionalFormatting>
  <conditionalFormatting sqref="D150:D151">
    <cfRule type="cellIs" dxfId="16" priority="17" operator="equal">
      <formula>0</formula>
    </cfRule>
  </conditionalFormatting>
  <conditionalFormatting sqref="D153:D154">
    <cfRule type="cellIs" dxfId="15" priority="16" operator="equal">
      <formula>0</formula>
    </cfRule>
  </conditionalFormatting>
  <conditionalFormatting sqref="D157:D162">
    <cfRule type="cellIs" dxfId="14" priority="15" operator="equal">
      <formula>0</formula>
    </cfRule>
  </conditionalFormatting>
  <conditionalFormatting sqref="D166:D180">
    <cfRule type="cellIs" dxfId="13" priority="14" operator="equal">
      <formula>0</formula>
    </cfRule>
  </conditionalFormatting>
  <conditionalFormatting sqref="D182:D189">
    <cfRule type="cellIs" dxfId="12" priority="13" operator="equal">
      <formula>0</formula>
    </cfRule>
  </conditionalFormatting>
  <conditionalFormatting sqref="D192:D193">
    <cfRule type="cellIs" dxfId="11" priority="12" operator="equal">
      <formula>0</formula>
    </cfRule>
  </conditionalFormatting>
  <conditionalFormatting sqref="D196:D197">
    <cfRule type="cellIs" dxfId="10" priority="11" operator="equal">
      <formula>0</formula>
    </cfRule>
  </conditionalFormatting>
  <conditionalFormatting sqref="D202:D203">
    <cfRule type="cellIs" dxfId="9" priority="10" operator="equal">
      <formula>0</formula>
    </cfRule>
  </conditionalFormatting>
  <conditionalFormatting sqref="D108:D109">
    <cfRule type="cellIs" dxfId="8" priority="9" operator="equal">
      <formula>0</formula>
    </cfRule>
  </conditionalFormatting>
  <conditionalFormatting sqref="D111:D112">
    <cfRule type="cellIs" dxfId="7" priority="8" operator="equal">
      <formula>0</formula>
    </cfRule>
  </conditionalFormatting>
  <conditionalFormatting sqref="D142">
    <cfRule type="cellIs" dxfId="6" priority="7" operator="equal">
      <formula>0</formula>
    </cfRule>
  </conditionalFormatting>
  <conditionalFormatting sqref="D124:D125">
    <cfRule type="cellIs" dxfId="5" priority="6" operator="equal">
      <formula>0</formula>
    </cfRule>
  </conditionalFormatting>
  <conditionalFormatting sqref="D152">
    <cfRule type="cellIs" dxfId="4" priority="5" operator="equal">
      <formula>0</formula>
    </cfRule>
  </conditionalFormatting>
  <conditionalFormatting sqref="D199">
    <cfRule type="cellIs" dxfId="3" priority="4" operator="equal">
      <formula>0</formula>
    </cfRule>
  </conditionalFormatting>
  <conditionalFormatting sqref="C98:U98">
    <cfRule type="cellIs" dxfId="2" priority="3" operator="equal">
      <formula>0</formula>
    </cfRule>
  </conditionalFormatting>
  <conditionalFormatting sqref="E50:E51">
    <cfRule type="cellIs" dxfId="1" priority="2" operator="equal">
      <formula>0</formula>
    </cfRule>
  </conditionalFormatting>
  <conditionalFormatting sqref="D50:D51">
    <cfRule type="cellIs" dxfId="0" priority="1" operator="equal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scale="62" fitToHeight="3" orientation="landscape" r:id="rId1"/>
  <headerFooter>
    <oddHeader>&amp;R&amp;G</oddHeader>
    <oddFooter>&amp;L&amp;"Calibri,Normal"&amp;12Energy costs, taxes and subsidies - &amp;A&amp;C&amp;D&amp;R&amp;"Calibri,Normal"&amp;12&amp;P/&amp;N</oddFooter>
  </headerFooter>
  <rowBreaks count="2" manualBreakCount="2">
    <brk id="78" min="2" max="20" man="1"/>
    <brk id="242" min="2" max="20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zoomScale="85" zoomScaleNormal="85" workbookViewId="0">
      <selection activeCell="S26" sqref="S26"/>
    </sheetView>
  </sheetViews>
  <sheetFormatPr defaultRowHeight="14.25"/>
  <cols>
    <col min="1" max="1" width="0.265625" style="182" customWidth="1"/>
    <col min="2" max="2" width="25.86328125" bestFit="1" customWidth="1"/>
    <col min="8" max="8" width="2.796875" customWidth="1"/>
    <col min="10" max="10" width="14.73046875" customWidth="1"/>
    <col min="12" max="12" width="9.265625" customWidth="1"/>
    <col min="13" max="13" width="9.46484375" customWidth="1"/>
    <col min="16" max="16" width="2.796875" customWidth="1"/>
    <col min="18" max="18" width="9.3984375" customWidth="1"/>
  </cols>
  <sheetData>
    <row r="1" spans="2:24" s="182" customFormat="1" ht="2.25" customHeight="1"/>
    <row r="2" spans="2:24">
      <c r="B2" s="234"/>
      <c r="C2" s="235"/>
      <c r="D2" s="235"/>
      <c r="E2" s="235"/>
      <c r="F2" s="235"/>
      <c r="G2" s="236"/>
      <c r="I2" s="234"/>
      <c r="J2" s="235"/>
      <c r="K2" s="235"/>
      <c r="L2" s="235"/>
      <c r="M2" s="235"/>
      <c r="N2" s="235"/>
      <c r="O2" s="236"/>
      <c r="Q2" s="234"/>
      <c r="R2" s="235"/>
      <c r="S2" s="235"/>
      <c r="T2" s="235"/>
      <c r="U2" s="235"/>
      <c r="V2" s="235"/>
      <c r="W2" s="235"/>
      <c r="X2" s="236"/>
    </row>
    <row r="3" spans="2:24">
      <c r="B3" s="237"/>
      <c r="C3" s="238"/>
      <c r="D3" s="238"/>
      <c r="E3" s="238"/>
      <c r="F3" s="238"/>
      <c r="G3" s="239"/>
      <c r="I3" s="237"/>
      <c r="J3" s="238"/>
      <c r="K3" s="238"/>
      <c r="L3" s="238"/>
      <c r="M3" s="238"/>
      <c r="N3" s="238"/>
      <c r="O3" s="239"/>
      <c r="Q3" s="237"/>
      <c r="R3" s="238"/>
      <c r="S3" s="238"/>
      <c r="T3" s="238"/>
      <c r="U3" s="238"/>
      <c r="V3" s="238"/>
      <c r="W3" s="238"/>
      <c r="X3" s="239"/>
    </row>
    <row r="4" spans="2:24">
      <c r="B4" s="237"/>
      <c r="C4" s="238"/>
      <c r="D4" s="238"/>
      <c r="E4" s="238"/>
      <c r="F4" s="238"/>
      <c r="G4" s="239"/>
      <c r="I4" s="237"/>
      <c r="J4" s="238"/>
      <c r="K4" s="238"/>
      <c r="L4" s="238"/>
      <c r="M4" s="238"/>
      <c r="N4" s="238"/>
      <c r="O4" s="239"/>
      <c r="Q4" s="237"/>
      <c r="R4" s="238"/>
      <c r="S4" s="238"/>
      <c r="T4" s="238"/>
      <c r="U4" s="238"/>
      <c r="V4" s="238"/>
      <c r="W4" s="238"/>
      <c r="X4" s="239"/>
    </row>
    <row r="5" spans="2:24">
      <c r="B5" s="237"/>
      <c r="C5" s="238"/>
      <c r="D5" s="238"/>
      <c r="E5" s="238"/>
      <c r="F5" s="238"/>
      <c r="G5" s="239"/>
      <c r="I5" s="237"/>
      <c r="J5" s="238"/>
      <c r="K5" s="238"/>
      <c r="L5" s="238"/>
      <c r="M5" s="238"/>
      <c r="N5" s="238"/>
      <c r="O5" s="239"/>
      <c r="Q5" s="237"/>
      <c r="R5" s="238"/>
      <c r="S5" s="238"/>
      <c r="T5" s="238"/>
      <c r="U5" s="238"/>
      <c r="V5" s="238"/>
      <c r="W5" s="238"/>
      <c r="X5" s="239"/>
    </row>
    <row r="6" spans="2:24">
      <c r="B6" s="237"/>
      <c r="C6" s="238"/>
      <c r="D6" s="238"/>
      <c r="E6" s="238"/>
      <c r="F6" s="238"/>
      <c r="G6" s="239"/>
      <c r="I6" s="237"/>
      <c r="J6" s="238"/>
      <c r="K6" s="238"/>
      <c r="L6" s="238"/>
      <c r="M6" s="238"/>
      <c r="N6" s="238"/>
      <c r="O6" s="239"/>
      <c r="Q6" s="237"/>
      <c r="R6" s="238"/>
      <c r="S6" s="238"/>
      <c r="T6" s="238"/>
      <c r="U6" s="238"/>
      <c r="V6" s="238"/>
      <c r="W6" s="238"/>
      <c r="X6" s="239"/>
    </row>
    <row r="7" spans="2:24">
      <c r="B7" s="237"/>
      <c r="C7" s="238"/>
      <c r="D7" s="238"/>
      <c r="E7" s="238"/>
      <c r="F7" s="238"/>
      <c r="G7" s="239"/>
      <c r="I7" s="237"/>
      <c r="J7" s="238"/>
      <c r="K7" s="238"/>
      <c r="L7" s="238"/>
      <c r="M7" s="238"/>
      <c r="N7" s="238"/>
      <c r="O7" s="239"/>
      <c r="Q7" s="237"/>
      <c r="R7" s="238"/>
      <c r="S7" s="238"/>
      <c r="T7" s="238"/>
      <c r="U7" s="238"/>
      <c r="V7" s="238"/>
      <c r="W7" s="238"/>
      <c r="X7" s="239"/>
    </row>
    <row r="8" spans="2:24">
      <c r="B8" s="237"/>
      <c r="C8" s="238"/>
      <c r="D8" s="238"/>
      <c r="E8" s="238"/>
      <c r="F8" s="238"/>
      <c r="G8" s="239"/>
      <c r="I8" s="237"/>
      <c r="J8" s="238"/>
      <c r="K8" s="238"/>
      <c r="L8" s="238"/>
      <c r="M8" s="238"/>
      <c r="N8" s="238"/>
      <c r="O8" s="239"/>
      <c r="Q8" s="237"/>
      <c r="R8" s="238"/>
      <c r="S8" s="238"/>
      <c r="T8" s="238"/>
      <c r="U8" s="238"/>
      <c r="V8" s="238"/>
      <c r="W8" s="238"/>
      <c r="X8" s="239"/>
    </row>
    <row r="9" spans="2:24">
      <c r="B9" s="237"/>
      <c r="C9" s="238"/>
      <c r="D9" s="238"/>
      <c r="E9" s="238"/>
      <c r="F9" s="238"/>
      <c r="G9" s="239"/>
      <c r="I9" s="237"/>
      <c r="J9" s="238"/>
      <c r="K9" s="238"/>
      <c r="L9" s="238"/>
      <c r="M9" s="238"/>
      <c r="N9" s="238"/>
      <c r="O9" s="239"/>
      <c r="Q9" s="237"/>
      <c r="R9" s="238"/>
      <c r="S9" s="238"/>
      <c r="T9" s="238"/>
      <c r="U9" s="238"/>
      <c r="V9" s="238"/>
      <c r="W9" s="238"/>
      <c r="X9" s="239"/>
    </row>
    <row r="10" spans="2:24">
      <c r="B10" s="237"/>
      <c r="C10" s="238"/>
      <c r="D10" s="238"/>
      <c r="E10" s="238"/>
      <c r="F10" s="238"/>
      <c r="G10" s="239"/>
      <c r="I10" s="237"/>
      <c r="J10" s="238"/>
      <c r="K10" s="238"/>
      <c r="L10" s="238"/>
      <c r="M10" s="238"/>
      <c r="N10" s="238"/>
      <c r="O10" s="239"/>
      <c r="Q10" s="237"/>
      <c r="R10" s="238"/>
      <c r="S10" s="238"/>
      <c r="T10" s="238"/>
      <c r="U10" s="238"/>
      <c r="V10" s="238"/>
      <c r="W10" s="238"/>
      <c r="X10" s="239"/>
    </row>
    <row r="11" spans="2:24">
      <c r="B11" s="237"/>
      <c r="C11" s="238"/>
      <c r="D11" s="238"/>
      <c r="E11" s="238"/>
      <c r="F11" s="238"/>
      <c r="G11" s="239"/>
      <c r="I11" s="237"/>
      <c r="J11" s="238"/>
      <c r="K11" s="238"/>
      <c r="L11" s="238"/>
      <c r="M11" s="238"/>
      <c r="N11" s="238"/>
      <c r="O11" s="239"/>
      <c r="Q11" s="237"/>
      <c r="R11" s="238"/>
      <c r="S11" s="238"/>
      <c r="T11" s="238"/>
      <c r="U11" s="238"/>
      <c r="V11" s="238"/>
      <c r="W11" s="238"/>
      <c r="X11" s="239"/>
    </row>
    <row r="12" spans="2:24">
      <c r="B12" s="237"/>
      <c r="C12" s="238"/>
      <c r="D12" s="238"/>
      <c r="E12" s="238"/>
      <c r="F12" s="238"/>
      <c r="G12" s="239"/>
      <c r="I12" s="237"/>
      <c r="J12" s="238"/>
      <c r="K12" s="238"/>
      <c r="L12" s="238"/>
      <c r="M12" s="238"/>
      <c r="N12" s="238"/>
      <c r="O12" s="239"/>
      <c r="Q12" s="237"/>
      <c r="R12" s="238"/>
      <c r="S12" s="238"/>
      <c r="T12" s="238"/>
      <c r="U12" s="238"/>
      <c r="V12" s="238"/>
      <c r="W12" s="238"/>
      <c r="X12" s="239"/>
    </row>
    <row r="13" spans="2:24">
      <c r="B13" s="237"/>
      <c r="C13" s="238"/>
      <c r="D13" s="238"/>
      <c r="E13" s="238"/>
      <c r="F13" s="238"/>
      <c r="G13" s="239"/>
      <c r="I13" s="237"/>
      <c r="J13" s="238"/>
      <c r="K13" s="238"/>
      <c r="L13" s="238"/>
      <c r="M13" s="238"/>
      <c r="N13" s="238"/>
      <c r="O13" s="239"/>
      <c r="Q13" s="237"/>
      <c r="R13" s="238"/>
      <c r="S13" s="238"/>
      <c r="T13" s="238"/>
      <c r="U13" s="238"/>
      <c r="V13" s="238"/>
      <c r="W13" s="238"/>
      <c r="X13" s="239"/>
    </row>
    <row r="14" spans="2:24">
      <c r="B14" s="237"/>
      <c r="C14" s="238"/>
      <c r="D14" s="238"/>
      <c r="E14" s="238"/>
      <c r="F14" s="238"/>
      <c r="G14" s="239"/>
      <c r="I14" s="237"/>
      <c r="J14" s="238"/>
      <c r="K14" s="238"/>
      <c r="L14" s="238"/>
      <c r="M14" s="238"/>
      <c r="N14" s="238"/>
      <c r="O14" s="239"/>
      <c r="Q14" s="237"/>
      <c r="R14" s="238"/>
      <c r="S14" s="238"/>
      <c r="T14" s="238"/>
      <c r="U14" s="238"/>
      <c r="V14" s="238"/>
      <c r="W14" s="238"/>
      <c r="X14" s="239"/>
    </row>
    <row r="15" spans="2:24">
      <c r="B15" s="237"/>
      <c r="C15" s="238"/>
      <c r="D15" s="238"/>
      <c r="E15" s="238"/>
      <c r="F15" s="238"/>
      <c r="G15" s="239"/>
      <c r="I15" s="237"/>
      <c r="J15" s="238"/>
      <c r="K15" s="238"/>
      <c r="L15" s="238"/>
      <c r="M15" s="238"/>
      <c r="N15" s="238"/>
      <c r="O15" s="239"/>
      <c r="Q15" s="237"/>
      <c r="R15" s="238"/>
      <c r="S15" s="238"/>
      <c r="T15" s="238"/>
      <c r="U15" s="238"/>
      <c r="V15" s="238"/>
      <c r="W15" s="238"/>
      <c r="X15" s="239"/>
    </row>
    <row r="16" spans="2:24">
      <c r="B16" s="237"/>
      <c r="C16" s="238"/>
      <c r="D16" s="238"/>
      <c r="E16" s="238"/>
      <c r="F16" s="238"/>
      <c r="G16" s="239"/>
      <c r="I16" s="237"/>
      <c r="J16" s="238"/>
      <c r="K16" s="238"/>
      <c r="L16" s="238"/>
      <c r="M16" s="238"/>
      <c r="N16" s="238"/>
      <c r="O16" s="239"/>
      <c r="Q16" s="237"/>
      <c r="R16" s="238"/>
      <c r="S16" s="238"/>
      <c r="T16" s="238"/>
      <c r="U16" s="238"/>
      <c r="V16" s="238"/>
      <c r="W16" s="238"/>
      <c r="X16" s="239"/>
    </row>
    <row r="17" spans="2:24">
      <c r="B17" s="237"/>
      <c r="C17" s="238"/>
      <c r="D17" s="238"/>
      <c r="E17" s="238"/>
      <c r="F17" s="238"/>
      <c r="G17" s="239"/>
      <c r="I17" s="237"/>
      <c r="J17" s="238"/>
      <c r="K17" s="238"/>
      <c r="L17" s="238"/>
      <c r="M17" s="238"/>
      <c r="N17" s="238"/>
      <c r="O17" s="239"/>
      <c r="Q17" s="237"/>
      <c r="R17" s="238"/>
      <c r="S17" s="238"/>
      <c r="T17" s="238"/>
      <c r="U17" s="238"/>
      <c r="V17" s="238"/>
      <c r="W17" s="238"/>
      <c r="X17" s="239"/>
    </row>
    <row r="18" spans="2:24">
      <c r="B18" s="237"/>
      <c r="C18" s="238"/>
      <c r="D18" s="238"/>
      <c r="E18" s="238"/>
      <c r="F18" s="238"/>
      <c r="G18" s="239"/>
      <c r="I18" s="237"/>
      <c r="J18" s="238"/>
      <c r="K18" s="238"/>
      <c r="L18" s="238"/>
      <c r="M18" s="238"/>
      <c r="N18" s="238"/>
      <c r="O18" s="239"/>
      <c r="Q18" s="237"/>
      <c r="R18" s="238"/>
      <c r="S18" s="238"/>
      <c r="T18" s="238"/>
      <c r="U18" s="238"/>
      <c r="V18" s="238"/>
      <c r="W18" s="238"/>
      <c r="X18" s="239"/>
    </row>
    <row r="19" spans="2:24">
      <c r="B19" s="237"/>
      <c r="C19" s="238"/>
      <c r="D19" s="238"/>
      <c r="E19" s="238"/>
      <c r="F19" s="238"/>
      <c r="G19" s="239"/>
      <c r="I19" s="237"/>
      <c r="J19" s="238"/>
      <c r="K19" s="238"/>
      <c r="L19" s="238"/>
      <c r="M19" s="238"/>
      <c r="N19" s="238"/>
      <c r="O19" s="239"/>
      <c r="Q19" s="237"/>
      <c r="R19" s="238"/>
      <c r="S19" s="238"/>
      <c r="T19" s="238"/>
      <c r="U19" s="238"/>
      <c r="V19" s="238"/>
      <c r="W19" s="238"/>
      <c r="X19" s="239"/>
    </row>
    <row r="20" spans="2:24">
      <c r="B20" s="237"/>
      <c r="C20" s="238"/>
      <c r="D20" s="238"/>
      <c r="E20" s="238"/>
      <c r="F20" s="238"/>
      <c r="G20" s="239"/>
      <c r="I20" s="237"/>
      <c r="J20" s="238"/>
      <c r="K20" s="238"/>
      <c r="L20" s="238"/>
      <c r="M20" s="238"/>
      <c r="N20" s="238"/>
      <c r="O20" s="239"/>
      <c r="Q20" s="237"/>
      <c r="R20" s="238"/>
      <c r="S20" s="238"/>
      <c r="T20" s="238"/>
      <c r="U20" s="238"/>
      <c r="V20" s="238"/>
      <c r="W20" s="238"/>
      <c r="X20" s="239"/>
    </row>
    <row r="21" spans="2:24">
      <c r="B21" s="237"/>
      <c r="C21" s="238"/>
      <c r="D21" s="238"/>
      <c r="E21" s="238"/>
      <c r="F21" s="238"/>
      <c r="G21" s="239"/>
      <c r="I21" s="237"/>
      <c r="J21" s="238"/>
      <c r="K21" s="238"/>
      <c r="L21" s="238"/>
      <c r="M21" s="238"/>
      <c r="N21" s="238"/>
      <c r="O21" s="239"/>
      <c r="Q21" s="237"/>
      <c r="R21" s="238"/>
      <c r="S21" s="238"/>
      <c r="T21" s="238"/>
      <c r="U21" s="238"/>
      <c r="V21" s="238"/>
      <c r="W21" s="238"/>
      <c r="X21" s="239"/>
    </row>
    <row r="22" spans="2:24">
      <c r="B22" s="237"/>
      <c r="C22" s="238" t="s">
        <v>555</v>
      </c>
      <c r="D22" s="238"/>
      <c r="E22" s="238"/>
      <c r="F22" s="238"/>
      <c r="G22" s="239"/>
      <c r="I22" s="237"/>
      <c r="J22" s="238"/>
      <c r="K22" s="238" t="s">
        <v>555</v>
      </c>
      <c r="L22" s="238"/>
      <c r="M22" s="238"/>
      <c r="N22" s="238"/>
      <c r="O22" s="239"/>
      <c r="Q22" s="237"/>
      <c r="R22" s="238"/>
      <c r="S22" s="238" t="s">
        <v>555</v>
      </c>
      <c r="T22" s="238"/>
      <c r="U22" s="238"/>
      <c r="V22" s="238"/>
      <c r="W22" s="238"/>
      <c r="X22" s="239"/>
    </row>
    <row r="23" spans="2:24">
      <c r="B23" s="237" t="s">
        <v>554</v>
      </c>
      <c r="C23" s="238">
        <v>5</v>
      </c>
      <c r="D23" s="238"/>
      <c r="E23" s="238"/>
      <c r="F23" s="238"/>
      <c r="G23" s="239"/>
      <c r="I23" s="237"/>
      <c r="J23" s="238" t="s">
        <v>30</v>
      </c>
      <c r="K23" s="244">
        <f>5/M28*M29</f>
        <v>2.4844720496894408</v>
      </c>
      <c r="L23" s="238"/>
      <c r="M23" s="238"/>
      <c r="N23" s="238"/>
      <c r="O23" s="239"/>
      <c r="Q23" s="237"/>
      <c r="R23" s="238" t="s">
        <v>32</v>
      </c>
      <c r="S23" s="238">
        <v>13</v>
      </c>
      <c r="T23" s="238"/>
      <c r="U23" s="238"/>
      <c r="V23" s="238"/>
      <c r="W23" s="238"/>
      <c r="X23" s="239"/>
    </row>
    <row r="24" spans="2:24">
      <c r="B24" s="237" t="s">
        <v>556</v>
      </c>
      <c r="C24" s="238">
        <v>16</v>
      </c>
      <c r="D24" s="238"/>
      <c r="E24" s="238"/>
      <c r="F24" s="238"/>
      <c r="G24" s="239"/>
      <c r="I24" s="237"/>
      <c r="J24" s="238" t="s">
        <v>81</v>
      </c>
      <c r="K24" s="244">
        <f>12/M28*M29</f>
        <v>5.962732919254659</v>
      </c>
      <c r="L24" s="238"/>
      <c r="M24" s="238"/>
      <c r="N24" s="238"/>
      <c r="O24" s="239"/>
      <c r="Q24" s="237"/>
      <c r="R24" s="238" t="s">
        <v>121</v>
      </c>
      <c r="S24" s="238">
        <v>73</v>
      </c>
      <c r="T24" s="238"/>
      <c r="U24" s="238"/>
      <c r="V24" s="238"/>
      <c r="W24" s="238"/>
      <c r="X24" s="239"/>
    </row>
    <row r="25" spans="2:24">
      <c r="B25" s="237" t="s">
        <v>71</v>
      </c>
      <c r="C25" s="251">
        <f>'EC Study_EU27 data'!Q95</f>
        <v>27.849549999999997</v>
      </c>
      <c r="D25" s="252" t="s">
        <v>574</v>
      </c>
      <c r="E25" s="238"/>
      <c r="F25" s="238"/>
      <c r="G25" s="239"/>
      <c r="I25" s="237"/>
      <c r="J25" s="238" t="s">
        <v>82</v>
      </c>
      <c r="K25" s="238">
        <v>22</v>
      </c>
      <c r="L25" s="238"/>
      <c r="M25" s="238"/>
      <c r="N25" s="238"/>
      <c r="O25" s="239"/>
      <c r="Q25" s="237"/>
      <c r="R25" s="238" t="s">
        <v>117</v>
      </c>
      <c r="S25" s="238">
        <v>20</v>
      </c>
      <c r="T25" s="238"/>
      <c r="U25" s="238"/>
      <c r="V25" s="238"/>
      <c r="W25" s="238"/>
      <c r="X25" s="239"/>
    </row>
    <row r="26" spans="2:24">
      <c r="B26" s="237" t="s">
        <v>72</v>
      </c>
      <c r="C26" s="251">
        <f>'EC Study_EU27 data'!Q94</f>
        <v>2.4685600000000001</v>
      </c>
      <c r="D26" s="252" t="s">
        <v>574</v>
      </c>
      <c r="E26" s="238"/>
      <c r="F26" s="238"/>
      <c r="G26" s="239"/>
      <c r="I26" s="237"/>
      <c r="J26" s="238" t="s">
        <v>83</v>
      </c>
      <c r="K26" s="238">
        <v>0</v>
      </c>
      <c r="L26" s="238"/>
      <c r="M26" s="238"/>
      <c r="N26" s="238"/>
      <c r="O26" s="239"/>
      <c r="Q26" s="237"/>
      <c r="R26" s="238" t="s">
        <v>69</v>
      </c>
      <c r="S26" s="238">
        <v>3</v>
      </c>
      <c r="T26" s="238"/>
      <c r="U26" s="238"/>
      <c r="V26" s="238"/>
      <c r="W26" s="238"/>
      <c r="X26" s="239"/>
    </row>
    <row r="27" spans="2:24">
      <c r="B27" s="237" t="s">
        <v>70</v>
      </c>
      <c r="C27" s="251">
        <f>'EC Study_EU27 data'!Q93</f>
        <v>14.062412000000002</v>
      </c>
      <c r="D27" s="252" t="s">
        <v>574</v>
      </c>
      <c r="E27" s="238"/>
      <c r="F27" s="238"/>
      <c r="G27" s="239"/>
      <c r="I27" s="237"/>
      <c r="J27" s="238" t="s">
        <v>84</v>
      </c>
      <c r="K27" s="244">
        <f>11/M28*M29</f>
        <v>5.4658385093167707</v>
      </c>
      <c r="L27" s="238"/>
      <c r="M27" s="245" t="s">
        <v>75</v>
      </c>
      <c r="N27" s="238"/>
      <c r="O27" s="239"/>
      <c r="Q27" s="237"/>
      <c r="R27" s="238" t="s">
        <v>118</v>
      </c>
      <c r="S27" s="238">
        <v>50</v>
      </c>
      <c r="T27" s="238"/>
      <c r="U27" s="238"/>
      <c r="V27" s="238"/>
      <c r="W27" s="238"/>
      <c r="X27" s="239"/>
    </row>
    <row r="28" spans="2:24">
      <c r="B28" s="237" t="s">
        <v>557</v>
      </c>
      <c r="C28" s="251">
        <f>'EC Study_EU27 data'!Q97</f>
        <v>6.3050850000000054</v>
      </c>
      <c r="D28" s="252" t="s">
        <v>574</v>
      </c>
      <c r="E28" s="238"/>
      <c r="F28" s="238"/>
      <c r="G28" s="239"/>
      <c r="I28" s="237"/>
      <c r="J28" s="238" t="s">
        <v>85</v>
      </c>
      <c r="K28" s="238">
        <v>13</v>
      </c>
      <c r="L28" s="238"/>
      <c r="M28" s="238">
        <v>322</v>
      </c>
      <c r="N28" s="238" t="s">
        <v>74</v>
      </c>
      <c r="O28" s="239"/>
      <c r="Q28" s="241"/>
      <c r="R28" s="242"/>
      <c r="S28" s="242"/>
      <c r="T28" s="242"/>
      <c r="U28" s="242"/>
      <c r="V28" s="242"/>
      <c r="W28" s="242"/>
      <c r="X28" s="243"/>
    </row>
    <row r="29" spans="2:24">
      <c r="B29" s="253"/>
      <c r="C29" s="245"/>
      <c r="D29" s="238"/>
      <c r="E29" s="238"/>
      <c r="F29" s="238"/>
      <c r="G29" s="239"/>
      <c r="I29" s="237"/>
      <c r="J29" s="238" t="s">
        <v>86</v>
      </c>
      <c r="K29" s="244">
        <f>4/M28*M29</f>
        <v>1.9875776397515525</v>
      </c>
      <c r="L29" s="238"/>
      <c r="M29" s="238">
        <v>160</v>
      </c>
      <c r="N29" s="238" t="s">
        <v>561</v>
      </c>
      <c r="O29" s="239"/>
    </row>
    <row r="30" spans="2:24">
      <c r="B30" s="241"/>
      <c r="C30" s="242"/>
      <c r="D30" s="242"/>
      <c r="E30" s="242"/>
      <c r="F30" s="242"/>
      <c r="G30" s="243"/>
      <c r="I30" s="237"/>
      <c r="J30" s="238" t="s">
        <v>32</v>
      </c>
      <c r="K30" s="238">
        <v>108</v>
      </c>
      <c r="L30" s="238"/>
      <c r="M30" s="238"/>
      <c r="N30" s="238"/>
      <c r="O30" s="239"/>
    </row>
    <row r="31" spans="2:24">
      <c r="I31" s="237"/>
      <c r="J31" s="238" t="s">
        <v>87</v>
      </c>
      <c r="K31" s="246">
        <v>0</v>
      </c>
      <c r="L31" s="238"/>
      <c r="M31" s="238"/>
      <c r="N31" s="238"/>
      <c r="O31" s="239"/>
    </row>
    <row r="32" spans="2:24">
      <c r="I32" s="237"/>
      <c r="J32" s="240" t="s">
        <v>1</v>
      </c>
      <c r="K32" s="240">
        <v>159</v>
      </c>
      <c r="L32" s="238"/>
      <c r="M32" s="238"/>
      <c r="N32" s="238"/>
      <c r="O32" s="239"/>
    </row>
    <row r="33" spans="2:15">
      <c r="I33" s="237"/>
      <c r="J33" s="238"/>
      <c r="K33" s="238"/>
      <c r="L33" s="238"/>
      <c r="M33" s="238"/>
      <c r="N33" s="238"/>
      <c r="O33" s="239"/>
    </row>
    <row r="34" spans="2:15">
      <c r="I34" s="237"/>
      <c r="J34" s="238" t="s">
        <v>564</v>
      </c>
      <c r="K34" s="247">
        <f>K30/K32</f>
        <v>0.67924528301886788</v>
      </c>
      <c r="L34" s="238"/>
      <c r="M34" s="238"/>
      <c r="N34" s="238"/>
      <c r="O34" s="239"/>
    </row>
    <row r="35" spans="2:15">
      <c r="I35" s="241"/>
      <c r="J35" s="242"/>
      <c r="K35" s="242"/>
      <c r="L35" s="242"/>
      <c r="M35" s="242"/>
      <c r="N35" s="242"/>
      <c r="O35" s="243"/>
    </row>
    <row r="38" spans="2:15">
      <c r="B38" s="183" t="s">
        <v>570</v>
      </c>
    </row>
    <row r="39" spans="2:15">
      <c r="C39" s="182" t="s">
        <v>555</v>
      </c>
      <c r="D39" t="s">
        <v>565</v>
      </c>
    </row>
    <row r="40" spans="2:15">
      <c r="B40" t="s">
        <v>571</v>
      </c>
      <c r="C40" s="233">
        <f>SUM(K23:K25)</f>
        <v>30.447204968944099</v>
      </c>
      <c r="D40" s="188">
        <f>C40/SUM($C$40:$C$41)</f>
        <v>0.60894409937888194</v>
      </c>
    </row>
    <row r="41" spans="2:15">
      <c r="B41" t="s">
        <v>568</v>
      </c>
      <c r="C41" s="233">
        <f>S27-C40</f>
        <v>19.552795031055901</v>
      </c>
      <c r="D41" s="188">
        <f>C41/SUM($C$40:$C$41)</f>
        <v>0.391055900621118</v>
      </c>
    </row>
    <row r="43" spans="2:15">
      <c r="C43" t="s">
        <v>32</v>
      </c>
      <c r="D43" t="s">
        <v>33</v>
      </c>
      <c r="E43" s="249" t="s">
        <v>573</v>
      </c>
    </row>
    <row r="44" spans="2:15">
      <c r="B44" t="s">
        <v>30</v>
      </c>
      <c r="C44" s="233">
        <f>E44*$C$41</f>
        <v>5.7508220679576167</v>
      </c>
      <c r="D44" s="233">
        <f>K23</f>
        <v>2.4844720496894408</v>
      </c>
      <c r="E44" s="250">
        <f>D44/SUM($D$44:$D$45)</f>
        <v>0.29411764705882348</v>
      </c>
    </row>
    <row r="45" spans="2:15">
      <c r="B45" t="s">
        <v>81</v>
      </c>
      <c r="C45" s="233">
        <f>E45*$C$41</f>
        <v>13.801972963098283</v>
      </c>
      <c r="D45" s="233">
        <f t="shared" ref="D45:D46" si="0">K24</f>
        <v>5.962732919254659</v>
      </c>
      <c r="E45" s="250">
        <f>D45/SUM($D$44:$D$45)</f>
        <v>0.70588235294117652</v>
      </c>
    </row>
    <row r="46" spans="2:15">
      <c r="B46" t="s">
        <v>82</v>
      </c>
      <c r="C46" s="231">
        <v>0</v>
      </c>
      <c r="D46" s="233">
        <f t="shared" si="0"/>
        <v>22</v>
      </c>
    </row>
    <row r="48" spans="2:15">
      <c r="B48" t="s">
        <v>572</v>
      </c>
      <c r="C48" s="233">
        <f>SUM(C44:D46)</f>
        <v>50</v>
      </c>
      <c r="D48" s="248" t="str">
        <f>IF(C48=S27,"ok","check")</f>
        <v>ok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selection activeCell="U15" sqref="U15"/>
    </sheetView>
  </sheetViews>
  <sheetFormatPr defaultRowHeight="14.25"/>
  <cols>
    <col min="1" max="1" width="0.265625" style="182" customWidth="1"/>
    <col min="2" max="2" width="24.33203125" bestFit="1" customWidth="1"/>
    <col min="8" max="8" width="2.796875" customWidth="1"/>
    <col min="9" max="9" width="24.33203125" bestFit="1" customWidth="1"/>
    <col min="12" max="12" width="9.265625" customWidth="1"/>
    <col min="13" max="13" width="9.06640625" customWidth="1"/>
    <col min="19" max="19" width="2.796875" customWidth="1"/>
    <col min="21" max="21" width="26.73046875" bestFit="1" customWidth="1"/>
    <col min="22" max="22" width="9.265625" customWidth="1"/>
  </cols>
  <sheetData>
    <row r="1" spans="2:33" s="182" customFormat="1" ht="2.35" customHeight="1"/>
    <row r="2" spans="2:33">
      <c r="B2" s="234"/>
      <c r="C2" s="235"/>
      <c r="D2" s="235"/>
      <c r="E2" s="235"/>
      <c r="F2" s="235"/>
      <c r="G2" s="236"/>
      <c r="I2" s="234"/>
      <c r="J2" s="235"/>
      <c r="K2" s="235"/>
      <c r="L2" s="235"/>
      <c r="M2" s="235"/>
      <c r="N2" s="235"/>
      <c r="O2" s="235"/>
      <c r="P2" s="235"/>
      <c r="Q2" s="235"/>
      <c r="R2" s="236"/>
      <c r="T2" s="234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6"/>
    </row>
    <row r="3" spans="2:33">
      <c r="B3" s="237"/>
      <c r="C3" s="238"/>
      <c r="D3" s="238"/>
      <c r="E3" s="238"/>
      <c r="F3" s="238"/>
      <c r="G3" s="239"/>
      <c r="I3" s="237"/>
      <c r="J3" s="238"/>
      <c r="K3" s="238"/>
      <c r="L3" s="238"/>
      <c r="M3" s="238"/>
      <c r="N3" s="238"/>
      <c r="O3" s="238"/>
      <c r="P3" s="238"/>
      <c r="Q3" s="238"/>
      <c r="R3" s="239"/>
      <c r="T3" s="237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9"/>
    </row>
    <row r="4" spans="2:33">
      <c r="B4" s="237"/>
      <c r="C4" s="238"/>
      <c r="D4" s="238"/>
      <c r="E4" s="238"/>
      <c r="F4" s="238"/>
      <c r="G4" s="239"/>
      <c r="I4" s="237"/>
      <c r="J4" s="238"/>
      <c r="K4" s="238"/>
      <c r="L4" s="238"/>
      <c r="M4" s="238"/>
      <c r="N4" s="238"/>
      <c r="O4" s="238"/>
      <c r="P4" s="238"/>
      <c r="Q4" s="238"/>
      <c r="R4" s="239"/>
      <c r="T4" s="237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9"/>
    </row>
    <row r="5" spans="2:33">
      <c r="B5" s="237"/>
      <c r="C5" s="238"/>
      <c r="D5" s="238"/>
      <c r="E5" s="238"/>
      <c r="F5" s="238"/>
      <c r="G5" s="239"/>
      <c r="I5" s="237"/>
      <c r="J5" s="238"/>
      <c r="K5" s="238"/>
      <c r="L5" s="238"/>
      <c r="M5" s="238"/>
      <c r="N5" s="238"/>
      <c r="O5" s="238"/>
      <c r="P5" s="238"/>
      <c r="Q5" s="238"/>
      <c r="R5" s="239"/>
      <c r="T5" s="237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9"/>
    </row>
    <row r="6" spans="2:33">
      <c r="B6" s="237"/>
      <c r="C6" s="238"/>
      <c r="D6" s="238"/>
      <c r="E6" s="238"/>
      <c r="F6" s="238"/>
      <c r="G6" s="239"/>
      <c r="I6" s="237"/>
      <c r="J6" s="238"/>
      <c r="K6" s="238"/>
      <c r="L6" s="238"/>
      <c r="M6" s="238"/>
      <c r="N6" s="238"/>
      <c r="O6" s="238"/>
      <c r="P6" s="238"/>
      <c r="Q6" s="238"/>
      <c r="R6" s="239"/>
      <c r="T6" s="237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9"/>
    </row>
    <row r="7" spans="2:33">
      <c r="B7" s="237"/>
      <c r="C7" s="238"/>
      <c r="D7" s="238"/>
      <c r="E7" s="238"/>
      <c r="F7" s="238"/>
      <c r="G7" s="239"/>
      <c r="I7" s="237"/>
      <c r="J7" s="238"/>
      <c r="K7" s="238"/>
      <c r="L7" s="238"/>
      <c r="M7" s="238"/>
      <c r="N7" s="238"/>
      <c r="O7" s="238"/>
      <c r="P7" s="238"/>
      <c r="Q7" s="238"/>
      <c r="R7" s="239"/>
      <c r="T7" s="237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9"/>
    </row>
    <row r="8" spans="2:33">
      <c r="B8" s="237"/>
      <c r="C8" s="238"/>
      <c r="D8" s="238"/>
      <c r="E8" s="238"/>
      <c r="F8" s="238"/>
      <c r="G8" s="239"/>
      <c r="I8" s="237"/>
      <c r="J8" s="238"/>
      <c r="K8" s="238"/>
      <c r="L8" s="238"/>
      <c r="M8" s="238"/>
      <c r="N8" s="238"/>
      <c r="O8" s="238"/>
      <c r="P8" s="238"/>
      <c r="Q8" s="238"/>
      <c r="R8" s="239"/>
      <c r="T8" s="237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9"/>
    </row>
    <row r="9" spans="2:33">
      <c r="B9" s="237"/>
      <c r="C9" s="238"/>
      <c r="D9" s="238"/>
      <c r="E9" s="238"/>
      <c r="F9" s="238"/>
      <c r="G9" s="239"/>
      <c r="I9" s="237"/>
      <c r="J9" s="238"/>
      <c r="K9" s="238"/>
      <c r="L9" s="238"/>
      <c r="M9" s="238"/>
      <c r="N9" s="238"/>
      <c r="O9" s="238"/>
      <c r="P9" s="238"/>
      <c r="Q9" s="238"/>
      <c r="R9" s="239"/>
      <c r="T9" s="237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9"/>
    </row>
    <row r="10" spans="2:33">
      <c r="B10" s="237"/>
      <c r="C10" s="238"/>
      <c r="D10" s="238"/>
      <c r="E10" s="238"/>
      <c r="F10" s="238"/>
      <c r="G10" s="239"/>
      <c r="I10" s="237"/>
      <c r="J10" s="238"/>
      <c r="K10" s="238"/>
      <c r="L10" s="238"/>
      <c r="M10" s="238"/>
      <c r="N10" s="238"/>
      <c r="O10" s="238"/>
      <c r="P10" s="238"/>
      <c r="Q10" s="238"/>
      <c r="R10" s="239"/>
      <c r="T10" s="237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9"/>
    </row>
    <row r="11" spans="2:33">
      <c r="B11" s="237"/>
      <c r="C11" s="238"/>
      <c r="D11" s="238"/>
      <c r="E11" s="238"/>
      <c r="F11" s="238"/>
      <c r="G11" s="239"/>
      <c r="I11" s="237"/>
      <c r="J11" s="238"/>
      <c r="K11" s="238"/>
      <c r="L11" s="238"/>
      <c r="M11" s="238"/>
      <c r="N11" s="238"/>
      <c r="O11" s="238"/>
      <c r="P11" s="238"/>
      <c r="Q11" s="238"/>
      <c r="R11" s="239"/>
      <c r="T11" s="237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9"/>
    </row>
    <row r="12" spans="2:33">
      <c r="B12" s="237"/>
      <c r="C12" s="238"/>
      <c r="D12" s="238"/>
      <c r="E12" s="238"/>
      <c r="F12" s="238"/>
      <c r="G12" s="239"/>
      <c r="I12" s="237"/>
      <c r="J12" s="238"/>
      <c r="K12" s="238"/>
      <c r="L12" s="238"/>
      <c r="M12" s="238"/>
      <c r="N12" s="238"/>
      <c r="O12" s="238"/>
      <c r="P12" s="238"/>
      <c r="Q12" s="238"/>
      <c r="R12" s="239"/>
      <c r="T12" s="237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9"/>
    </row>
    <row r="13" spans="2:33">
      <c r="B13" s="237"/>
      <c r="C13" s="238"/>
      <c r="D13" s="238"/>
      <c r="E13" s="238"/>
      <c r="F13" s="238"/>
      <c r="G13" s="239"/>
      <c r="I13" s="237"/>
      <c r="J13" s="238"/>
      <c r="K13" s="238"/>
      <c r="L13" s="238"/>
      <c r="M13" s="238"/>
      <c r="N13" s="238"/>
      <c r="O13" s="238"/>
      <c r="P13" s="238"/>
      <c r="Q13" s="238"/>
      <c r="R13" s="239"/>
      <c r="T13" s="237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9"/>
    </row>
    <row r="14" spans="2:33">
      <c r="B14" s="237"/>
      <c r="C14" s="238"/>
      <c r="D14" s="238"/>
      <c r="E14" s="238"/>
      <c r="F14" s="238"/>
      <c r="G14" s="239"/>
      <c r="I14" s="237"/>
      <c r="J14" s="238"/>
      <c r="K14" s="238"/>
      <c r="L14" s="238"/>
      <c r="M14" s="238"/>
      <c r="N14" s="238"/>
      <c r="O14" s="238"/>
      <c r="P14" s="238"/>
      <c r="Q14" s="238"/>
      <c r="R14" s="239"/>
      <c r="T14" s="237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9"/>
    </row>
    <row r="15" spans="2:33">
      <c r="B15" s="237"/>
      <c r="C15" s="238"/>
      <c r="D15" s="238"/>
      <c r="E15" s="238"/>
      <c r="F15" s="238"/>
      <c r="G15" s="239"/>
      <c r="I15" s="237"/>
      <c r="J15" s="238"/>
      <c r="K15" s="238"/>
      <c r="L15" s="238"/>
      <c r="M15" s="238"/>
      <c r="N15" s="238"/>
      <c r="O15" s="238"/>
      <c r="P15" s="238"/>
      <c r="Q15" s="238"/>
      <c r="R15" s="239"/>
      <c r="T15" s="237"/>
      <c r="U15" s="238">
        <v>1.02</v>
      </c>
      <c r="V15" s="238" t="s">
        <v>589</v>
      </c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9"/>
    </row>
    <row r="16" spans="2:33">
      <c r="B16" s="237"/>
      <c r="C16" s="238"/>
      <c r="D16" s="238"/>
      <c r="E16" s="238"/>
      <c r="F16" s="238"/>
      <c r="G16" s="239"/>
      <c r="I16" s="237"/>
      <c r="J16" s="238"/>
      <c r="K16" s="238"/>
      <c r="L16" s="238"/>
      <c r="M16" s="238"/>
      <c r="N16" s="238"/>
      <c r="O16" s="238"/>
      <c r="P16" s="238"/>
      <c r="Q16" s="238"/>
      <c r="R16" s="239"/>
      <c r="T16" s="237"/>
      <c r="U16" s="238"/>
      <c r="V16" s="259" t="s">
        <v>590</v>
      </c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9"/>
    </row>
    <row r="17" spans="2:33">
      <c r="B17" s="237"/>
      <c r="C17" s="238"/>
      <c r="D17" s="238"/>
      <c r="E17" s="238"/>
      <c r="F17" s="238"/>
      <c r="G17" s="239"/>
      <c r="I17" s="237"/>
      <c r="J17" s="238"/>
      <c r="K17" s="238"/>
      <c r="L17" s="238"/>
      <c r="M17" s="238"/>
      <c r="N17" s="238"/>
      <c r="O17" s="238"/>
      <c r="P17" s="238"/>
      <c r="Q17" s="238"/>
      <c r="R17" s="239"/>
      <c r="T17" s="237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9"/>
    </row>
    <row r="18" spans="2:33">
      <c r="B18" s="237"/>
      <c r="C18" s="238"/>
      <c r="D18" s="238"/>
      <c r="E18" s="238"/>
      <c r="F18" s="238"/>
      <c r="G18" s="239"/>
      <c r="I18" s="237"/>
      <c r="J18" s="238"/>
      <c r="K18" s="238"/>
      <c r="L18" s="238"/>
      <c r="M18" s="238"/>
      <c r="N18" s="238"/>
      <c r="O18" s="238"/>
      <c r="P18" s="238"/>
      <c r="Q18" s="238"/>
      <c r="R18" s="239"/>
      <c r="T18" s="237"/>
      <c r="U18" s="245" t="s">
        <v>583</v>
      </c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9"/>
    </row>
    <row r="19" spans="2:33">
      <c r="B19" s="237"/>
      <c r="C19" s="238"/>
      <c r="D19" s="238"/>
      <c r="E19" s="238"/>
      <c r="F19" s="238"/>
      <c r="G19" s="239"/>
      <c r="I19" s="237"/>
      <c r="J19" s="238"/>
      <c r="K19" s="238"/>
      <c r="L19" s="238"/>
      <c r="M19" s="238"/>
      <c r="N19" s="238"/>
      <c r="O19" s="238"/>
      <c r="P19" s="238"/>
      <c r="Q19" s="238"/>
      <c r="R19" s="239"/>
      <c r="T19" s="237"/>
      <c r="U19" s="238"/>
      <c r="V19" s="238">
        <v>2008</v>
      </c>
      <c r="W19" s="238">
        <v>2009</v>
      </c>
      <c r="X19" s="238">
        <v>2010</v>
      </c>
      <c r="Y19" s="238">
        <v>2011</v>
      </c>
      <c r="Z19" s="238">
        <v>2012</v>
      </c>
      <c r="AA19" s="238">
        <v>2013</v>
      </c>
      <c r="AB19" s="238">
        <v>2014</v>
      </c>
      <c r="AC19" s="238">
        <v>2015</v>
      </c>
      <c r="AD19" s="238">
        <v>2016</v>
      </c>
      <c r="AE19" s="238"/>
      <c r="AF19" s="238"/>
      <c r="AG19" s="239"/>
    </row>
    <row r="20" spans="2:33">
      <c r="B20" s="237"/>
      <c r="C20" s="238"/>
      <c r="D20" s="238"/>
      <c r="E20" s="238"/>
      <c r="F20" s="238"/>
      <c r="G20" s="239"/>
      <c r="I20" s="237"/>
      <c r="J20" s="238"/>
      <c r="K20" s="238"/>
      <c r="L20" s="238"/>
      <c r="M20" s="238"/>
      <c r="N20" s="238"/>
      <c r="O20" s="238"/>
      <c r="P20" s="238"/>
      <c r="Q20" s="238"/>
      <c r="R20" s="239"/>
      <c r="T20" s="237"/>
      <c r="U20" s="238" t="s">
        <v>587</v>
      </c>
      <c r="V20" s="238">
        <v>3</v>
      </c>
      <c r="W20" s="238">
        <v>3</v>
      </c>
      <c r="X20" s="238">
        <v>4</v>
      </c>
      <c r="Y20" s="238">
        <v>3</v>
      </c>
      <c r="Z20" s="238">
        <v>3</v>
      </c>
      <c r="AA20" s="238">
        <v>3</v>
      </c>
      <c r="AB20" s="238">
        <v>3</v>
      </c>
      <c r="AC20" s="238">
        <v>4</v>
      </c>
      <c r="AD20" s="238">
        <v>3</v>
      </c>
      <c r="AE20" s="252" t="s">
        <v>584</v>
      </c>
      <c r="AF20" s="238"/>
      <c r="AG20" s="239"/>
    </row>
    <row r="21" spans="2:33">
      <c r="B21" s="237"/>
      <c r="C21" s="238"/>
      <c r="D21" s="238"/>
      <c r="E21" s="238"/>
      <c r="F21" s="238"/>
      <c r="G21" s="239"/>
      <c r="I21" s="237"/>
      <c r="J21" s="238"/>
      <c r="K21" s="238"/>
      <c r="L21" s="238"/>
      <c r="M21" s="238"/>
      <c r="N21" s="238"/>
      <c r="O21" s="238"/>
      <c r="P21" s="238"/>
      <c r="Q21" s="238"/>
      <c r="R21" s="239"/>
      <c r="T21" s="237"/>
      <c r="U21" s="238" t="s">
        <v>586</v>
      </c>
      <c r="V21" s="238">
        <v>4</v>
      </c>
      <c r="W21" s="238">
        <v>4</v>
      </c>
      <c r="X21" s="238">
        <v>4</v>
      </c>
      <c r="Y21" s="238">
        <v>4</v>
      </c>
      <c r="Z21" s="238">
        <v>4</v>
      </c>
      <c r="AA21" s="238">
        <v>4</v>
      </c>
      <c r="AB21" s="238">
        <v>5</v>
      </c>
      <c r="AC21" s="238">
        <v>5</v>
      </c>
      <c r="AD21" s="238">
        <v>5</v>
      </c>
      <c r="AE21" s="252" t="s">
        <v>585</v>
      </c>
      <c r="AF21" s="238"/>
      <c r="AG21" s="239"/>
    </row>
    <row r="22" spans="2:33">
      <c r="B22" s="237"/>
      <c r="C22" s="238"/>
      <c r="D22" s="238"/>
      <c r="E22" s="238"/>
      <c r="F22" s="238"/>
      <c r="G22" s="239"/>
      <c r="I22" s="237"/>
      <c r="J22" s="238"/>
      <c r="K22" s="238"/>
      <c r="L22" s="238"/>
      <c r="M22" s="238"/>
      <c r="N22" s="238"/>
      <c r="O22" s="238"/>
      <c r="P22" s="238"/>
      <c r="Q22" s="238"/>
      <c r="R22" s="239"/>
      <c r="T22" s="237"/>
      <c r="U22" s="238" t="s">
        <v>588</v>
      </c>
      <c r="V22" s="238">
        <f>V21*$U$15</f>
        <v>4.08</v>
      </c>
      <c r="W22" s="238">
        <f t="shared" ref="W22:AD22" si="0">W21*$U$15</f>
        <v>4.08</v>
      </c>
      <c r="X22" s="238">
        <f t="shared" si="0"/>
        <v>4.08</v>
      </c>
      <c r="Y22" s="238">
        <f t="shared" si="0"/>
        <v>4.08</v>
      </c>
      <c r="Z22" s="238">
        <f t="shared" si="0"/>
        <v>4.08</v>
      </c>
      <c r="AA22" s="238">
        <f t="shared" si="0"/>
        <v>4.08</v>
      </c>
      <c r="AB22" s="238">
        <f t="shared" si="0"/>
        <v>5.0999999999999996</v>
      </c>
      <c r="AC22" s="238">
        <f t="shared" si="0"/>
        <v>5.0999999999999996</v>
      </c>
      <c r="AD22" s="238">
        <f t="shared" si="0"/>
        <v>5.0999999999999996</v>
      </c>
      <c r="AE22" s="238"/>
      <c r="AF22" s="238"/>
      <c r="AG22" s="239"/>
    </row>
    <row r="23" spans="2:33">
      <c r="B23" s="237"/>
      <c r="C23" s="238"/>
      <c r="D23" s="238"/>
      <c r="E23" s="238"/>
      <c r="F23" s="238"/>
      <c r="G23" s="239"/>
      <c r="I23" s="237"/>
      <c r="J23" s="238"/>
      <c r="K23" s="238"/>
      <c r="L23" s="238"/>
      <c r="M23" s="238"/>
      <c r="N23" s="238"/>
      <c r="O23" s="238"/>
      <c r="P23" s="238"/>
      <c r="Q23" s="238"/>
      <c r="R23" s="239"/>
      <c r="T23" s="237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9"/>
    </row>
    <row r="24" spans="2:33">
      <c r="B24" s="237"/>
      <c r="C24" s="238" t="s">
        <v>575</v>
      </c>
      <c r="D24" s="238"/>
      <c r="E24" s="238"/>
      <c r="F24" s="238"/>
      <c r="G24" s="239"/>
      <c r="I24" s="237"/>
      <c r="J24" s="238"/>
      <c r="K24" s="238"/>
      <c r="L24" s="238"/>
      <c r="M24" s="238"/>
      <c r="N24" s="238"/>
      <c r="O24" s="238"/>
      <c r="P24" s="238"/>
      <c r="Q24" s="238"/>
      <c r="R24" s="239"/>
      <c r="T24" s="237"/>
      <c r="U24" s="238" t="s">
        <v>576</v>
      </c>
      <c r="V24" s="238">
        <f>V22/V20</f>
        <v>1.36</v>
      </c>
      <c r="W24" s="238">
        <f t="shared" ref="W24:AD24" si="1">W22/W20</f>
        <v>1.36</v>
      </c>
      <c r="X24" s="238">
        <f t="shared" si="1"/>
        <v>1.02</v>
      </c>
      <c r="Y24" s="238">
        <f t="shared" si="1"/>
        <v>1.36</v>
      </c>
      <c r="Z24" s="238">
        <f t="shared" si="1"/>
        <v>1.36</v>
      </c>
      <c r="AA24" s="238">
        <f t="shared" si="1"/>
        <v>1.36</v>
      </c>
      <c r="AB24" s="238">
        <f t="shared" si="1"/>
        <v>1.7</v>
      </c>
      <c r="AC24" s="238">
        <f t="shared" si="1"/>
        <v>1.2749999999999999</v>
      </c>
      <c r="AD24" s="238">
        <f t="shared" si="1"/>
        <v>1.7</v>
      </c>
      <c r="AE24" s="238"/>
      <c r="AF24" s="238"/>
      <c r="AG24" s="239"/>
    </row>
    <row r="25" spans="2:33">
      <c r="B25" s="237" t="s">
        <v>560</v>
      </c>
      <c r="C25" s="238">
        <v>9</v>
      </c>
      <c r="D25" s="238"/>
      <c r="E25" s="238"/>
      <c r="F25" s="238"/>
      <c r="G25" s="239"/>
      <c r="I25" s="237"/>
      <c r="J25" s="238"/>
      <c r="K25" s="238"/>
      <c r="L25" s="238"/>
      <c r="M25" s="238"/>
      <c r="N25" s="238"/>
      <c r="O25" s="238"/>
      <c r="P25" s="238"/>
      <c r="Q25" s="238"/>
      <c r="R25" s="239"/>
      <c r="T25" s="237"/>
      <c r="U25" s="255" t="s">
        <v>591</v>
      </c>
      <c r="V25" s="256">
        <f>AVERAGE(V24:AD24)</f>
        <v>1.3883333333333334</v>
      </c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9"/>
    </row>
    <row r="26" spans="2:33">
      <c r="B26" s="237" t="s">
        <v>90</v>
      </c>
      <c r="C26" s="238">
        <v>73</v>
      </c>
      <c r="D26" s="238"/>
      <c r="E26" s="238"/>
      <c r="F26" s="238"/>
      <c r="G26" s="239"/>
      <c r="I26" s="237"/>
      <c r="J26" s="238"/>
      <c r="K26" s="238"/>
      <c r="L26" s="238"/>
      <c r="M26" s="238"/>
      <c r="N26" s="238"/>
      <c r="O26" s="238"/>
      <c r="P26" s="238"/>
      <c r="Q26" s="238"/>
      <c r="R26" s="239"/>
      <c r="T26" s="241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3"/>
    </row>
    <row r="27" spans="2:33">
      <c r="B27" s="237" t="s">
        <v>1</v>
      </c>
      <c r="C27" s="238">
        <f>SUM(C25:C26)</f>
        <v>82</v>
      </c>
      <c r="D27" s="238"/>
      <c r="E27" s="238"/>
      <c r="F27" s="238"/>
      <c r="G27" s="239"/>
      <c r="I27" s="237"/>
      <c r="J27" s="238"/>
      <c r="K27" s="238"/>
      <c r="L27" s="238"/>
      <c r="M27" s="238"/>
      <c r="N27" s="238"/>
      <c r="O27" s="238"/>
      <c r="P27" s="238"/>
      <c r="Q27" s="238"/>
      <c r="R27" s="239"/>
    </row>
    <row r="28" spans="2:33">
      <c r="B28" s="237"/>
      <c r="C28" s="238"/>
      <c r="D28" s="238"/>
      <c r="E28" s="238"/>
      <c r="F28" s="238"/>
      <c r="G28" s="239"/>
      <c r="I28" s="237"/>
      <c r="J28" s="238"/>
      <c r="K28" s="238"/>
      <c r="L28" s="238"/>
      <c r="M28" s="238"/>
      <c r="N28" s="238"/>
      <c r="O28" s="238"/>
      <c r="P28" s="238"/>
      <c r="Q28" s="238"/>
      <c r="R28" s="239"/>
    </row>
    <row r="29" spans="2:33">
      <c r="B29" s="254" t="s">
        <v>576</v>
      </c>
      <c r="C29" s="256">
        <f>C27/C26</f>
        <v>1.1232876712328768</v>
      </c>
      <c r="D29" s="238"/>
      <c r="E29" s="238"/>
      <c r="F29" s="238"/>
      <c r="G29" s="239"/>
      <c r="I29" s="237"/>
      <c r="J29" s="238"/>
      <c r="K29" s="238"/>
      <c r="L29" s="238"/>
      <c r="M29" s="238"/>
      <c r="N29" s="238"/>
      <c r="O29" s="238"/>
      <c r="P29" s="238"/>
      <c r="Q29" s="238"/>
      <c r="R29" s="239"/>
    </row>
    <row r="30" spans="2:33">
      <c r="B30" s="241"/>
      <c r="C30" s="242"/>
      <c r="D30" s="242"/>
      <c r="E30" s="242"/>
      <c r="F30" s="242"/>
      <c r="G30" s="243"/>
      <c r="I30" s="237"/>
      <c r="J30" s="238"/>
      <c r="K30" s="238"/>
      <c r="L30" s="238"/>
      <c r="M30" s="238"/>
      <c r="N30" s="238"/>
      <c r="O30" s="238"/>
      <c r="P30" s="238"/>
      <c r="Q30" s="238"/>
      <c r="R30" s="239"/>
    </row>
    <row r="31" spans="2:33">
      <c r="I31" s="237"/>
      <c r="J31" s="238" t="s">
        <v>577</v>
      </c>
      <c r="K31" s="238"/>
      <c r="L31" s="238"/>
      <c r="M31" s="238"/>
      <c r="N31" s="238"/>
      <c r="O31" s="238"/>
      <c r="P31" s="238"/>
      <c r="Q31" s="238"/>
      <c r="R31" s="239"/>
    </row>
    <row r="32" spans="2:33">
      <c r="I32" s="237" t="s">
        <v>90</v>
      </c>
      <c r="J32" s="238">
        <v>50</v>
      </c>
      <c r="K32" s="238"/>
      <c r="L32" s="238"/>
      <c r="M32" s="238"/>
      <c r="N32" s="238"/>
      <c r="O32" s="238"/>
      <c r="P32" s="238"/>
      <c r="Q32" s="238"/>
      <c r="R32" s="239"/>
    </row>
    <row r="33" spans="9:18">
      <c r="I33" s="237" t="s">
        <v>560</v>
      </c>
      <c r="J33" s="238">
        <v>17</v>
      </c>
      <c r="K33" s="238"/>
      <c r="L33" s="238"/>
      <c r="M33" s="238"/>
      <c r="N33" s="238"/>
      <c r="O33" s="238"/>
      <c r="P33" s="238"/>
      <c r="Q33" s="238"/>
      <c r="R33" s="239"/>
    </row>
    <row r="34" spans="9:18">
      <c r="I34" s="237" t="s">
        <v>1</v>
      </c>
      <c r="J34" s="238">
        <f>SUM(J32:J33)</f>
        <v>67</v>
      </c>
      <c r="K34" s="238"/>
      <c r="L34" s="238"/>
      <c r="M34" s="238"/>
      <c r="N34" s="238"/>
      <c r="O34" s="238"/>
      <c r="P34" s="238"/>
      <c r="Q34" s="238"/>
      <c r="R34" s="239"/>
    </row>
    <row r="35" spans="9:18">
      <c r="I35" s="237"/>
      <c r="J35" s="238"/>
      <c r="K35" s="238"/>
      <c r="L35" s="238"/>
      <c r="M35" s="238"/>
      <c r="N35" s="238"/>
      <c r="O35" s="238"/>
      <c r="P35" s="238"/>
      <c r="Q35" s="238"/>
      <c r="R35" s="239"/>
    </row>
    <row r="36" spans="9:18">
      <c r="I36" s="254" t="s">
        <v>576</v>
      </c>
      <c r="J36" s="255">
        <f>J34/J32</f>
        <v>1.34</v>
      </c>
      <c r="K36" s="238"/>
      <c r="L36" s="238"/>
      <c r="M36" s="238"/>
      <c r="N36" s="238"/>
      <c r="O36" s="238"/>
      <c r="P36" s="238"/>
      <c r="Q36" s="238"/>
      <c r="R36" s="239"/>
    </row>
    <row r="37" spans="9:18">
      <c r="I37" s="241"/>
      <c r="J37" s="242"/>
      <c r="K37" s="242"/>
      <c r="L37" s="242"/>
      <c r="M37" s="242"/>
      <c r="N37" s="242"/>
      <c r="O37" s="242"/>
      <c r="P37" s="242"/>
      <c r="Q37" s="242"/>
      <c r="R37" s="243"/>
    </row>
  </sheetData>
  <hyperlinks>
    <hyperlink ref="V1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70"/>
  <sheetViews>
    <sheetView showGridLines="0" zoomScaleNormal="100" workbookViewId="0">
      <pane xSplit="1" ySplit="1" topLeftCell="S2" activePane="bottomRight" state="frozen"/>
      <selection activeCell="A2" sqref="A2"/>
      <selection pane="topRight" activeCell="A2" sqref="A2"/>
      <selection pane="bottomLeft" activeCell="A2" sqref="A2"/>
      <selection pane="bottomRight" activeCell="S6" sqref="S6"/>
    </sheetView>
  </sheetViews>
  <sheetFormatPr defaultColWidth="9.1328125" defaultRowHeight="12" customHeight="1"/>
  <cols>
    <col min="1" max="1" width="51.73046875" style="110" customWidth="1"/>
    <col min="2" max="11" width="9.73046875" style="135" hidden="1" customWidth="1"/>
    <col min="12" max="18" width="9.73046875" style="110" hidden="1" customWidth="1"/>
    <col min="19" max="52" width="9.73046875" style="110" customWidth="1"/>
    <col min="53" max="16384" width="9.1328125" style="110"/>
  </cols>
  <sheetData>
    <row r="1" spans="1:52" ht="12" customHeight="1">
      <c r="A1" s="108" t="s">
        <v>286</v>
      </c>
      <c r="B1" s="109">
        <v>2000</v>
      </c>
      <c r="C1" s="109">
        <v>2001</v>
      </c>
      <c r="D1" s="109">
        <v>2002</v>
      </c>
      <c r="E1" s="109">
        <v>2003</v>
      </c>
      <c r="F1" s="109">
        <v>2004</v>
      </c>
      <c r="G1" s="109">
        <v>2005</v>
      </c>
      <c r="H1" s="109">
        <v>2006</v>
      </c>
      <c r="I1" s="109">
        <v>2007</v>
      </c>
      <c r="J1" s="109">
        <v>2008</v>
      </c>
      <c r="K1" s="109">
        <v>2009</v>
      </c>
      <c r="L1" s="109">
        <v>2010</v>
      </c>
      <c r="M1" s="109">
        <v>2011</v>
      </c>
      <c r="N1" s="109">
        <v>2012</v>
      </c>
      <c r="O1" s="109">
        <v>2013</v>
      </c>
      <c r="P1" s="109">
        <v>2014</v>
      </c>
      <c r="Q1" s="109">
        <v>2015</v>
      </c>
      <c r="R1" s="109">
        <v>2016</v>
      </c>
      <c r="S1" s="109">
        <v>2017</v>
      </c>
      <c r="T1" s="109">
        <v>2018</v>
      </c>
      <c r="U1" s="109">
        <v>2019</v>
      </c>
      <c r="V1" s="109">
        <v>2020</v>
      </c>
      <c r="W1" s="109">
        <v>2021</v>
      </c>
      <c r="X1" s="109">
        <v>2022</v>
      </c>
      <c r="Y1" s="109">
        <v>2023</v>
      </c>
      <c r="Z1" s="109">
        <v>2024</v>
      </c>
      <c r="AA1" s="109">
        <v>2025</v>
      </c>
      <c r="AB1" s="109">
        <v>2026</v>
      </c>
      <c r="AC1" s="109">
        <v>2027</v>
      </c>
      <c r="AD1" s="109">
        <v>2028</v>
      </c>
      <c r="AE1" s="109">
        <v>2029</v>
      </c>
      <c r="AF1" s="109">
        <v>2030</v>
      </c>
      <c r="AG1" s="109">
        <v>2031</v>
      </c>
      <c r="AH1" s="109">
        <v>2032</v>
      </c>
      <c r="AI1" s="109">
        <v>2033</v>
      </c>
      <c r="AJ1" s="109">
        <v>2034</v>
      </c>
      <c r="AK1" s="109">
        <v>2035</v>
      </c>
      <c r="AL1" s="109">
        <v>2036</v>
      </c>
      <c r="AM1" s="109">
        <v>2037</v>
      </c>
      <c r="AN1" s="109">
        <v>2038</v>
      </c>
      <c r="AO1" s="109">
        <v>2039</v>
      </c>
      <c r="AP1" s="109">
        <v>2040</v>
      </c>
      <c r="AQ1" s="109">
        <v>2041</v>
      </c>
      <c r="AR1" s="109">
        <v>2042</v>
      </c>
      <c r="AS1" s="109">
        <v>2043</v>
      </c>
      <c r="AT1" s="109">
        <v>2044</v>
      </c>
      <c r="AU1" s="109">
        <v>2045</v>
      </c>
      <c r="AV1" s="109">
        <v>2046</v>
      </c>
      <c r="AW1" s="109">
        <v>2047</v>
      </c>
      <c r="AX1" s="109">
        <v>2048</v>
      </c>
      <c r="AY1" s="109">
        <v>2049</v>
      </c>
      <c r="AZ1" s="109">
        <v>2050</v>
      </c>
    </row>
    <row r="2" spans="1:52" ht="12" customHeigh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3"/>
    </row>
    <row r="3" spans="1:52" ht="12" customHeight="1">
      <c r="A3" s="114" t="s">
        <v>287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</row>
    <row r="4" spans="1:52" ht="12" customHeight="1">
      <c r="A4" s="117" t="s">
        <v>288</v>
      </c>
      <c r="B4" s="118">
        <v>217399.85206615954</v>
      </c>
      <c r="C4" s="118">
        <v>222970.35749999995</v>
      </c>
      <c r="D4" s="118">
        <v>225463.21780999997</v>
      </c>
      <c r="E4" s="118">
        <v>231062.41529999999</v>
      </c>
      <c r="F4" s="118">
        <v>236090.19592</v>
      </c>
      <c r="G4" s="118">
        <v>239442.65347617806</v>
      </c>
      <c r="H4" s="118">
        <v>243773.5442</v>
      </c>
      <c r="I4" s="118">
        <v>245233.12523000003</v>
      </c>
      <c r="J4" s="118">
        <v>246281.89139999993</v>
      </c>
      <c r="K4" s="118">
        <v>233447.46578999996</v>
      </c>
      <c r="L4" s="118">
        <v>244080.2024669828</v>
      </c>
      <c r="M4" s="118">
        <v>239473.98898511261</v>
      </c>
      <c r="N4" s="118">
        <v>240047.5862873329</v>
      </c>
      <c r="O4" s="118">
        <v>237983.23836137913</v>
      </c>
      <c r="P4" s="118">
        <v>232383.77227891714</v>
      </c>
      <c r="Q4" s="118">
        <v>235664.55477539188</v>
      </c>
      <c r="R4" s="118">
        <v>237848.17608863671</v>
      </c>
      <c r="S4" s="118">
        <v>239504.40320787058</v>
      </c>
      <c r="T4" s="118">
        <v>238940.93392819341</v>
      </c>
      <c r="U4" s="118">
        <v>238647.45402215034</v>
      </c>
      <c r="V4" s="118">
        <v>239319.60093923772</v>
      </c>
      <c r="W4" s="118">
        <v>241078.20937308681</v>
      </c>
      <c r="X4" s="118">
        <v>243258.20834104778</v>
      </c>
      <c r="Y4" s="118">
        <v>244142.92629471817</v>
      </c>
      <c r="Z4" s="118">
        <v>245803.52261907063</v>
      </c>
      <c r="AA4" s="118">
        <v>247471.37767990961</v>
      </c>
      <c r="AB4" s="118">
        <v>249628.47775853274</v>
      </c>
      <c r="AC4" s="118">
        <v>251594.06074728759</v>
      </c>
      <c r="AD4" s="118">
        <v>253825.26506656053</v>
      </c>
      <c r="AE4" s="118">
        <v>255561.98813934808</v>
      </c>
      <c r="AF4" s="118">
        <v>256842.46179586943</v>
      </c>
      <c r="AG4" s="118">
        <v>257569.76638850008</v>
      </c>
      <c r="AH4" s="118">
        <v>259674.8213573721</v>
      </c>
      <c r="AI4" s="118">
        <v>261164.62679179339</v>
      </c>
      <c r="AJ4" s="118">
        <v>262195.19463057356</v>
      </c>
      <c r="AK4" s="118">
        <v>263744.23171541013</v>
      </c>
      <c r="AL4" s="118">
        <v>265606.46981929621</v>
      </c>
      <c r="AM4" s="118">
        <v>267836.33430165413</v>
      </c>
      <c r="AN4" s="118">
        <v>270111.85773754091</v>
      </c>
      <c r="AO4" s="118">
        <v>272397.01731890801</v>
      </c>
      <c r="AP4" s="118">
        <v>274932.07954293321</v>
      </c>
      <c r="AQ4" s="118">
        <v>277827.3221510463</v>
      </c>
      <c r="AR4" s="118">
        <v>280486.91702927271</v>
      </c>
      <c r="AS4" s="118">
        <v>282788.70451186568</v>
      </c>
      <c r="AT4" s="118">
        <v>285220.01714685146</v>
      </c>
      <c r="AU4" s="118">
        <v>287688.19445949874</v>
      </c>
      <c r="AV4" s="118">
        <v>290350.4922006717</v>
      </c>
      <c r="AW4" s="118">
        <v>293006.78330000793</v>
      </c>
      <c r="AX4" s="118">
        <v>295379.16693829565</v>
      </c>
      <c r="AY4" s="118">
        <v>297970.8801134277</v>
      </c>
      <c r="AZ4" s="118">
        <v>300460.47189786611</v>
      </c>
    </row>
    <row r="5" spans="1:52" ht="12" customHeight="1">
      <c r="A5" s="119" t="s">
        <v>254</v>
      </c>
      <c r="B5" s="120">
        <v>91204.982525209518</v>
      </c>
      <c r="C5" s="120">
        <v>92376.360239999995</v>
      </c>
      <c r="D5" s="120">
        <v>92958.842210000017</v>
      </c>
      <c r="E5" s="120">
        <v>93628.198080000016</v>
      </c>
      <c r="F5" s="120">
        <v>96295.220689999987</v>
      </c>
      <c r="G5" s="120">
        <v>97329.105282108139</v>
      </c>
      <c r="H5" s="120">
        <v>97167.678720000011</v>
      </c>
      <c r="I5" s="120">
        <v>98111.178179999988</v>
      </c>
      <c r="J5" s="120">
        <v>96114.328019999972</v>
      </c>
      <c r="K5" s="120">
        <v>82954.343629999974</v>
      </c>
      <c r="L5" s="120">
        <v>88344.972020538131</v>
      </c>
      <c r="M5" s="120">
        <v>88988.642095325486</v>
      </c>
      <c r="N5" s="120">
        <v>86920.230444021363</v>
      </c>
      <c r="O5" s="120">
        <v>85677.542814046887</v>
      </c>
      <c r="P5" s="120">
        <v>85323.724110164752</v>
      </c>
      <c r="Q5" s="120">
        <v>85671.80035575552</v>
      </c>
      <c r="R5" s="120">
        <v>86293.553335193952</v>
      </c>
      <c r="S5" s="120">
        <v>87357.696099014254</v>
      </c>
      <c r="T5" s="120">
        <v>87580.566652432244</v>
      </c>
      <c r="U5" s="120">
        <v>87992.983402973332</v>
      </c>
      <c r="V5" s="120">
        <v>88719.22202527459</v>
      </c>
      <c r="W5" s="120">
        <v>88713.166385844292</v>
      </c>
      <c r="X5" s="120">
        <v>89475.317985023139</v>
      </c>
      <c r="Y5" s="120">
        <v>89506.43276874494</v>
      </c>
      <c r="Z5" s="120">
        <v>89724.274239514925</v>
      </c>
      <c r="AA5" s="120">
        <v>89839.155602116065</v>
      </c>
      <c r="AB5" s="120">
        <v>89991.57906879604</v>
      </c>
      <c r="AC5" s="120">
        <v>90277.114777606315</v>
      </c>
      <c r="AD5" s="120">
        <v>90989.163807834368</v>
      </c>
      <c r="AE5" s="120">
        <v>91204.077513009936</v>
      </c>
      <c r="AF5" s="120">
        <v>91618.235959216661</v>
      </c>
      <c r="AG5" s="120">
        <v>92002.719569779481</v>
      </c>
      <c r="AH5" s="120">
        <v>92532.54138927914</v>
      </c>
      <c r="AI5" s="120">
        <v>92915.503895328657</v>
      </c>
      <c r="AJ5" s="120">
        <v>93278.38114886338</v>
      </c>
      <c r="AK5" s="120">
        <v>93613.508575341111</v>
      </c>
      <c r="AL5" s="120">
        <v>94167.237504643985</v>
      </c>
      <c r="AM5" s="120">
        <v>94723.596024882208</v>
      </c>
      <c r="AN5" s="120">
        <v>95310.476726673121</v>
      </c>
      <c r="AO5" s="120">
        <v>95916.590806418928</v>
      </c>
      <c r="AP5" s="120">
        <v>96550.650037793996</v>
      </c>
      <c r="AQ5" s="120">
        <v>97276.663321865606</v>
      </c>
      <c r="AR5" s="120">
        <v>98093.125346536064</v>
      </c>
      <c r="AS5" s="120">
        <v>98763.856530082514</v>
      </c>
      <c r="AT5" s="120">
        <v>99586.900957653022</v>
      </c>
      <c r="AU5" s="120">
        <v>100308.54630748596</v>
      </c>
      <c r="AV5" s="120">
        <v>101233.16203890312</v>
      </c>
      <c r="AW5" s="120">
        <v>102284.6685640621</v>
      </c>
      <c r="AX5" s="120">
        <v>103207.26726952374</v>
      </c>
      <c r="AY5" s="120">
        <v>104384.07218924636</v>
      </c>
      <c r="AZ5" s="120">
        <v>105565.30926869505</v>
      </c>
    </row>
    <row r="6" spans="1:52" ht="12" customHeight="1">
      <c r="A6" s="121" t="s">
        <v>289</v>
      </c>
      <c r="B6" s="122">
        <v>61711.894229508893</v>
      </c>
      <c r="C6" s="122">
        <v>63803.480340000002</v>
      </c>
      <c r="D6" s="122">
        <v>64501.756469999978</v>
      </c>
      <c r="E6" s="122">
        <v>67455.828009999983</v>
      </c>
      <c r="F6" s="122">
        <v>68411.624710000004</v>
      </c>
      <c r="G6" s="122">
        <v>69032.555188707192</v>
      </c>
      <c r="H6" s="122">
        <v>70154.208809999996</v>
      </c>
      <c r="I6" s="122">
        <v>69690.574330000018</v>
      </c>
      <c r="J6" s="122">
        <v>70525.426979999946</v>
      </c>
      <c r="K6" s="122">
        <v>70637.380890000015</v>
      </c>
      <c r="L6" s="122">
        <v>73465.322493197746</v>
      </c>
      <c r="M6" s="122">
        <v>69886.561708643916</v>
      </c>
      <c r="N6" s="122">
        <v>71939.444428251722</v>
      </c>
      <c r="O6" s="122">
        <v>71585.460612508032</v>
      </c>
      <c r="P6" s="122">
        <v>68008.971311266432</v>
      </c>
      <c r="Q6" s="122">
        <v>68578.124085143689</v>
      </c>
      <c r="R6" s="122">
        <v>69361.792583710077</v>
      </c>
      <c r="S6" s="122">
        <v>69342.504045760405</v>
      </c>
      <c r="T6" s="122">
        <v>69208.289247565117</v>
      </c>
      <c r="U6" s="122">
        <v>69156.358266497002</v>
      </c>
      <c r="V6" s="122">
        <v>69468.301030988572</v>
      </c>
      <c r="W6" s="122">
        <v>70128.805907662725</v>
      </c>
      <c r="X6" s="122">
        <v>70718.665639135303</v>
      </c>
      <c r="Y6" s="122">
        <v>70853.113507281436</v>
      </c>
      <c r="Z6" s="122">
        <v>71349.087168032958</v>
      </c>
      <c r="AA6" s="122">
        <v>71842.064157507892</v>
      </c>
      <c r="AB6" s="122">
        <v>72251.43361235426</v>
      </c>
      <c r="AC6" s="122">
        <v>72568.900964436951</v>
      </c>
      <c r="AD6" s="122">
        <v>72979.414706995507</v>
      </c>
      <c r="AE6" s="122">
        <v>73142.416162297828</v>
      </c>
      <c r="AF6" s="122">
        <v>73131.920625041646</v>
      </c>
      <c r="AG6" s="122">
        <v>73206.311016528445</v>
      </c>
      <c r="AH6" s="122">
        <v>73422.905894760814</v>
      </c>
      <c r="AI6" s="122">
        <v>73355.827815349548</v>
      </c>
      <c r="AJ6" s="122">
        <v>72980.470945196284</v>
      </c>
      <c r="AK6" s="122">
        <v>72711.874659557929</v>
      </c>
      <c r="AL6" s="122">
        <v>72431.34153752336</v>
      </c>
      <c r="AM6" s="122">
        <v>72353.57558131589</v>
      </c>
      <c r="AN6" s="122">
        <v>72214.905467846489</v>
      </c>
      <c r="AO6" s="122">
        <v>72055.091655397424</v>
      </c>
      <c r="AP6" s="122">
        <v>72009.448793317992</v>
      </c>
      <c r="AQ6" s="122">
        <v>72110.389490961301</v>
      </c>
      <c r="AR6" s="122">
        <v>72057.647407814758</v>
      </c>
      <c r="AS6" s="122">
        <v>71949.647850707217</v>
      </c>
      <c r="AT6" s="122">
        <v>71834.499361237147</v>
      </c>
      <c r="AU6" s="122">
        <v>71854.527336924279</v>
      </c>
      <c r="AV6" s="122">
        <v>71875.546100193373</v>
      </c>
      <c r="AW6" s="122">
        <v>71876.338880848401</v>
      </c>
      <c r="AX6" s="122">
        <v>71864.199321327149</v>
      </c>
      <c r="AY6" s="122">
        <v>71888.222833188614</v>
      </c>
      <c r="AZ6" s="122">
        <v>71885.226860396258</v>
      </c>
    </row>
    <row r="7" spans="1:52" ht="12" customHeight="1">
      <c r="A7" s="121" t="s">
        <v>290</v>
      </c>
      <c r="B7" s="122">
        <v>58455.812122272677</v>
      </c>
      <c r="C7" s="122">
        <v>60728.963684571878</v>
      </c>
      <c r="D7" s="122">
        <v>61923.10375662295</v>
      </c>
      <c r="E7" s="122">
        <v>64081.850527855815</v>
      </c>
      <c r="F7" s="122">
        <v>65844.827084524528</v>
      </c>
      <c r="G7" s="122">
        <v>67532.351327928001</v>
      </c>
      <c r="H7" s="122">
        <v>71084.850395936563</v>
      </c>
      <c r="I7" s="122">
        <v>72137.925262562974</v>
      </c>
      <c r="J7" s="122">
        <v>74420.423537668728</v>
      </c>
      <c r="K7" s="122">
        <v>74701.61043841482</v>
      </c>
      <c r="L7" s="122">
        <v>77051.678114605733</v>
      </c>
      <c r="M7" s="122">
        <v>75286.202959113187</v>
      </c>
      <c r="N7" s="122">
        <v>75909.463019324467</v>
      </c>
      <c r="O7" s="122">
        <v>75395.756436974771</v>
      </c>
      <c r="P7" s="122">
        <v>73869.687698171314</v>
      </c>
      <c r="Q7" s="122">
        <v>76076.793423847019</v>
      </c>
      <c r="R7" s="122">
        <v>76729.900506843362</v>
      </c>
      <c r="S7" s="122">
        <v>77118.212180889299</v>
      </c>
      <c r="T7" s="122">
        <v>76238.357915531058</v>
      </c>
      <c r="U7" s="122">
        <v>75339.83662584018</v>
      </c>
      <c r="V7" s="122">
        <v>74647.336890224527</v>
      </c>
      <c r="W7" s="122">
        <v>74718.824089852482</v>
      </c>
      <c r="X7" s="122">
        <v>74339.434462092264</v>
      </c>
      <c r="Y7" s="122">
        <v>73654.185855809614</v>
      </c>
      <c r="Z7" s="122">
        <v>73273.431433320744</v>
      </c>
      <c r="AA7" s="122">
        <v>73022.215648780679</v>
      </c>
      <c r="AB7" s="122">
        <v>73425.326087196183</v>
      </c>
      <c r="AC7" s="122">
        <v>73655.67282750913</v>
      </c>
      <c r="AD7" s="122">
        <v>73788.266240754878</v>
      </c>
      <c r="AE7" s="122">
        <v>74259.262215503681</v>
      </c>
      <c r="AF7" s="122">
        <v>74224.101292337131</v>
      </c>
      <c r="AG7" s="122">
        <v>73561.43077284249</v>
      </c>
      <c r="AH7" s="122">
        <v>73888.620214422233</v>
      </c>
      <c r="AI7" s="122">
        <v>73989.816534271449</v>
      </c>
      <c r="AJ7" s="122">
        <v>73896.289020266893</v>
      </c>
      <c r="AK7" s="122">
        <v>74159.988925945581</v>
      </c>
      <c r="AL7" s="122">
        <v>74452.798160287508</v>
      </c>
      <c r="AM7" s="122">
        <v>74828.520946838922</v>
      </c>
      <c r="AN7" s="122">
        <v>75226.60737897153</v>
      </c>
      <c r="AO7" s="122">
        <v>75604.340982694179</v>
      </c>
      <c r="AP7" s="122">
        <v>76062.602821372784</v>
      </c>
      <c r="AQ7" s="122">
        <v>76630.499550735025</v>
      </c>
      <c r="AR7" s="122">
        <v>77058.398935461926</v>
      </c>
      <c r="AS7" s="122">
        <v>77376.051406696104</v>
      </c>
      <c r="AT7" s="122">
        <v>77717.683777216778</v>
      </c>
      <c r="AU7" s="122">
        <v>78111.418829268368</v>
      </c>
      <c r="AV7" s="122">
        <v>78553.585802799222</v>
      </c>
      <c r="AW7" s="122">
        <v>78950.899259420941</v>
      </c>
      <c r="AX7" s="122">
        <v>79278.531133639917</v>
      </c>
      <c r="AY7" s="122">
        <v>79580.530331893358</v>
      </c>
      <c r="AZ7" s="122">
        <v>79853.16492994396</v>
      </c>
    </row>
    <row r="8" spans="1:52" ht="12" customHeight="1">
      <c r="A8" s="121" t="s">
        <v>291</v>
      </c>
      <c r="B8" s="123">
        <v>6027.1631891684301</v>
      </c>
      <c r="C8" s="123">
        <v>6061.5532354280967</v>
      </c>
      <c r="D8" s="123">
        <v>6079.5153733770449</v>
      </c>
      <c r="E8" s="123">
        <v>5896.538682144198</v>
      </c>
      <c r="F8" s="123">
        <v>5538.5234354754684</v>
      </c>
      <c r="G8" s="123">
        <v>5548.6416774347335</v>
      </c>
      <c r="H8" s="123">
        <v>5366.8062740634314</v>
      </c>
      <c r="I8" s="123">
        <v>5293.4474574370279</v>
      </c>
      <c r="J8" s="123">
        <v>5221.7128623312792</v>
      </c>
      <c r="K8" s="123">
        <v>5154.1308315851629</v>
      </c>
      <c r="L8" s="123">
        <v>5218.2298386412103</v>
      </c>
      <c r="M8" s="123">
        <v>5312.582222029997</v>
      </c>
      <c r="N8" s="123">
        <v>5278.4483957353405</v>
      </c>
      <c r="O8" s="123">
        <v>5324.4784978494627</v>
      </c>
      <c r="P8" s="123">
        <v>5181.3891593146163</v>
      </c>
      <c r="Q8" s="123">
        <v>5337.8369106456548</v>
      </c>
      <c r="R8" s="123">
        <v>5462.9296628893062</v>
      </c>
      <c r="S8" s="123">
        <v>5685.9908822066227</v>
      </c>
      <c r="T8" s="123">
        <v>5913.7201126650061</v>
      </c>
      <c r="U8" s="123">
        <v>6158.2757268398036</v>
      </c>
      <c r="V8" s="123">
        <v>6484.7409927500003</v>
      </c>
      <c r="W8" s="123">
        <v>7517.4129897273042</v>
      </c>
      <c r="X8" s="123">
        <v>8724.7902547970771</v>
      </c>
      <c r="Y8" s="123">
        <v>10129.194162882151</v>
      </c>
      <c r="Z8" s="123">
        <v>11456.729778201998</v>
      </c>
      <c r="AA8" s="123">
        <v>12767.942271504993</v>
      </c>
      <c r="AB8" s="123">
        <v>13960.13899018628</v>
      </c>
      <c r="AC8" s="123">
        <v>15092.372177735197</v>
      </c>
      <c r="AD8" s="123">
        <v>16068.420310975822</v>
      </c>
      <c r="AE8" s="123">
        <v>16956.232248536642</v>
      </c>
      <c r="AF8" s="123">
        <v>17868.203919273998</v>
      </c>
      <c r="AG8" s="123">
        <v>18799.30502934966</v>
      </c>
      <c r="AH8" s="123">
        <v>19830.753858909909</v>
      </c>
      <c r="AI8" s="123">
        <v>20903.478546843733</v>
      </c>
      <c r="AJ8" s="123">
        <v>22040.053516246997</v>
      </c>
      <c r="AK8" s="123">
        <v>23258.859554565497</v>
      </c>
      <c r="AL8" s="123">
        <v>24555.092616841364</v>
      </c>
      <c r="AM8" s="123">
        <v>25930.641748617087</v>
      </c>
      <c r="AN8" s="123">
        <v>27359.868164049774</v>
      </c>
      <c r="AO8" s="123">
        <v>28820.993874397471</v>
      </c>
      <c r="AP8" s="123">
        <v>30309.377890448446</v>
      </c>
      <c r="AQ8" s="123">
        <v>31809.76978748438</v>
      </c>
      <c r="AR8" s="123">
        <v>33277.745339459958</v>
      </c>
      <c r="AS8" s="123">
        <v>34699.148724379826</v>
      </c>
      <c r="AT8" s="123">
        <v>36080.933050744505</v>
      </c>
      <c r="AU8" s="123">
        <v>37413.701985820153</v>
      </c>
      <c r="AV8" s="123">
        <v>38688.198258775992</v>
      </c>
      <c r="AW8" s="123">
        <v>39894.876595676447</v>
      </c>
      <c r="AX8" s="123">
        <v>41029.169213804831</v>
      </c>
      <c r="AY8" s="123">
        <v>42118.054759099374</v>
      </c>
      <c r="AZ8" s="123">
        <v>43156.770838830846</v>
      </c>
    </row>
    <row r="9" spans="1:52" ht="12" customHeight="1">
      <c r="A9" s="117" t="s">
        <v>292</v>
      </c>
      <c r="B9" s="118">
        <v>23940.403766132011</v>
      </c>
      <c r="C9" s="118">
        <v>24054.932923527584</v>
      </c>
      <c r="D9" s="118">
        <v>24743.294160868656</v>
      </c>
      <c r="E9" s="118">
        <v>25400.073451148091</v>
      </c>
      <c r="F9" s="118">
        <v>25320.014950290773</v>
      </c>
      <c r="G9" s="118">
        <v>25778.530891815255</v>
      </c>
      <c r="H9" s="118">
        <v>25235.094110000002</v>
      </c>
      <c r="I9" s="118">
        <v>25442.324670000053</v>
      </c>
      <c r="J9" s="118">
        <v>25153.085140000003</v>
      </c>
      <c r="K9" s="118">
        <v>24868.105650000009</v>
      </c>
      <c r="L9" s="118">
        <v>24766.322135322858</v>
      </c>
      <c r="M9" s="118">
        <v>24680.328436059626</v>
      </c>
      <c r="N9" s="118">
        <v>24009.391216602296</v>
      </c>
      <c r="O9" s="118">
        <v>23177.710418448827</v>
      </c>
      <c r="P9" s="118">
        <v>22648.042348714975</v>
      </c>
      <c r="Q9" s="118">
        <v>22835.761966958024</v>
      </c>
      <c r="R9" s="118">
        <v>19812.335938284868</v>
      </c>
      <c r="S9" s="118">
        <v>19769.348224312216</v>
      </c>
      <c r="T9" s="118">
        <v>19617.710094415721</v>
      </c>
      <c r="U9" s="118">
        <v>19575.928129585674</v>
      </c>
      <c r="V9" s="118">
        <v>19422.614535060697</v>
      </c>
      <c r="W9" s="118">
        <v>19293.300436569374</v>
      </c>
      <c r="X9" s="118">
        <v>19410.804626585814</v>
      </c>
      <c r="Y9" s="118">
        <v>19121.966354163178</v>
      </c>
      <c r="Z9" s="118">
        <v>18846.941668072268</v>
      </c>
      <c r="AA9" s="118">
        <v>18647.374885301007</v>
      </c>
      <c r="AB9" s="118">
        <v>18420.530968787731</v>
      </c>
      <c r="AC9" s="118">
        <v>18206.87587294076</v>
      </c>
      <c r="AD9" s="118">
        <v>17987.121114008758</v>
      </c>
      <c r="AE9" s="118">
        <v>17798.322708750948</v>
      </c>
      <c r="AF9" s="118">
        <v>17441.174670723769</v>
      </c>
      <c r="AG9" s="118">
        <v>17182.230774411244</v>
      </c>
      <c r="AH9" s="118">
        <v>17100.358340578085</v>
      </c>
      <c r="AI9" s="118">
        <v>16910.250461523756</v>
      </c>
      <c r="AJ9" s="118">
        <v>16843.748849724077</v>
      </c>
      <c r="AK9" s="118">
        <v>16611.910979989778</v>
      </c>
      <c r="AL9" s="118">
        <v>16614.199643149903</v>
      </c>
      <c r="AM9" s="118">
        <v>16690.618329060784</v>
      </c>
      <c r="AN9" s="118">
        <v>16800.398981639843</v>
      </c>
      <c r="AO9" s="118">
        <v>17317.681004924834</v>
      </c>
      <c r="AP9" s="118">
        <v>17511.573126322615</v>
      </c>
      <c r="AQ9" s="118">
        <v>18123.769389426205</v>
      </c>
      <c r="AR9" s="118">
        <v>19127.066985654641</v>
      </c>
      <c r="AS9" s="118">
        <v>20038.971411532155</v>
      </c>
      <c r="AT9" s="118">
        <v>20635.081538433857</v>
      </c>
      <c r="AU9" s="118">
        <v>21430.679163750567</v>
      </c>
      <c r="AV9" s="118">
        <v>22041.867064053549</v>
      </c>
      <c r="AW9" s="118">
        <v>22568.119758172943</v>
      </c>
      <c r="AX9" s="118">
        <v>23495.697821632406</v>
      </c>
      <c r="AY9" s="118">
        <v>24569.549399381474</v>
      </c>
      <c r="AZ9" s="118">
        <v>25289.647709388657</v>
      </c>
    </row>
    <row r="10" spans="1:52" ht="12" customHeight="1">
      <c r="A10" s="119" t="s">
        <v>293</v>
      </c>
      <c r="B10" s="120">
        <v>13960.433087448491</v>
      </c>
      <c r="C10" s="120">
        <v>14121.824683527586</v>
      </c>
      <c r="D10" s="120">
        <v>14446.884600868654</v>
      </c>
      <c r="E10" s="120">
        <v>14694.55176114809</v>
      </c>
      <c r="F10" s="120">
        <v>14621.442970290771</v>
      </c>
      <c r="G10" s="120">
        <v>14827.481938131563</v>
      </c>
      <c r="H10" s="120">
        <v>15032.08418</v>
      </c>
      <c r="I10" s="120">
        <v>14973.220440000052</v>
      </c>
      <c r="J10" s="120">
        <v>14622.777280000004</v>
      </c>
      <c r="K10" s="120">
        <v>14260.19315000001</v>
      </c>
      <c r="L10" s="120">
        <v>14425.439300982278</v>
      </c>
      <c r="M10" s="120">
        <v>14498.34117198585</v>
      </c>
      <c r="N10" s="120">
        <v>14660.585200129102</v>
      </c>
      <c r="O10" s="120">
        <v>14116.284847478404</v>
      </c>
      <c r="P10" s="120">
        <v>13684.912301079088</v>
      </c>
      <c r="Q10" s="120">
        <v>13925.17266766867</v>
      </c>
      <c r="R10" s="120">
        <v>10686.257162689304</v>
      </c>
      <c r="S10" s="120">
        <v>10512.900231146539</v>
      </c>
      <c r="T10" s="120">
        <v>10153.578881960309</v>
      </c>
      <c r="U10" s="120">
        <v>9819.674502948872</v>
      </c>
      <c r="V10" s="120">
        <v>9517.8654122422704</v>
      </c>
      <c r="W10" s="120">
        <v>9314.5251372032017</v>
      </c>
      <c r="X10" s="120">
        <v>9234.2875698484586</v>
      </c>
      <c r="Y10" s="120">
        <v>8949.9626037067919</v>
      </c>
      <c r="Z10" s="120">
        <v>8699.9108192269105</v>
      </c>
      <c r="AA10" s="120">
        <v>8558.4735032855988</v>
      </c>
      <c r="AB10" s="120">
        <v>8448.6301291164327</v>
      </c>
      <c r="AC10" s="120">
        <v>8370.8477715307909</v>
      </c>
      <c r="AD10" s="120">
        <v>8258.5738224169163</v>
      </c>
      <c r="AE10" s="120">
        <v>8052.4675294173121</v>
      </c>
      <c r="AF10" s="120">
        <v>7749.6593173263391</v>
      </c>
      <c r="AG10" s="120">
        <v>7498.7775544318911</v>
      </c>
      <c r="AH10" s="120">
        <v>7332.6422886621258</v>
      </c>
      <c r="AI10" s="120">
        <v>7131.0849055510816</v>
      </c>
      <c r="AJ10" s="120">
        <v>6955.169305503804</v>
      </c>
      <c r="AK10" s="120">
        <v>6658.0570955726444</v>
      </c>
      <c r="AL10" s="120">
        <v>6516.1916597465533</v>
      </c>
      <c r="AM10" s="120">
        <v>6353.1055373539257</v>
      </c>
      <c r="AN10" s="120">
        <v>6202.5406390666749</v>
      </c>
      <c r="AO10" s="120">
        <v>6265.4688011556509</v>
      </c>
      <c r="AP10" s="120">
        <v>6255.1564447841765</v>
      </c>
      <c r="AQ10" s="120">
        <v>6407.7498150746369</v>
      </c>
      <c r="AR10" s="120">
        <v>6773.6923864463261</v>
      </c>
      <c r="AS10" s="120">
        <v>7157.3260639040127</v>
      </c>
      <c r="AT10" s="120">
        <v>7467.9874030518704</v>
      </c>
      <c r="AU10" s="120">
        <v>8023.9454631579456</v>
      </c>
      <c r="AV10" s="120">
        <v>8416.4999302269498</v>
      </c>
      <c r="AW10" s="120">
        <v>8733.4876019895964</v>
      </c>
      <c r="AX10" s="120">
        <v>9418.2510449157198</v>
      </c>
      <c r="AY10" s="120">
        <v>10105.408128720936</v>
      </c>
      <c r="AZ10" s="120">
        <v>10616.233308148538</v>
      </c>
    </row>
    <row r="11" spans="1:52" ht="12" customHeight="1">
      <c r="A11" s="121" t="s">
        <v>294</v>
      </c>
      <c r="B11" s="122">
        <v>970.74631470974111</v>
      </c>
      <c r="C11" s="122">
        <v>909.21287999999959</v>
      </c>
      <c r="D11" s="122">
        <v>1085.5141500000002</v>
      </c>
      <c r="E11" s="122">
        <v>1118.5938200000005</v>
      </c>
      <c r="F11" s="122">
        <v>1136.606950000001</v>
      </c>
      <c r="G11" s="122">
        <v>1130.5348288093194</v>
      </c>
      <c r="H11" s="122">
        <v>1089.6036099999994</v>
      </c>
      <c r="I11" s="122">
        <v>1041.0009499999999</v>
      </c>
      <c r="J11" s="122">
        <v>986.89723999999853</v>
      </c>
      <c r="K11" s="122">
        <v>961.56882999999937</v>
      </c>
      <c r="L11" s="122">
        <v>989.22736200330576</v>
      </c>
      <c r="M11" s="122">
        <v>882.77868336347626</v>
      </c>
      <c r="N11" s="122">
        <v>978.43423180701996</v>
      </c>
      <c r="O11" s="122">
        <v>1025.2171366974051</v>
      </c>
      <c r="P11" s="122">
        <v>1015.1078825316984</v>
      </c>
      <c r="Q11" s="122">
        <v>980.96446234712812</v>
      </c>
      <c r="R11" s="122">
        <v>1138.6244373547804</v>
      </c>
      <c r="S11" s="122">
        <v>1160.5278350072037</v>
      </c>
      <c r="T11" s="122">
        <v>1206.9998278213668</v>
      </c>
      <c r="U11" s="122">
        <v>1216.5000521843169</v>
      </c>
      <c r="V11" s="122">
        <v>1236.4265561698485</v>
      </c>
      <c r="W11" s="122">
        <v>1239.6652667846683</v>
      </c>
      <c r="X11" s="122">
        <v>1246.2728201508003</v>
      </c>
      <c r="Y11" s="122">
        <v>1247.7730677176207</v>
      </c>
      <c r="Z11" s="122">
        <v>1248.9060539273366</v>
      </c>
      <c r="AA11" s="122">
        <v>1258.6603185637996</v>
      </c>
      <c r="AB11" s="122">
        <v>1263.2475107082869</v>
      </c>
      <c r="AC11" s="122">
        <v>1259.4986521335143</v>
      </c>
      <c r="AD11" s="122">
        <v>1262.4963186793757</v>
      </c>
      <c r="AE11" s="122">
        <v>1265.2225607743342</v>
      </c>
      <c r="AF11" s="122">
        <v>1268.7851149330472</v>
      </c>
      <c r="AG11" s="122">
        <v>1275.9275625853359</v>
      </c>
      <c r="AH11" s="122">
        <v>1276.9495956912669</v>
      </c>
      <c r="AI11" s="122">
        <v>1274.4338528233807</v>
      </c>
      <c r="AJ11" s="122">
        <v>1275.773507135495</v>
      </c>
      <c r="AK11" s="122">
        <v>1279.7113765061411</v>
      </c>
      <c r="AL11" s="122">
        <v>1280.4642307362717</v>
      </c>
      <c r="AM11" s="122">
        <v>1282.0253368181211</v>
      </c>
      <c r="AN11" s="122">
        <v>1282.2470943595856</v>
      </c>
      <c r="AO11" s="122">
        <v>1284.6661141363511</v>
      </c>
      <c r="AP11" s="122">
        <v>1292.9364016215959</v>
      </c>
      <c r="AQ11" s="122">
        <v>1299.9217906833871</v>
      </c>
      <c r="AR11" s="122">
        <v>1302.2477988012224</v>
      </c>
      <c r="AS11" s="122">
        <v>1306.561029594367</v>
      </c>
      <c r="AT11" s="122">
        <v>1308.9950424507751</v>
      </c>
      <c r="AU11" s="122">
        <v>1307.439887016893</v>
      </c>
      <c r="AV11" s="122">
        <v>1307.8576549342456</v>
      </c>
      <c r="AW11" s="122">
        <v>1308.1507995047157</v>
      </c>
      <c r="AX11" s="122">
        <v>1306.2929625717898</v>
      </c>
      <c r="AY11" s="122">
        <v>1306.9394890993415</v>
      </c>
      <c r="AZ11" s="122">
        <v>1302.5930491481886</v>
      </c>
    </row>
    <row r="12" spans="1:52" ht="12" customHeight="1">
      <c r="A12" s="121" t="s">
        <v>295</v>
      </c>
      <c r="B12" s="122">
        <v>2893.3992922537927</v>
      </c>
      <c r="C12" s="122">
        <v>3266.3598400000001</v>
      </c>
      <c r="D12" s="122">
        <v>3299.8461200000006</v>
      </c>
      <c r="E12" s="122">
        <v>3313.965889999999</v>
      </c>
      <c r="F12" s="122">
        <v>3296.0782099999997</v>
      </c>
      <c r="G12" s="122">
        <v>3441.1005151732561</v>
      </c>
      <c r="H12" s="122">
        <v>3408.2877299999996</v>
      </c>
      <c r="I12" s="122">
        <v>3567.4031700000014</v>
      </c>
      <c r="J12" s="122">
        <v>3469.9409100000003</v>
      </c>
      <c r="K12" s="122">
        <v>3501.7210500000001</v>
      </c>
      <c r="L12" s="122">
        <v>3389.1067413435007</v>
      </c>
      <c r="M12" s="122">
        <v>3475.3291017664801</v>
      </c>
      <c r="N12" s="122">
        <v>3299.6099216452949</v>
      </c>
      <c r="O12" s="122">
        <v>3259.5986909060489</v>
      </c>
      <c r="P12" s="122">
        <v>3158.8075844297368</v>
      </c>
      <c r="Q12" s="122">
        <v>3124.4542799919514</v>
      </c>
      <c r="R12" s="122">
        <v>3188.5687039081677</v>
      </c>
      <c r="S12" s="122">
        <v>3222.0028442869261</v>
      </c>
      <c r="T12" s="122">
        <v>3353.5753759629342</v>
      </c>
      <c r="U12" s="122">
        <v>3520.5276521026999</v>
      </c>
      <c r="V12" s="122">
        <v>3608.8708328003499</v>
      </c>
      <c r="W12" s="122">
        <v>3657.3007564785648</v>
      </c>
      <c r="X12" s="122">
        <v>3752.279178323839</v>
      </c>
      <c r="Y12" s="122">
        <v>3745.6052022416047</v>
      </c>
      <c r="Z12" s="122">
        <v>3719.5116579503729</v>
      </c>
      <c r="AA12" s="122">
        <v>3676.6728777922172</v>
      </c>
      <c r="AB12" s="122">
        <v>3600.2481626660656</v>
      </c>
      <c r="AC12" s="122">
        <v>3507.6380349365963</v>
      </c>
      <c r="AD12" s="122">
        <v>3429.7417867566992</v>
      </c>
      <c r="AE12" s="122">
        <v>3417.3052579251571</v>
      </c>
      <c r="AF12" s="122">
        <v>3363.0995959078837</v>
      </c>
      <c r="AG12" s="122">
        <v>3359.6117085446472</v>
      </c>
      <c r="AH12" s="122">
        <v>3355.1265901857441</v>
      </c>
      <c r="AI12" s="122">
        <v>3324.8444782385445</v>
      </c>
      <c r="AJ12" s="122">
        <v>3334.1088836584581</v>
      </c>
      <c r="AK12" s="122">
        <v>3304.9932288461659</v>
      </c>
      <c r="AL12" s="122">
        <v>3331.554803539967</v>
      </c>
      <c r="AM12" s="122">
        <v>3402.7143788243966</v>
      </c>
      <c r="AN12" s="122">
        <v>3485.7133593989965</v>
      </c>
      <c r="AO12" s="122">
        <v>3744.1569478558736</v>
      </c>
      <c r="AP12" s="122">
        <v>3727.0538698723585</v>
      </c>
      <c r="AQ12" s="122">
        <v>3945.6726581566768</v>
      </c>
      <c r="AR12" s="122">
        <v>4308.0445531763326</v>
      </c>
      <c r="AS12" s="122">
        <v>4585.1278561318886</v>
      </c>
      <c r="AT12" s="122">
        <v>4566.9940291085268</v>
      </c>
      <c r="AU12" s="122">
        <v>4509.849545158766</v>
      </c>
      <c r="AV12" s="122">
        <v>4423.5430587733272</v>
      </c>
      <c r="AW12" s="122">
        <v>4281.4491550950843</v>
      </c>
      <c r="AX12" s="122">
        <v>4214.7731513905355</v>
      </c>
      <c r="AY12" s="122">
        <v>4151.0062498617772</v>
      </c>
      <c r="AZ12" s="122">
        <v>3992.984785481412</v>
      </c>
    </row>
    <row r="13" spans="1:52" ht="12" customHeight="1">
      <c r="A13" s="121" t="s">
        <v>296</v>
      </c>
      <c r="B13" s="122">
        <v>0</v>
      </c>
      <c r="C13" s="122">
        <v>0</v>
      </c>
      <c r="D13" s="122">
        <v>0</v>
      </c>
      <c r="E13" s="122">
        <v>0</v>
      </c>
      <c r="F13" s="122">
        <v>0</v>
      </c>
      <c r="G13" s="122">
        <v>0</v>
      </c>
      <c r="H13" s="122">
        <v>0</v>
      </c>
      <c r="I13" s="122">
        <v>0</v>
      </c>
      <c r="J13" s="122">
        <v>0</v>
      </c>
      <c r="K13" s="122">
        <v>0</v>
      </c>
      <c r="L13" s="122">
        <v>0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>
        <v>1.6535305863868789E-2</v>
      </c>
      <c r="S13" s="122">
        <v>4.0409241445870291E-2</v>
      </c>
      <c r="T13" s="122">
        <v>7.5572460512972978E-2</v>
      </c>
      <c r="U13" s="122">
        <v>0.14430817026425902</v>
      </c>
      <c r="V13" s="122">
        <v>0.35651039689081437</v>
      </c>
      <c r="W13" s="122">
        <v>0.46493497069047929</v>
      </c>
      <c r="X13" s="122">
        <v>0.49571224199902941</v>
      </c>
      <c r="Y13" s="122">
        <v>0.52124743697057185</v>
      </c>
      <c r="Z13" s="122">
        <v>0.53962951878369492</v>
      </c>
      <c r="AA13" s="122">
        <v>0.55024961238069425</v>
      </c>
      <c r="AB13" s="122">
        <v>0.55306665565165891</v>
      </c>
      <c r="AC13" s="122">
        <v>0.54975366422312455</v>
      </c>
      <c r="AD13" s="122">
        <v>0.54466969702176249</v>
      </c>
      <c r="AE13" s="122">
        <v>0.68086031608945607</v>
      </c>
      <c r="AF13" s="122">
        <v>6.7490953435743553</v>
      </c>
      <c r="AG13" s="122">
        <v>26.121424115432102</v>
      </c>
      <c r="AH13" s="122">
        <v>61.986616465103189</v>
      </c>
      <c r="AI13" s="122">
        <v>117.65337890761084</v>
      </c>
      <c r="AJ13" s="122">
        <v>195.50478256133948</v>
      </c>
      <c r="AK13" s="122">
        <v>297.77119914992426</v>
      </c>
      <c r="AL13" s="122">
        <v>425.31343881314655</v>
      </c>
      <c r="AM13" s="122">
        <v>579.81072439390857</v>
      </c>
      <c r="AN13" s="122">
        <v>758.09071264172132</v>
      </c>
      <c r="AO13" s="122">
        <v>961.03021191919765</v>
      </c>
      <c r="AP13" s="122">
        <v>1189.6958692266987</v>
      </c>
      <c r="AQ13" s="122">
        <v>1445.3923213471821</v>
      </c>
      <c r="AR13" s="122">
        <v>1727.6306324637512</v>
      </c>
      <c r="AS13" s="122">
        <v>2033.1096134467537</v>
      </c>
      <c r="AT13" s="122">
        <v>2363.9760733476519</v>
      </c>
      <c r="AU13" s="122">
        <v>2718.3131791553719</v>
      </c>
      <c r="AV13" s="122">
        <v>3093.6228768652536</v>
      </c>
      <c r="AW13" s="122">
        <v>3496.4747330829109</v>
      </c>
      <c r="AX13" s="122">
        <v>3913.8303532636223</v>
      </c>
      <c r="AY13" s="122">
        <v>4401.964013369151</v>
      </c>
      <c r="AZ13" s="122">
        <v>4857.9527429219279</v>
      </c>
    </row>
    <row r="14" spans="1:52" ht="12" customHeight="1">
      <c r="A14" s="121" t="s">
        <v>285</v>
      </c>
      <c r="B14" s="123">
        <v>6115.8250717199844</v>
      </c>
      <c r="C14" s="123">
        <v>5757.5355199999976</v>
      </c>
      <c r="D14" s="123">
        <v>5911.049289999999</v>
      </c>
      <c r="E14" s="123">
        <v>6272.9619800000037</v>
      </c>
      <c r="F14" s="123">
        <v>6265.8868199999997</v>
      </c>
      <c r="G14" s="123">
        <v>6379.4136097011178</v>
      </c>
      <c r="H14" s="123">
        <v>5705.1185900000019</v>
      </c>
      <c r="I14" s="123">
        <v>5860.7001099999979</v>
      </c>
      <c r="J14" s="123">
        <v>6073.4697100000012</v>
      </c>
      <c r="K14" s="123">
        <v>6144.6226199999983</v>
      </c>
      <c r="L14" s="123">
        <v>5962.5487309937744</v>
      </c>
      <c r="M14" s="123">
        <v>5823.879478943818</v>
      </c>
      <c r="N14" s="123">
        <v>5070.7618630208781</v>
      </c>
      <c r="O14" s="123">
        <v>4776.6097433669675</v>
      </c>
      <c r="P14" s="123">
        <v>4789.214580674452</v>
      </c>
      <c r="Q14" s="123">
        <v>4805.1705569502737</v>
      </c>
      <c r="R14" s="123">
        <v>4798.8690990267532</v>
      </c>
      <c r="S14" s="123">
        <v>4873.8769046301004</v>
      </c>
      <c r="T14" s="123">
        <v>4903.4804362105988</v>
      </c>
      <c r="U14" s="123">
        <v>5019.0816141795221</v>
      </c>
      <c r="V14" s="123">
        <v>5059.095223451337</v>
      </c>
      <c r="W14" s="123">
        <v>5081.3443411322496</v>
      </c>
      <c r="X14" s="123">
        <v>5177.4693460207181</v>
      </c>
      <c r="Y14" s="123">
        <v>5178.1042330601904</v>
      </c>
      <c r="Z14" s="123">
        <v>5178.0735074488639</v>
      </c>
      <c r="AA14" s="123">
        <v>5153.0179360470102</v>
      </c>
      <c r="AB14" s="123">
        <v>5107.8520996412954</v>
      </c>
      <c r="AC14" s="123">
        <v>5068.3416606756346</v>
      </c>
      <c r="AD14" s="123">
        <v>5035.7645164587448</v>
      </c>
      <c r="AE14" s="123">
        <v>5062.6465003180529</v>
      </c>
      <c r="AF14" s="123">
        <v>5052.8815472129245</v>
      </c>
      <c r="AG14" s="123">
        <v>5021.7925247339372</v>
      </c>
      <c r="AH14" s="123">
        <v>5073.6532495738447</v>
      </c>
      <c r="AI14" s="123">
        <v>5062.2338460031369</v>
      </c>
      <c r="AJ14" s="123">
        <v>5083.1923708649792</v>
      </c>
      <c r="AK14" s="123">
        <v>5071.3780799149026</v>
      </c>
      <c r="AL14" s="123">
        <v>5060.675510313964</v>
      </c>
      <c r="AM14" s="123">
        <v>5072.9623516704323</v>
      </c>
      <c r="AN14" s="123">
        <v>5071.8071761728661</v>
      </c>
      <c r="AO14" s="123">
        <v>5062.3589298577608</v>
      </c>
      <c r="AP14" s="123">
        <v>5046.7305408177872</v>
      </c>
      <c r="AQ14" s="123">
        <v>5025.0328041643206</v>
      </c>
      <c r="AR14" s="123">
        <v>5015.4516147670074</v>
      </c>
      <c r="AS14" s="123">
        <v>4956.846848455134</v>
      </c>
      <c r="AT14" s="123">
        <v>4927.128990475032</v>
      </c>
      <c r="AU14" s="123">
        <v>4871.1310892615911</v>
      </c>
      <c r="AV14" s="123">
        <v>4800.3435432537735</v>
      </c>
      <c r="AW14" s="123">
        <v>4748.5574685006359</v>
      </c>
      <c r="AX14" s="123">
        <v>4642.5503094907363</v>
      </c>
      <c r="AY14" s="123">
        <v>4604.2315183302708</v>
      </c>
      <c r="AZ14" s="123">
        <v>4519.8838236885895</v>
      </c>
    </row>
    <row r="15" spans="1:52" ht="12" customHeight="1">
      <c r="A15" s="117" t="s">
        <v>297</v>
      </c>
      <c r="B15" s="118">
        <v>379.52643903739232</v>
      </c>
      <c r="C15" s="118">
        <v>346.69882999999999</v>
      </c>
      <c r="D15" s="118">
        <v>304.69999000000007</v>
      </c>
      <c r="E15" s="118">
        <v>224.60077999999999</v>
      </c>
      <c r="F15" s="118">
        <v>206.80069999999998</v>
      </c>
      <c r="G15" s="118">
        <v>193.29798732891439</v>
      </c>
      <c r="H15" s="118">
        <v>170.30058000000002</v>
      </c>
      <c r="I15" s="118">
        <v>171.80000999999999</v>
      </c>
      <c r="J15" s="118">
        <v>159.99901999999997</v>
      </c>
      <c r="K15" s="118">
        <v>152.49950999999999</v>
      </c>
      <c r="L15" s="118">
        <v>160.59988584958325</v>
      </c>
      <c r="M15" s="118">
        <v>138.07681782471067</v>
      </c>
      <c r="N15" s="118">
        <v>193.56056282308947</v>
      </c>
      <c r="O15" s="118">
        <v>159.3101245837417</v>
      </c>
      <c r="P15" s="118">
        <v>189.9541021754772</v>
      </c>
      <c r="Q15" s="118">
        <v>245.98754546117422</v>
      </c>
      <c r="R15" s="118">
        <v>268.55591638658774</v>
      </c>
      <c r="S15" s="118">
        <v>266.16728012653965</v>
      </c>
      <c r="T15" s="118">
        <v>275.0614560582431</v>
      </c>
      <c r="U15" s="118">
        <v>289.36329660767035</v>
      </c>
      <c r="V15" s="118">
        <v>289.28062217939686</v>
      </c>
      <c r="W15" s="118">
        <v>292.59401817422975</v>
      </c>
      <c r="X15" s="118">
        <v>306.16763708472848</v>
      </c>
      <c r="Y15" s="118">
        <v>311.49202881768736</v>
      </c>
      <c r="Z15" s="118">
        <v>361.27603787171927</v>
      </c>
      <c r="AA15" s="118">
        <v>365.74390324505089</v>
      </c>
      <c r="AB15" s="118">
        <v>375.53579059527857</v>
      </c>
      <c r="AC15" s="118">
        <v>415.97750179650694</v>
      </c>
      <c r="AD15" s="118">
        <v>459.59300026507071</v>
      </c>
      <c r="AE15" s="118">
        <v>534.6955563272993</v>
      </c>
      <c r="AF15" s="118">
        <v>601.70274256270682</v>
      </c>
      <c r="AG15" s="118">
        <v>704.04214071756451</v>
      </c>
      <c r="AH15" s="118">
        <v>734.1861860530687</v>
      </c>
      <c r="AI15" s="118">
        <v>869.50383470900363</v>
      </c>
      <c r="AJ15" s="118">
        <v>1019.8402409351328</v>
      </c>
      <c r="AK15" s="118">
        <v>1051.6312551129135</v>
      </c>
      <c r="AL15" s="118">
        <v>1095.2960096153142</v>
      </c>
      <c r="AM15" s="118">
        <v>1112.7414460902887</v>
      </c>
      <c r="AN15" s="118">
        <v>1142.6512098491642</v>
      </c>
      <c r="AO15" s="118">
        <v>1192.5703050570157</v>
      </c>
      <c r="AP15" s="118">
        <v>1211.3100817955387</v>
      </c>
      <c r="AQ15" s="118">
        <v>1236.936722628601</v>
      </c>
      <c r="AR15" s="118">
        <v>1319.0931399256124</v>
      </c>
      <c r="AS15" s="118">
        <v>1363.2377768068889</v>
      </c>
      <c r="AT15" s="118">
        <v>1434.531371304711</v>
      </c>
      <c r="AU15" s="118">
        <v>1536.4792792590715</v>
      </c>
      <c r="AV15" s="118">
        <v>1585.5260140280188</v>
      </c>
      <c r="AW15" s="118">
        <v>1635.6020466730811</v>
      </c>
      <c r="AX15" s="118">
        <v>1703.2262100509313</v>
      </c>
      <c r="AY15" s="118">
        <v>1793.643832826182</v>
      </c>
      <c r="AZ15" s="118">
        <v>1864.9999123176876</v>
      </c>
    </row>
    <row r="16" spans="1:52" ht="12" customHeight="1">
      <c r="A16" s="117" t="s">
        <v>298</v>
      </c>
      <c r="B16" s="118">
        <v>18664.425351752558</v>
      </c>
      <c r="C16" s="118">
        <v>18866.349910000004</v>
      </c>
      <c r="D16" s="118">
        <v>18173.476490000005</v>
      </c>
      <c r="E16" s="118">
        <v>18689.207279999999</v>
      </c>
      <c r="F16" s="118">
        <v>18990.47478</v>
      </c>
      <c r="G16" s="118">
        <v>18929.174774063122</v>
      </c>
      <c r="H16" s="118">
        <v>18406.363689999995</v>
      </c>
      <c r="I16" s="118">
        <v>18653.22191</v>
      </c>
      <c r="J16" s="118">
        <v>18822.7045</v>
      </c>
      <c r="K16" s="118">
        <v>17968.856599999999</v>
      </c>
      <c r="L16" s="118">
        <v>18242.419101683023</v>
      </c>
      <c r="M16" s="118">
        <v>17638.102829517731</v>
      </c>
      <c r="N16" s="118">
        <v>18040.644692815287</v>
      </c>
      <c r="O16" s="118">
        <v>18087.556267782176</v>
      </c>
      <c r="P16" s="118">
        <v>17379.672245569047</v>
      </c>
      <c r="Q16" s="118">
        <v>17843.595381975923</v>
      </c>
      <c r="R16" s="118">
        <v>18153.570756909543</v>
      </c>
      <c r="S16" s="118">
        <v>18160.080853537034</v>
      </c>
      <c r="T16" s="118">
        <v>17987.584737521516</v>
      </c>
      <c r="U16" s="118">
        <v>17797.158452750264</v>
      </c>
      <c r="V16" s="118">
        <v>17649.959418360006</v>
      </c>
      <c r="W16" s="118">
        <v>17568.167106322544</v>
      </c>
      <c r="X16" s="118">
        <v>17495.014582759919</v>
      </c>
      <c r="Y16" s="118">
        <v>17316.090439291806</v>
      </c>
      <c r="Z16" s="118">
        <v>17195.250752634252</v>
      </c>
      <c r="AA16" s="118">
        <v>17086.582301116388</v>
      </c>
      <c r="AB16" s="118">
        <v>17024.158906924837</v>
      </c>
      <c r="AC16" s="118">
        <v>16962.900308638382</v>
      </c>
      <c r="AD16" s="118">
        <v>16937.951824632171</v>
      </c>
      <c r="AE16" s="118">
        <v>16908.989981611317</v>
      </c>
      <c r="AF16" s="118">
        <v>16859.827514106593</v>
      </c>
      <c r="AG16" s="118">
        <v>16795.268031272077</v>
      </c>
      <c r="AH16" s="118">
        <v>16843.823917457048</v>
      </c>
      <c r="AI16" s="118">
        <v>16862.11832306275</v>
      </c>
      <c r="AJ16" s="118">
        <v>16857.244826760681</v>
      </c>
      <c r="AK16" s="118">
        <v>16898.248046917535</v>
      </c>
      <c r="AL16" s="118">
        <v>16964.262870619819</v>
      </c>
      <c r="AM16" s="118">
        <v>17065.49705718537</v>
      </c>
      <c r="AN16" s="118">
        <v>17172.011077965628</v>
      </c>
      <c r="AO16" s="118">
        <v>17286.451340584135</v>
      </c>
      <c r="AP16" s="118">
        <v>17413.605205163032</v>
      </c>
      <c r="AQ16" s="118">
        <v>17574.17092514706</v>
      </c>
      <c r="AR16" s="118">
        <v>17718.720747297506</v>
      </c>
      <c r="AS16" s="118">
        <v>17839.218886427843</v>
      </c>
      <c r="AT16" s="118">
        <v>17958.728354694977</v>
      </c>
      <c r="AU16" s="118">
        <v>18085.960746692464</v>
      </c>
      <c r="AV16" s="118">
        <v>18220.517387508295</v>
      </c>
      <c r="AW16" s="118">
        <v>18351.166802613599</v>
      </c>
      <c r="AX16" s="118">
        <v>18469.105805888819</v>
      </c>
      <c r="AY16" s="118">
        <v>18597.539042264012</v>
      </c>
      <c r="AZ16" s="118">
        <v>18715.740609808534</v>
      </c>
    </row>
    <row r="17" spans="1:52" ht="12" customHeight="1">
      <c r="A17" s="117" t="s">
        <v>299</v>
      </c>
      <c r="B17" s="118">
        <v>260425.6239122198</v>
      </c>
      <c r="C17" s="118">
        <v>266283.64013328758</v>
      </c>
      <c r="D17" s="118">
        <v>268754.41687090858</v>
      </c>
      <c r="E17" s="118">
        <v>275351.99811094813</v>
      </c>
      <c r="F17" s="118">
        <v>280706.89649061067</v>
      </c>
      <c r="G17" s="118">
        <v>284299.63605909469</v>
      </c>
      <c r="H17" s="118">
        <v>287596.79095993994</v>
      </c>
      <c r="I17" s="118">
        <v>289489.66545015993</v>
      </c>
      <c r="J17" s="118">
        <v>290467.03443021997</v>
      </c>
      <c r="K17" s="118">
        <v>276127.42715030001</v>
      </c>
      <c r="L17" s="118">
        <v>287394.7537445075</v>
      </c>
      <c r="M17" s="118">
        <v>281708.28092108318</v>
      </c>
      <c r="N17" s="118">
        <v>282384.26885582926</v>
      </c>
      <c r="O17" s="118">
        <v>279407.12775512104</v>
      </c>
      <c r="P17" s="118">
        <v>272978.9465924697</v>
      </c>
      <c r="Q17" s="118">
        <v>276736.32923156861</v>
      </c>
      <c r="R17" s="118">
        <v>276082.63870021777</v>
      </c>
      <c r="S17" s="118">
        <v>277699.99956623971</v>
      </c>
      <c r="T17" s="118">
        <v>276821.29021628626</v>
      </c>
      <c r="U17" s="118">
        <v>276309.90390067839</v>
      </c>
      <c r="V17" s="118">
        <v>276681.45551467687</v>
      </c>
      <c r="W17" s="118">
        <v>278232.27093434276</v>
      </c>
      <c r="X17" s="118">
        <v>280470.19518705062</v>
      </c>
      <c r="Y17" s="118">
        <v>280892.47511682223</v>
      </c>
      <c r="Z17" s="118">
        <v>282206.99107727123</v>
      </c>
      <c r="AA17" s="118">
        <v>283571.07876927312</v>
      </c>
      <c r="AB17" s="118">
        <v>285448.70342513907</v>
      </c>
      <c r="AC17" s="118">
        <v>287179.8144302452</v>
      </c>
      <c r="AD17" s="118">
        <v>289209.93100518076</v>
      </c>
      <c r="AE17" s="118">
        <v>290803.99638589559</v>
      </c>
      <c r="AF17" s="118">
        <v>291745.16672294465</v>
      </c>
      <c r="AG17" s="118">
        <v>292251.30733467219</v>
      </c>
      <c r="AH17" s="118">
        <v>294353.18980148807</v>
      </c>
      <c r="AI17" s="118">
        <v>295806.49941139243</v>
      </c>
      <c r="AJ17" s="118">
        <v>296916.02854759136</v>
      </c>
      <c r="AK17" s="118">
        <v>298306.02199783531</v>
      </c>
      <c r="AL17" s="118">
        <v>300280.22834300395</v>
      </c>
      <c r="AM17" s="118">
        <v>302705.19113391219</v>
      </c>
      <c r="AN17" s="118">
        <v>305226.919006599</v>
      </c>
      <c r="AO17" s="118">
        <v>308193.71996926237</v>
      </c>
      <c r="AP17" s="118">
        <v>311068.56795651658</v>
      </c>
      <c r="AQ17" s="118">
        <v>314762.1991885209</v>
      </c>
      <c r="AR17" s="118">
        <v>318651.7979019155</v>
      </c>
      <c r="AS17" s="118">
        <v>322030.13258667011</v>
      </c>
      <c r="AT17" s="118">
        <v>325248.35841092205</v>
      </c>
      <c r="AU17" s="118">
        <v>328741.31364898192</v>
      </c>
      <c r="AV17" s="118">
        <v>332198.40266655345</v>
      </c>
      <c r="AW17" s="118">
        <v>335561.67190750776</v>
      </c>
      <c r="AX17" s="118">
        <v>339047.19677582517</v>
      </c>
      <c r="AY17" s="118">
        <v>342931.61238760565</v>
      </c>
      <c r="AZ17" s="118">
        <v>346330.86012952245</v>
      </c>
    </row>
    <row r="18" spans="1:52" ht="12" customHeight="1">
      <c r="A18" s="124" t="s">
        <v>10</v>
      </c>
      <c r="B18" s="122">
        <v>22880.201549779998</v>
      </c>
      <c r="C18" s="122">
        <v>22599.283919759997</v>
      </c>
      <c r="D18" s="122">
        <v>24836.857460039999</v>
      </c>
      <c r="E18" s="122">
        <v>25367.868429799997</v>
      </c>
      <c r="F18" s="122">
        <v>24674.94500032</v>
      </c>
      <c r="G18" s="122">
        <v>28818.720602959998</v>
      </c>
      <c r="H18" s="122">
        <v>27468.275539939998</v>
      </c>
      <c r="I18" s="122">
        <v>28023.052920159997</v>
      </c>
      <c r="J18" s="122">
        <v>27292.343790219998</v>
      </c>
      <c r="K18" s="122">
        <v>25698.129220299998</v>
      </c>
      <c r="L18" s="122">
        <v>25680.978482819995</v>
      </c>
      <c r="M18" s="122">
        <v>28357.24809198</v>
      </c>
      <c r="N18" s="122">
        <v>31214.880111779999</v>
      </c>
      <c r="O18" s="122">
        <v>30059.617236279995</v>
      </c>
      <c r="P18" s="122">
        <v>33269.917551259998</v>
      </c>
      <c r="Q18" s="122">
        <v>35282.178417880001</v>
      </c>
      <c r="R18" s="122">
        <v>32570.005999999998</v>
      </c>
      <c r="S18" s="122">
        <v>32167.950305079998</v>
      </c>
      <c r="T18" s="122">
        <v>32100.430996439998</v>
      </c>
      <c r="U18" s="122">
        <v>30936.747978759999</v>
      </c>
      <c r="V18" s="122">
        <v>30546.336903999996</v>
      </c>
      <c r="W18" s="122">
        <v>30461.484101266338</v>
      </c>
      <c r="X18" s="122">
        <v>30340.252071639999</v>
      </c>
      <c r="Y18" s="122">
        <v>30288.672507819996</v>
      </c>
      <c r="Z18" s="122">
        <v>30262.19843122</v>
      </c>
      <c r="AA18" s="122">
        <v>30228.932858939996</v>
      </c>
      <c r="AB18" s="122">
        <v>30202.139238159998</v>
      </c>
      <c r="AC18" s="122">
        <v>30146.610128640001</v>
      </c>
      <c r="AD18" s="122">
        <v>29455.839399559998</v>
      </c>
      <c r="AE18" s="122">
        <v>29418.520754779998</v>
      </c>
      <c r="AF18" s="122">
        <v>29401.331067899995</v>
      </c>
      <c r="AG18" s="122">
        <v>29369.633447619999</v>
      </c>
      <c r="AH18" s="122">
        <v>29347.13224594</v>
      </c>
      <c r="AI18" s="122">
        <v>29334.755609259995</v>
      </c>
      <c r="AJ18" s="122">
        <v>29312.984871799996</v>
      </c>
      <c r="AK18" s="122">
        <v>29300.695682499998</v>
      </c>
      <c r="AL18" s="122">
        <v>29279.783034119995</v>
      </c>
      <c r="AM18" s="122">
        <v>29253.854496799995</v>
      </c>
      <c r="AN18" s="122">
        <v>29238.067253199999</v>
      </c>
      <c r="AO18" s="122">
        <v>29221.302447599996</v>
      </c>
      <c r="AP18" s="122">
        <v>29197.02915056</v>
      </c>
      <c r="AQ18" s="122">
        <v>29183.093721739995</v>
      </c>
      <c r="AR18" s="122">
        <v>29170.687489879994</v>
      </c>
      <c r="AS18" s="122">
        <v>29145.738740239998</v>
      </c>
      <c r="AT18" s="122">
        <v>29118.726148839996</v>
      </c>
      <c r="AU18" s="122">
        <v>29092.991573339998</v>
      </c>
      <c r="AV18" s="122">
        <v>29023.812110379997</v>
      </c>
      <c r="AW18" s="122">
        <v>29006.048966899998</v>
      </c>
      <c r="AX18" s="122">
        <v>28989.445847319996</v>
      </c>
      <c r="AY18" s="122">
        <v>28971.39946284</v>
      </c>
      <c r="AZ18" s="122">
        <v>28959.765485179996</v>
      </c>
    </row>
    <row r="19" spans="1:52" ht="12" customHeight="1">
      <c r="A19" s="125" t="s">
        <v>11</v>
      </c>
      <c r="B19" s="122">
        <v>-20900.803501010781</v>
      </c>
      <c r="C19" s="122">
        <v>-21993.771800000002</v>
      </c>
      <c r="D19" s="122">
        <v>-23502.974160000002</v>
      </c>
      <c r="E19" s="122">
        <v>-25358.806759999999</v>
      </c>
      <c r="F19" s="122">
        <v>-25047.216379999994</v>
      </c>
      <c r="G19" s="122">
        <v>-27467.310425664185</v>
      </c>
      <c r="H19" s="122">
        <v>-26739.299389999996</v>
      </c>
      <c r="I19" s="122">
        <v>-26611.620309999995</v>
      </c>
      <c r="J19" s="122">
        <v>-25308.267489999995</v>
      </c>
      <c r="K19" s="122">
        <v>-23966.180100000005</v>
      </c>
      <c r="L19" s="122">
        <v>-25039.909268188516</v>
      </c>
      <c r="M19" s="122">
        <v>-27739.695066244654</v>
      </c>
      <c r="N19" s="122">
        <v>-29610.108645663327</v>
      </c>
      <c r="O19" s="122">
        <v>-28975.147465150127</v>
      </c>
      <c r="P19" s="122">
        <v>-31937.197688851618</v>
      </c>
      <c r="Q19" s="122">
        <v>-34056.195565773451</v>
      </c>
      <c r="R19" s="122">
        <v>-31033.873999999996</v>
      </c>
      <c r="S19" s="122">
        <v>-30640.239523403834</v>
      </c>
      <c r="T19" s="122">
        <v>-30592.630726479165</v>
      </c>
      <c r="U19" s="122">
        <v>-29724.064029490371</v>
      </c>
      <c r="V19" s="122">
        <v>-29349.153600539117</v>
      </c>
      <c r="W19" s="122">
        <v>-29222.679121904646</v>
      </c>
      <c r="X19" s="122">
        <v>-29181.544613661867</v>
      </c>
      <c r="Y19" s="122">
        <v>-29139.409694552207</v>
      </c>
      <c r="Z19" s="122">
        <v>-29121.48599228953</v>
      </c>
      <c r="AA19" s="122">
        <v>-29098.338844678932</v>
      </c>
      <c r="AB19" s="122">
        <v>-29080.904662584508</v>
      </c>
      <c r="AC19" s="122">
        <v>-29044.487095661036</v>
      </c>
      <c r="AD19" s="122">
        <v>-28573.967265048574</v>
      </c>
      <c r="AE19" s="122">
        <v>-28550.637647331409</v>
      </c>
      <c r="AF19" s="122">
        <v>-28541.60466927247</v>
      </c>
      <c r="AG19" s="122">
        <v>-28521.684896332241</v>
      </c>
      <c r="AH19" s="122">
        <v>-28511.311635847691</v>
      </c>
      <c r="AI19" s="122">
        <v>-28503.252176860584</v>
      </c>
      <c r="AJ19" s="122">
        <v>-28492.892138939485</v>
      </c>
      <c r="AK19" s="122">
        <v>-28486.7052004986</v>
      </c>
      <c r="AL19" s="122">
        <v>-28473.35561497098</v>
      </c>
      <c r="AM19" s="122">
        <v>-28461.13253671951</v>
      </c>
      <c r="AN19" s="122">
        <v>-28455.315570166447</v>
      </c>
      <c r="AO19" s="122">
        <v>-28450.103386289611</v>
      </c>
      <c r="AP19" s="122">
        <v>-28438.617580122271</v>
      </c>
      <c r="AQ19" s="122">
        <v>-28433.4781414916</v>
      </c>
      <c r="AR19" s="122">
        <v>-28431.439450509308</v>
      </c>
      <c r="AS19" s="122">
        <v>-28420.005430964091</v>
      </c>
      <c r="AT19" s="122">
        <v>-28404.131200560099</v>
      </c>
      <c r="AU19" s="122">
        <v>-28387.618712007868</v>
      </c>
      <c r="AV19" s="122">
        <v>-28331.485875492446</v>
      </c>
      <c r="AW19" s="122">
        <v>-28323.287343508939</v>
      </c>
      <c r="AX19" s="122">
        <v>-28316.928274518385</v>
      </c>
      <c r="AY19" s="122">
        <v>-28305.455770518245</v>
      </c>
      <c r="AZ19" s="122">
        <v>-28303.254230785078</v>
      </c>
    </row>
    <row r="20" spans="1:52" ht="12" customHeight="1">
      <c r="A20" s="126" t="s">
        <v>300</v>
      </c>
      <c r="B20" s="127">
        <v>258446.22586345059</v>
      </c>
      <c r="C20" s="127">
        <v>265678.1280135276</v>
      </c>
      <c r="D20" s="127">
        <v>267420.5335708686</v>
      </c>
      <c r="E20" s="127">
        <v>275342.93644114811</v>
      </c>
      <c r="F20" s="127">
        <v>281079.16787029069</v>
      </c>
      <c r="G20" s="127">
        <v>282948.22588179889</v>
      </c>
      <c r="H20" s="127">
        <v>286867.81480999995</v>
      </c>
      <c r="I20" s="127">
        <v>288078.23283999995</v>
      </c>
      <c r="J20" s="127">
        <v>288482.95812999998</v>
      </c>
      <c r="K20" s="127">
        <v>274395.47803</v>
      </c>
      <c r="L20" s="127">
        <v>286753.68452987605</v>
      </c>
      <c r="M20" s="127">
        <v>281090.72789534781</v>
      </c>
      <c r="N20" s="127">
        <v>280779.4973897126</v>
      </c>
      <c r="O20" s="127">
        <v>278322.65798399114</v>
      </c>
      <c r="P20" s="127">
        <v>271646.22673006135</v>
      </c>
      <c r="Q20" s="127">
        <v>275510.34637946205</v>
      </c>
      <c r="R20" s="127">
        <v>274546.50670021778</v>
      </c>
      <c r="S20" s="127">
        <v>276172.28878456354</v>
      </c>
      <c r="T20" s="127">
        <v>275313.48994632543</v>
      </c>
      <c r="U20" s="127">
        <v>275097.21995140874</v>
      </c>
      <c r="V20" s="127">
        <v>275484.27221121598</v>
      </c>
      <c r="W20" s="127">
        <v>276993.46595498105</v>
      </c>
      <c r="X20" s="127">
        <v>279311.48772907245</v>
      </c>
      <c r="Y20" s="127">
        <v>279743.21230355446</v>
      </c>
      <c r="Z20" s="127">
        <v>281066.27863834077</v>
      </c>
      <c r="AA20" s="127">
        <v>282440.48475501209</v>
      </c>
      <c r="AB20" s="127">
        <v>284327.46884956356</v>
      </c>
      <c r="AC20" s="127">
        <v>286077.69139726623</v>
      </c>
      <c r="AD20" s="127">
        <v>288328.05887066934</v>
      </c>
      <c r="AE20" s="127">
        <v>289936.11327844701</v>
      </c>
      <c r="AF20" s="127">
        <v>290885.44032431714</v>
      </c>
      <c r="AG20" s="127">
        <v>291403.35878338444</v>
      </c>
      <c r="AH20" s="127">
        <v>293517.36919139576</v>
      </c>
      <c r="AI20" s="127">
        <v>294974.99597899301</v>
      </c>
      <c r="AJ20" s="127">
        <v>296095.93581473082</v>
      </c>
      <c r="AK20" s="127">
        <v>297492.03151583392</v>
      </c>
      <c r="AL20" s="127">
        <v>299473.80092385493</v>
      </c>
      <c r="AM20" s="127">
        <v>301912.46917383169</v>
      </c>
      <c r="AN20" s="127">
        <v>304444.16732356546</v>
      </c>
      <c r="AO20" s="127">
        <v>307422.52090795198</v>
      </c>
      <c r="AP20" s="127">
        <v>310310.15638607886</v>
      </c>
      <c r="AQ20" s="127">
        <v>314012.58360827249</v>
      </c>
      <c r="AR20" s="127">
        <v>317912.54986254481</v>
      </c>
      <c r="AS20" s="127">
        <v>321304.39927739417</v>
      </c>
      <c r="AT20" s="127">
        <v>324533.76346264215</v>
      </c>
      <c r="AU20" s="127">
        <v>328035.94078764977</v>
      </c>
      <c r="AV20" s="127">
        <v>331506.07643166592</v>
      </c>
      <c r="AW20" s="127">
        <v>334878.91028411669</v>
      </c>
      <c r="AX20" s="127">
        <v>338374.67920302355</v>
      </c>
      <c r="AY20" s="127">
        <v>342265.66869528388</v>
      </c>
      <c r="AZ20" s="127">
        <v>345674.34887512756</v>
      </c>
    </row>
    <row r="21" spans="1:52" ht="12" customHeight="1">
      <c r="A21" s="125" t="s">
        <v>301</v>
      </c>
      <c r="B21" s="122">
        <v>81254.821511050672</v>
      </c>
      <c r="C21" s="122">
        <v>84177.841560000001</v>
      </c>
      <c r="D21" s="122">
        <v>85141.433179999993</v>
      </c>
      <c r="E21" s="122">
        <v>85628.418080000003</v>
      </c>
      <c r="F21" s="122">
        <v>86709.900420000005</v>
      </c>
      <c r="G21" s="122">
        <v>85786.6620900259</v>
      </c>
      <c r="H21" s="122">
        <v>85114.025199999989</v>
      </c>
      <c r="I21" s="122">
        <v>80419.194599999988</v>
      </c>
      <c r="J21" s="122">
        <v>80579.070549999989</v>
      </c>
      <c r="K21" s="122">
        <v>76871.347200000018</v>
      </c>
      <c r="L21" s="122">
        <v>78814.289198626997</v>
      </c>
      <c r="M21" s="122">
        <v>77965.939558922444</v>
      </c>
      <c r="N21" s="122">
        <v>75869.826192256325</v>
      </c>
      <c r="O21" s="122">
        <v>75393.809036416831</v>
      </c>
      <c r="P21" s="122">
        <v>75347.640993446024</v>
      </c>
      <c r="Q21" s="122">
        <v>73699.805375762138</v>
      </c>
      <c r="R21" s="122">
        <v>76315.822996549134</v>
      </c>
      <c r="S21" s="122">
        <v>74886.843560384659</v>
      </c>
      <c r="T21" s="122">
        <v>72276.03513615593</v>
      </c>
      <c r="U21" s="122">
        <v>71405.103808322485</v>
      </c>
      <c r="V21" s="122">
        <v>70287.758402048683</v>
      </c>
      <c r="W21" s="122">
        <v>70271.928008557894</v>
      </c>
      <c r="X21" s="122">
        <v>67066.395142793321</v>
      </c>
      <c r="Y21" s="122">
        <v>62349.108224447729</v>
      </c>
      <c r="Z21" s="122">
        <v>60004.065338457774</v>
      </c>
      <c r="AA21" s="122">
        <v>59937.72137847235</v>
      </c>
      <c r="AB21" s="122">
        <v>59745.305169877327</v>
      </c>
      <c r="AC21" s="122">
        <v>61377.986769047049</v>
      </c>
      <c r="AD21" s="122">
        <v>61158.91310598085</v>
      </c>
      <c r="AE21" s="122">
        <v>60194.060614433482</v>
      </c>
      <c r="AF21" s="122">
        <v>58833.664583119098</v>
      </c>
      <c r="AG21" s="122">
        <v>58926.892622302214</v>
      </c>
      <c r="AH21" s="122">
        <v>58512.519058642953</v>
      </c>
      <c r="AI21" s="122">
        <v>54743.231338132195</v>
      </c>
      <c r="AJ21" s="122">
        <v>52585.382238447819</v>
      </c>
      <c r="AK21" s="122">
        <v>46571.279459521567</v>
      </c>
      <c r="AL21" s="122">
        <v>46113.277134514392</v>
      </c>
      <c r="AM21" s="122">
        <v>44571.54619995063</v>
      </c>
      <c r="AN21" s="122">
        <v>43260.930867658433</v>
      </c>
      <c r="AO21" s="122">
        <v>43691.196213590956</v>
      </c>
      <c r="AP21" s="122">
        <v>44245.170467414457</v>
      </c>
      <c r="AQ21" s="122">
        <v>42102.845320321641</v>
      </c>
      <c r="AR21" s="122">
        <v>42536.673756523378</v>
      </c>
      <c r="AS21" s="122">
        <v>41459.882874701048</v>
      </c>
      <c r="AT21" s="122">
        <v>42062.154323339768</v>
      </c>
      <c r="AU21" s="122">
        <v>44625.338638728732</v>
      </c>
      <c r="AV21" s="122">
        <v>44746.470870319492</v>
      </c>
      <c r="AW21" s="122">
        <v>43455.474033941369</v>
      </c>
      <c r="AX21" s="122">
        <v>40773.247982459448</v>
      </c>
      <c r="AY21" s="122">
        <v>38316.432805492528</v>
      </c>
      <c r="AZ21" s="122">
        <v>38003.138326659704</v>
      </c>
    </row>
    <row r="22" spans="1:52" ht="12" customHeight="1">
      <c r="A22" s="125" t="s">
        <v>302</v>
      </c>
      <c r="B22" s="122">
        <v>144539.28340083786</v>
      </c>
      <c r="C22" s="122">
        <v>146540.98645352758</v>
      </c>
      <c r="D22" s="122">
        <v>151661.60039086864</v>
      </c>
      <c r="E22" s="122">
        <v>159271.11836114814</v>
      </c>
      <c r="F22" s="122">
        <v>160913.96745029071</v>
      </c>
      <c r="G22" s="122">
        <v>163996.47350802406</v>
      </c>
      <c r="H22" s="122">
        <v>167248.98960999999</v>
      </c>
      <c r="I22" s="122">
        <v>171281.53823999997</v>
      </c>
      <c r="J22" s="122">
        <v>168374.88757999998</v>
      </c>
      <c r="K22" s="122">
        <v>155965.53083</v>
      </c>
      <c r="L22" s="122">
        <v>160712.58441130875</v>
      </c>
      <c r="M22" s="122">
        <v>156893.13170128636</v>
      </c>
      <c r="N22" s="122">
        <v>152483.47457951421</v>
      </c>
      <c r="O22" s="122">
        <v>143707.84483942488</v>
      </c>
      <c r="P22" s="122">
        <v>134310.67133898468</v>
      </c>
      <c r="Q22" s="122">
        <v>137686.69940629858</v>
      </c>
      <c r="R22" s="122">
        <v>133363.561623844</v>
      </c>
      <c r="S22" s="122">
        <v>131108.00953608702</v>
      </c>
      <c r="T22" s="122">
        <v>126914.1074328135</v>
      </c>
      <c r="U22" s="122">
        <v>122292.35479634505</v>
      </c>
      <c r="V22" s="122">
        <v>117715.97519577872</v>
      </c>
      <c r="W22" s="122">
        <v>114291.22427296836</v>
      </c>
      <c r="X22" s="122">
        <v>118182.14684462818</v>
      </c>
      <c r="Y22" s="122">
        <v>120333.28197440374</v>
      </c>
      <c r="Z22" s="122">
        <v>119215.38300099225</v>
      </c>
      <c r="AA22" s="122">
        <v>116437.23220966005</v>
      </c>
      <c r="AB22" s="122">
        <v>114791.75042079516</v>
      </c>
      <c r="AC22" s="122">
        <v>111029.45661142908</v>
      </c>
      <c r="AD22" s="122">
        <v>110202.96649901834</v>
      </c>
      <c r="AE22" s="122">
        <v>107889.61202847166</v>
      </c>
      <c r="AF22" s="122">
        <v>105752.77590666813</v>
      </c>
      <c r="AG22" s="122">
        <v>101495.93217984268</v>
      </c>
      <c r="AH22" s="122">
        <v>99936.85365153318</v>
      </c>
      <c r="AI22" s="122">
        <v>100874.706104425</v>
      </c>
      <c r="AJ22" s="122">
        <v>99333.259610307054</v>
      </c>
      <c r="AK22" s="122">
        <v>100086.3162606289</v>
      </c>
      <c r="AL22" s="122">
        <v>94869.672880016587</v>
      </c>
      <c r="AM22" s="122">
        <v>91527.954146366756</v>
      </c>
      <c r="AN22" s="122">
        <v>89086.823973800289</v>
      </c>
      <c r="AO22" s="122">
        <v>85901.118334573082</v>
      </c>
      <c r="AP22" s="122">
        <v>81507.77395851702</v>
      </c>
      <c r="AQ22" s="122">
        <v>81789.401500069172</v>
      </c>
      <c r="AR22" s="122">
        <v>79807.81274256359</v>
      </c>
      <c r="AS22" s="122">
        <v>79641.065812173256</v>
      </c>
      <c r="AT22" s="122">
        <v>77855.398496182854</v>
      </c>
      <c r="AU22" s="122">
        <v>74386.667718586323</v>
      </c>
      <c r="AV22" s="122">
        <v>73336.740116102505</v>
      </c>
      <c r="AW22" s="122">
        <v>73019.4508257212</v>
      </c>
      <c r="AX22" s="122">
        <v>74759.669229790627</v>
      </c>
      <c r="AY22" s="122">
        <v>76484.57292954874</v>
      </c>
      <c r="AZ22" s="122">
        <v>76181.82166060606</v>
      </c>
    </row>
    <row r="23" spans="1:52" ht="12" customHeight="1">
      <c r="A23" s="128" t="s">
        <v>303</v>
      </c>
      <c r="B23" s="129">
        <v>105124.72190908642</v>
      </c>
      <c r="C23" s="129">
        <v>106258.64747994955</v>
      </c>
      <c r="D23" s="129">
        <v>109802.65605340588</v>
      </c>
      <c r="E23" s="129">
        <v>114571.13465189417</v>
      </c>
      <c r="F23" s="129">
        <v>113802.40823745677</v>
      </c>
      <c r="G23" s="129">
        <v>116965.1357276278</v>
      </c>
      <c r="H23" s="129">
        <v>117726.77229922677</v>
      </c>
      <c r="I23" s="129">
        <v>121488.62657119417</v>
      </c>
      <c r="J23" s="129">
        <v>117983.81796529832</v>
      </c>
      <c r="K23" s="129">
        <v>106666.35385785521</v>
      </c>
      <c r="L23" s="129">
        <v>105529.1034282825</v>
      </c>
      <c r="M23" s="129">
        <v>105766.43005652733</v>
      </c>
      <c r="N23" s="129">
        <v>103847.5899947204</v>
      </c>
      <c r="O23" s="129">
        <v>94728.404418578779</v>
      </c>
      <c r="P23" s="129">
        <v>89297.705333596095</v>
      </c>
      <c r="Q23" s="129">
        <v>92263.294444896339</v>
      </c>
      <c r="R23" s="129">
        <v>88970.636391146385</v>
      </c>
      <c r="S23" s="129">
        <v>85198.636957417708</v>
      </c>
      <c r="T23" s="129">
        <v>81357.963829309927</v>
      </c>
      <c r="U23" s="129">
        <v>76412.165612350975</v>
      </c>
      <c r="V23" s="129">
        <v>72657.93116220244</v>
      </c>
      <c r="W23" s="129">
        <v>70022.63324336386</v>
      </c>
      <c r="X23" s="129">
        <v>72341.308136033083</v>
      </c>
      <c r="Y23" s="129">
        <v>74377.559191961409</v>
      </c>
      <c r="Z23" s="129">
        <v>72390.280770100842</v>
      </c>
      <c r="AA23" s="129">
        <v>69410.706086023478</v>
      </c>
      <c r="AB23" s="129">
        <v>69121.469892296183</v>
      </c>
      <c r="AC23" s="129">
        <v>66007.216981261576</v>
      </c>
      <c r="AD23" s="129">
        <v>65164.27098339051</v>
      </c>
      <c r="AE23" s="129">
        <v>63904.213672075173</v>
      </c>
      <c r="AF23" s="129">
        <v>61619.544392255557</v>
      </c>
      <c r="AG23" s="129">
        <v>57030.731844575384</v>
      </c>
      <c r="AH23" s="129">
        <v>55953.675890584658</v>
      </c>
      <c r="AI23" s="129">
        <v>56707.499754590004</v>
      </c>
      <c r="AJ23" s="129">
        <v>55579.248774178159</v>
      </c>
      <c r="AK23" s="129">
        <v>58644.949732579509</v>
      </c>
      <c r="AL23" s="129">
        <v>53405.824347116693</v>
      </c>
      <c r="AM23" s="129">
        <v>50206.766543088088</v>
      </c>
      <c r="AN23" s="129">
        <v>48439.067606883953</v>
      </c>
      <c r="AO23" s="129">
        <v>45712.178960095094</v>
      </c>
      <c r="AP23" s="129">
        <v>42653.278100270873</v>
      </c>
      <c r="AQ23" s="129">
        <v>41750.875648474612</v>
      </c>
      <c r="AR23" s="129">
        <v>38388.320980576107</v>
      </c>
      <c r="AS23" s="129">
        <v>36284.013692328161</v>
      </c>
      <c r="AT23" s="129">
        <v>33515.581621183585</v>
      </c>
      <c r="AU23" s="129">
        <v>28946.950548322158</v>
      </c>
      <c r="AV23" s="129">
        <v>25780.696933984997</v>
      </c>
      <c r="AW23" s="129">
        <v>22431.023816860092</v>
      </c>
      <c r="AX23" s="129">
        <v>20887.342260638023</v>
      </c>
      <c r="AY23" s="129">
        <v>20853.808232546806</v>
      </c>
      <c r="AZ23" s="129">
        <v>16889.240977268139</v>
      </c>
    </row>
    <row r="24" spans="1:52" ht="12" customHeight="1">
      <c r="A24" s="130" t="s">
        <v>304</v>
      </c>
      <c r="B24" s="122">
        <v>0</v>
      </c>
      <c r="C24" s="122">
        <v>0</v>
      </c>
      <c r="D24" s="122">
        <v>0</v>
      </c>
      <c r="E24" s="122">
        <v>0</v>
      </c>
      <c r="F24" s="122">
        <v>0</v>
      </c>
      <c r="G24" s="122">
        <v>0</v>
      </c>
      <c r="H24" s="122">
        <v>0</v>
      </c>
      <c r="I24" s="122">
        <v>0</v>
      </c>
      <c r="J24" s="122">
        <v>0</v>
      </c>
      <c r="K24" s="122">
        <v>0</v>
      </c>
      <c r="L24" s="122">
        <v>0</v>
      </c>
      <c r="M24" s="122">
        <v>0</v>
      </c>
      <c r="N24" s="122">
        <v>0</v>
      </c>
      <c r="O24" s="122">
        <v>0</v>
      </c>
      <c r="P24" s="122">
        <v>0</v>
      </c>
      <c r="Q24" s="122">
        <v>0</v>
      </c>
      <c r="R24" s="122">
        <v>0</v>
      </c>
      <c r="S24" s="122">
        <v>0</v>
      </c>
      <c r="T24" s="122">
        <v>0</v>
      </c>
      <c r="U24" s="122">
        <v>0</v>
      </c>
      <c r="V24" s="122">
        <v>0</v>
      </c>
      <c r="W24" s="122">
        <v>0</v>
      </c>
      <c r="X24" s="122">
        <v>0</v>
      </c>
      <c r="Y24" s="122">
        <v>0</v>
      </c>
      <c r="Z24" s="122">
        <v>0</v>
      </c>
      <c r="AA24" s="122">
        <v>0</v>
      </c>
      <c r="AB24" s="122">
        <v>0</v>
      </c>
      <c r="AC24" s="122">
        <v>0</v>
      </c>
      <c r="AD24" s="122">
        <v>0</v>
      </c>
      <c r="AE24" s="122">
        <v>0</v>
      </c>
      <c r="AF24" s="122">
        <v>0</v>
      </c>
      <c r="AG24" s="122">
        <v>0</v>
      </c>
      <c r="AH24" s="122">
        <v>0</v>
      </c>
      <c r="AI24" s="122">
        <v>0</v>
      </c>
      <c r="AJ24" s="122">
        <v>0</v>
      </c>
      <c r="AK24" s="122">
        <v>0</v>
      </c>
      <c r="AL24" s="122">
        <v>0</v>
      </c>
      <c r="AM24" s="122">
        <v>0</v>
      </c>
      <c r="AN24" s="122">
        <v>0</v>
      </c>
      <c r="AO24" s="122">
        <v>0</v>
      </c>
      <c r="AP24" s="122">
        <v>0</v>
      </c>
      <c r="AQ24" s="122">
        <v>617.33155398400925</v>
      </c>
      <c r="AR24" s="122">
        <v>2119.5183342777996</v>
      </c>
      <c r="AS24" s="122">
        <v>3270.8328754936542</v>
      </c>
      <c r="AT24" s="122">
        <v>4144.8170858913218</v>
      </c>
      <c r="AU24" s="122">
        <v>4920.6642489266833</v>
      </c>
      <c r="AV24" s="122">
        <v>7168.2437161587804</v>
      </c>
      <c r="AW24" s="122">
        <v>9709.7507439601231</v>
      </c>
      <c r="AX24" s="122">
        <v>13070.058672541065</v>
      </c>
      <c r="AY24" s="122">
        <v>14230.819086409587</v>
      </c>
      <c r="AZ24" s="122">
        <v>17379.94014296243</v>
      </c>
    </row>
    <row r="25" spans="1:52" ht="12" customHeight="1">
      <c r="A25" s="130" t="s">
        <v>305</v>
      </c>
      <c r="B25" s="122">
        <v>39414.56149175141</v>
      </c>
      <c r="C25" s="122">
        <v>40282.338973578029</v>
      </c>
      <c r="D25" s="122">
        <v>41858.944337462744</v>
      </c>
      <c r="E25" s="122">
        <v>44699.983709253946</v>
      </c>
      <c r="F25" s="122">
        <v>47111.559212833934</v>
      </c>
      <c r="G25" s="122">
        <v>47031.337780396309</v>
      </c>
      <c r="H25" s="122">
        <v>49522.217310773252</v>
      </c>
      <c r="I25" s="122">
        <v>49792.911668805849</v>
      </c>
      <c r="J25" s="122">
        <v>50391.069614701701</v>
      </c>
      <c r="K25" s="122">
        <v>49299.176972144829</v>
      </c>
      <c r="L25" s="122">
        <v>55183.480983026289</v>
      </c>
      <c r="M25" s="122">
        <v>51126.701644759065</v>
      </c>
      <c r="N25" s="122">
        <v>48635.884584793785</v>
      </c>
      <c r="O25" s="122">
        <v>48979.440420846091</v>
      </c>
      <c r="P25" s="122">
        <v>45012.966005388582</v>
      </c>
      <c r="Q25" s="122">
        <v>45423.404961402222</v>
      </c>
      <c r="R25" s="122">
        <v>44392.925232697606</v>
      </c>
      <c r="S25" s="122">
        <v>45909.37257866931</v>
      </c>
      <c r="T25" s="122">
        <v>45556.143603503588</v>
      </c>
      <c r="U25" s="122">
        <v>45880.189183994102</v>
      </c>
      <c r="V25" s="122">
        <v>45058.044033576291</v>
      </c>
      <c r="W25" s="122">
        <v>44268.591029604519</v>
      </c>
      <c r="X25" s="122">
        <v>45840.838708595111</v>
      </c>
      <c r="Y25" s="122">
        <v>45955.722782442361</v>
      </c>
      <c r="Z25" s="122">
        <v>46825.102230891433</v>
      </c>
      <c r="AA25" s="122">
        <v>47026.526123636577</v>
      </c>
      <c r="AB25" s="122">
        <v>45670.280528498952</v>
      </c>
      <c r="AC25" s="122">
        <v>45022.239630167525</v>
      </c>
      <c r="AD25" s="122">
        <v>45038.69551562782</v>
      </c>
      <c r="AE25" s="122">
        <v>43985.398356396487</v>
      </c>
      <c r="AF25" s="122">
        <v>44133.231514412582</v>
      </c>
      <c r="AG25" s="122">
        <v>44465.200335267291</v>
      </c>
      <c r="AH25" s="122">
        <v>43983.177760948551</v>
      </c>
      <c r="AI25" s="122">
        <v>44167.206349834982</v>
      </c>
      <c r="AJ25" s="122">
        <v>43754.010836128873</v>
      </c>
      <c r="AK25" s="122">
        <v>41441.366528049395</v>
      </c>
      <c r="AL25" s="122">
        <v>41463.848532899894</v>
      </c>
      <c r="AM25" s="122">
        <v>41321.187603278675</v>
      </c>
      <c r="AN25" s="122">
        <v>40647.75636691635</v>
      </c>
      <c r="AO25" s="122">
        <v>39319.377847216463</v>
      </c>
      <c r="AP25" s="122">
        <v>37396.197443225581</v>
      </c>
      <c r="AQ25" s="122">
        <v>37324.128953806663</v>
      </c>
      <c r="AR25" s="122">
        <v>36389.899242188367</v>
      </c>
      <c r="AS25" s="122">
        <v>36011.348337858595</v>
      </c>
      <c r="AT25" s="122">
        <v>34947.435115863707</v>
      </c>
      <c r="AU25" s="122">
        <v>33355.896807122248</v>
      </c>
      <c r="AV25" s="122">
        <v>32539.727317477889</v>
      </c>
      <c r="AW25" s="122">
        <v>32538.70509784692</v>
      </c>
      <c r="AX25" s="122">
        <v>30490.26535559773</v>
      </c>
      <c r="AY25" s="122">
        <v>27913.162143584555</v>
      </c>
      <c r="AZ25" s="122">
        <v>27584.721219697356</v>
      </c>
    </row>
    <row r="26" spans="1:52" ht="12" customHeight="1">
      <c r="A26" s="131" t="s">
        <v>306</v>
      </c>
      <c r="B26" s="132">
        <v>0</v>
      </c>
      <c r="C26" s="132">
        <v>0</v>
      </c>
      <c r="D26" s="132">
        <v>0</v>
      </c>
      <c r="E26" s="132">
        <v>0</v>
      </c>
      <c r="F26" s="132">
        <v>0</v>
      </c>
      <c r="G26" s="132">
        <v>0</v>
      </c>
      <c r="H26" s="132">
        <v>0</v>
      </c>
      <c r="I26" s="132">
        <v>0</v>
      </c>
      <c r="J26" s="132">
        <v>0</v>
      </c>
      <c r="K26" s="132">
        <v>0</v>
      </c>
      <c r="L26" s="132">
        <v>0</v>
      </c>
      <c r="M26" s="132">
        <v>0</v>
      </c>
      <c r="N26" s="132">
        <v>0</v>
      </c>
      <c r="O26" s="132">
        <v>0</v>
      </c>
      <c r="P26" s="132">
        <v>0</v>
      </c>
      <c r="Q26" s="132">
        <v>0</v>
      </c>
      <c r="R26" s="132">
        <v>0</v>
      </c>
      <c r="S26" s="132">
        <v>0</v>
      </c>
      <c r="T26" s="132">
        <v>0</v>
      </c>
      <c r="U26" s="132">
        <v>0</v>
      </c>
      <c r="V26" s="132">
        <v>0</v>
      </c>
      <c r="W26" s="132">
        <v>0</v>
      </c>
      <c r="X26" s="132">
        <v>0</v>
      </c>
      <c r="Y26" s="132">
        <v>0</v>
      </c>
      <c r="Z26" s="132">
        <v>0</v>
      </c>
      <c r="AA26" s="132">
        <v>0</v>
      </c>
      <c r="AB26" s="132">
        <v>0</v>
      </c>
      <c r="AC26" s="132">
        <v>0</v>
      </c>
      <c r="AD26" s="132">
        <v>0</v>
      </c>
      <c r="AE26" s="132">
        <v>0</v>
      </c>
      <c r="AF26" s="132">
        <v>0</v>
      </c>
      <c r="AG26" s="132">
        <v>0</v>
      </c>
      <c r="AH26" s="132">
        <v>0</v>
      </c>
      <c r="AI26" s="132">
        <v>0</v>
      </c>
      <c r="AJ26" s="132">
        <v>0</v>
      </c>
      <c r="AK26" s="132">
        <v>0</v>
      </c>
      <c r="AL26" s="132">
        <v>0</v>
      </c>
      <c r="AM26" s="132">
        <v>0</v>
      </c>
      <c r="AN26" s="132">
        <v>0</v>
      </c>
      <c r="AO26" s="132">
        <v>869.56152726152186</v>
      </c>
      <c r="AP26" s="132">
        <v>1458.298415020588</v>
      </c>
      <c r="AQ26" s="132">
        <v>2097.0653438038939</v>
      </c>
      <c r="AR26" s="132">
        <v>2910.0741855213159</v>
      </c>
      <c r="AS26" s="132">
        <v>4074.8709064928285</v>
      </c>
      <c r="AT26" s="132">
        <v>5247.5646732442865</v>
      </c>
      <c r="AU26" s="132">
        <v>7163.1561142152386</v>
      </c>
      <c r="AV26" s="132">
        <v>7848.0721484808309</v>
      </c>
      <c r="AW26" s="132">
        <v>8339.9711670540837</v>
      </c>
      <c r="AX26" s="132">
        <v>10312.002941013772</v>
      </c>
      <c r="AY26" s="132">
        <v>13486.783467007805</v>
      </c>
      <c r="AZ26" s="132">
        <v>14327.919320678115</v>
      </c>
    </row>
    <row r="27" spans="1:52" ht="12" customHeight="1">
      <c r="A27" s="133" t="s">
        <v>307</v>
      </c>
      <c r="B27" s="123">
        <v>32652.120951562036</v>
      </c>
      <c r="C27" s="123">
        <v>34959.299999999996</v>
      </c>
      <c r="D27" s="123">
        <v>30617.499999999996</v>
      </c>
      <c r="E27" s="123">
        <v>30443.399999999991</v>
      </c>
      <c r="F27" s="123">
        <v>33455.299999999981</v>
      </c>
      <c r="G27" s="123">
        <v>33165.090283748934</v>
      </c>
      <c r="H27" s="123">
        <v>34504.800000000003</v>
      </c>
      <c r="I27" s="123">
        <v>36377.500000000007</v>
      </c>
      <c r="J27" s="123">
        <v>39528.999999999993</v>
      </c>
      <c r="K27" s="123">
        <v>41558.6</v>
      </c>
      <c r="L27" s="123">
        <v>47226.810919940304</v>
      </c>
      <c r="M27" s="123">
        <v>46231.656635139036</v>
      </c>
      <c r="N27" s="123">
        <v>52426.196617942092</v>
      </c>
      <c r="O27" s="123">
        <v>59221.004108149442</v>
      </c>
      <c r="P27" s="123">
        <v>61987.914397630659</v>
      </c>
      <c r="Q27" s="123">
        <v>64123.841597401311</v>
      </c>
      <c r="R27" s="123">
        <v>64867.122079824665</v>
      </c>
      <c r="S27" s="123">
        <v>70177.435688091879</v>
      </c>
      <c r="T27" s="123">
        <v>76123.347377355967</v>
      </c>
      <c r="U27" s="123">
        <v>81399.761346741201</v>
      </c>
      <c r="V27" s="123">
        <v>87480.538613388562</v>
      </c>
      <c r="W27" s="123">
        <v>92430.313673454817</v>
      </c>
      <c r="X27" s="123">
        <v>94062.945741650925</v>
      </c>
      <c r="Y27" s="123">
        <v>97060.822104702995</v>
      </c>
      <c r="Z27" s="123">
        <v>101846.83029889074</v>
      </c>
      <c r="AA27" s="123">
        <v>106065.53116687971</v>
      </c>
      <c r="AB27" s="123">
        <v>109790.41325889107</v>
      </c>
      <c r="AC27" s="123">
        <v>113670.24801679008</v>
      </c>
      <c r="AD27" s="123">
        <v>116966.17926567014</v>
      </c>
      <c r="AE27" s="123">
        <v>121852.44063554186</v>
      </c>
      <c r="AF27" s="123">
        <v>126298.9998345299</v>
      </c>
      <c r="AG27" s="123">
        <v>130980.53398123953</v>
      </c>
      <c r="AH27" s="123">
        <v>135067.99648121963</v>
      </c>
      <c r="AI27" s="123">
        <v>139357.05853643586</v>
      </c>
      <c r="AJ27" s="123">
        <v>144177.29396597596</v>
      </c>
      <c r="AK27" s="123">
        <v>150834.43579568347</v>
      </c>
      <c r="AL27" s="123">
        <v>158490.85090932396</v>
      </c>
      <c r="AM27" s="123">
        <v>165812.9688275143</v>
      </c>
      <c r="AN27" s="123">
        <v>172096.41248210671</v>
      </c>
      <c r="AO27" s="123">
        <v>177830.20635978796</v>
      </c>
      <c r="AP27" s="123">
        <v>184557.2119601474</v>
      </c>
      <c r="AQ27" s="123">
        <v>190120.33678788168</v>
      </c>
      <c r="AR27" s="123">
        <v>195568.06336345783</v>
      </c>
      <c r="AS27" s="123">
        <v>200203.45059051985</v>
      </c>
      <c r="AT27" s="123">
        <v>204616.21064311953</v>
      </c>
      <c r="AU27" s="123">
        <v>209023.93443033472</v>
      </c>
      <c r="AV27" s="123">
        <v>213422.86544524389</v>
      </c>
      <c r="AW27" s="123">
        <v>218403.98542445412</v>
      </c>
      <c r="AX27" s="123">
        <v>222841.76199077346</v>
      </c>
      <c r="AY27" s="123">
        <v>227464.66296024263</v>
      </c>
      <c r="AZ27" s="123">
        <v>231489.3888878618</v>
      </c>
    </row>
    <row r="28" spans="1:52" ht="12" customHeight="1">
      <c r="A28" s="134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</row>
    <row r="29" spans="1:52" ht="12" customHeight="1">
      <c r="A29" s="114" t="s">
        <v>308</v>
      </c>
      <c r="B29" s="136">
        <v>2842858.0555349081</v>
      </c>
      <c r="C29" s="136">
        <v>2925073.2945348844</v>
      </c>
      <c r="D29" s="136">
        <v>2941554.057790698</v>
      </c>
      <c r="E29" s="136">
        <v>3030795.1706976751</v>
      </c>
      <c r="F29" s="136">
        <v>3098345.6383720925</v>
      </c>
      <c r="G29" s="136">
        <v>3117683.0691124112</v>
      </c>
      <c r="H29" s="136">
        <v>3160880.5887209307</v>
      </c>
      <c r="I29" s="136">
        <v>3175639.6790697672</v>
      </c>
      <c r="J29" s="136">
        <v>3184420.7075581392</v>
      </c>
      <c r="K29" s="136">
        <v>3024828.8939534882</v>
      </c>
      <c r="L29" s="136">
        <v>3166607.5026615555</v>
      </c>
      <c r="M29" s="136">
        <v>3099911.4735274645</v>
      </c>
      <c r="N29" s="136">
        <v>3094405.9556928314</v>
      </c>
      <c r="O29" s="136">
        <v>3072167.1294943341</v>
      </c>
      <c r="P29" s="136">
        <v>2999550.167778864</v>
      </c>
      <c r="Q29" s="136">
        <v>3041688.0664162026</v>
      </c>
      <c r="R29" s="136">
        <v>3068142.4364828896</v>
      </c>
      <c r="S29" s="136">
        <v>3089062.6575978729</v>
      </c>
      <c r="T29" s="136">
        <v>3083254.7798181991</v>
      </c>
      <c r="U29" s="136">
        <v>3084622.6214937204</v>
      </c>
      <c r="V29" s="136">
        <v>3092632.6371973688</v>
      </c>
      <c r="W29" s="136">
        <v>3112545.8234625338</v>
      </c>
      <c r="X29" s="136">
        <v>3140432.559990976</v>
      </c>
      <c r="Y29" s="136">
        <v>3148758.7174400892</v>
      </c>
      <c r="Z29" s="136">
        <v>3167050.7885943474</v>
      </c>
      <c r="AA29" s="136">
        <v>3184674.5494386805</v>
      </c>
      <c r="AB29" s="136">
        <v>3207893.4734935714</v>
      </c>
      <c r="AC29" s="136">
        <v>3229149.3444852955</v>
      </c>
      <c r="AD29" s="136">
        <v>3256621.9191657258</v>
      </c>
      <c r="AE29" s="136">
        <v>3277716.8110352294</v>
      </c>
      <c r="AF29" s="136">
        <v>3292276.5233371025</v>
      </c>
      <c r="AG29" s="136">
        <v>3301216.0608017738</v>
      </c>
      <c r="AH29" s="136">
        <v>3327729.3825899269</v>
      </c>
      <c r="AI29" s="136">
        <v>3347022.2217842098</v>
      </c>
      <c r="AJ29" s="136">
        <v>3362101.936153803</v>
      </c>
      <c r="AK29" s="136">
        <v>3381790.4002355961</v>
      </c>
      <c r="AL29" s="136">
        <v>3406483.8286524233</v>
      </c>
      <c r="AM29" s="136">
        <v>3436736.7864706721</v>
      </c>
      <c r="AN29" s="136">
        <v>3467925.8916802187</v>
      </c>
      <c r="AO29" s="136">
        <v>3501826.1872883299</v>
      </c>
      <c r="AP29" s="136">
        <v>3535523.2551313331</v>
      </c>
      <c r="AQ29" s="136">
        <v>3576800.3929441622</v>
      </c>
      <c r="AR29" s="136">
        <v>3617893.6915825396</v>
      </c>
      <c r="AS29" s="136">
        <v>3652872.9443429084</v>
      </c>
      <c r="AT29" s="136">
        <v>3686811.3495301194</v>
      </c>
      <c r="AU29" s="136">
        <v>3721069.7130754874</v>
      </c>
      <c r="AV29" s="136">
        <v>3756855.5407144064</v>
      </c>
      <c r="AW29" s="136">
        <v>3792388.6358386874</v>
      </c>
      <c r="AX29" s="136">
        <v>3825074.7460245104</v>
      </c>
      <c r="AY29" s="136">
        <v>3862328.6112391045</v>
      </c>
      <c r="AZ29" s="136">
        <v>3896024.5996160358</v>
      </c>
    </row>
    <row r="30" spans="1:52" ht="12" customHeight="1">
      <c r="A30" s="137" t="s">
        <v>69</v>
      </c>
      <c r="B30" s="138">
        <v>891396.5029680311</v>
      </c>
      <c r="C30" s="138">
        <v>925320.49780826515</v>
      </c>
      <c r="D30" s="138">
        <v>937379.39240364672</v>
      </c>
      <c r="E30" s="138">
        <v>943546.57050046697</v>
      </c>
      <c r="F30" s="138">
        <v>955827.04409410444</v>
      </c>
      <c r="G30" s="138">
        <v>943829.75966023025</v>
      </c>
      <c r="H30" s="138">
        <v>936224.22313217318</v>
      </c>
      <c r="I30" s="138">
        <v>883895.96668641199</v>
      </c>
      <c r="J30" s="138">
        <v>885714.89776932728</v>
      </c>
      <c r="K30" s="138">
        <v>843738.85052708513</v>
      </c>
      <c r="L30" s="138">
        <v>865524.71997368243</v>
      </c>
      <c r="M30" s="138">
        <v>856290.57011234818</v>
      </c>
      <c r="N30" s="138">
        <v>832925.18623573799</v>
      </c>
      <c r="O30" s="138">
        <v>828368.43788721191</v>
      </c>
      <c r="P30" s="138">
        <v>827353.36990024801</v>
      </c>
      <c r="Q30" s="138">
        <v>809088.27559560828</v>
      </c>
      <c r="R30" s="138">
        <v>846406.12471266242</v>
      </c>
      <c r="S30" s="138">
        <v>830482.13886741002</v>
      </c>
      <c r="T30" s="138">
        <v>801420.34962762147</v>
      </c>
      <c r="U30" s="138">
        <v>791623.00277604046</v>
      </c>
      <c r="V30" s="138">
        <v>778980.66588914196</v>
      </c>
      <c r="W30" s="138">
        <v>778821.62894347787</v>
      </c>
      <c r="X30" s="138">
        <v>743400.39696464746</v>
      </c>
      <c r="Y30" s="138">
        <v>691795.00159911928</v>
      </c>
      <c r="Z30" s="138">
        <v>665913.66325586918</v>
      </c>
      <c r="AA30" s="138">
        <v>665288.23354188667</v>
      </c>
      <c r="AB30" s="138">
        <v>663062.35448385077</v>
      </c>
      <c r="AC30" s="138">
        <v>681091.23606958229</v>
      </c>
      <c r="AD30" s="138">
        <v>679152.17189254612</v>
      </c>
      <c r="AE30" s="138">
        <v>668414.77748565003</v>
      </c>
      <c r="AF30" s="138">
        <v>653941.92691327189</v>
      </c>
      <c r="AG30" s="138">
        <v>655159.72851894156</v>
      </c>
      <c r="AH30" s="138">
        <v>650598.23332891427</v>
      </c>
      <c r="AI30" s="138">
        <v>608645.05185937136</v>
      </c>
      <c r="AJ30" s="138">
        <v>584771.30913969351</v>
      </c>
      <c r="AK30" s="138">
        <v>517584.16458795633</v>
      </c>
      <c r="AL30" s="138">
        <v>511393.73668146896</v>
      </c>
      <c r="AM30" s="138">
        <v>493825.25451977702</v>
      </c>
      <c r="AN30" s="138">
        <v>478695.60803191137</v>
      </c>
      <c r="AO30" s="138">
        <v>483120.31534852344</v>
      </c>
      <c r="AP30" s="138">
        <v>488758.30564003624</v>
      </c>
      <c r="AQ30" s="138">
        <v>464752.07342422183</v>
      </c>
      <c r="AR30" s="138">
        <v>469176.89291116351</v>
      </c>
      <c r="AS30" s="138">
        <v>456976.20305520162</v>
      </c>
      <c r="AT30" s="138">
        <v>463589.53873324773</v>
      </c>
      <c r="AU30" s="138">
        <v>491082.78727345396</v>
      </c>
      <c r="AV30" s="138">
        <v>492138.5897392577</v>
      </c>
      <c r="AW30" s="138">
        <v>477700.03315430676</v>
      </c>
      <c r="AX30" s="138">
        <v>448024.93910316855</v>
      </c>
      <c r="AY30" s="138">
        <v>420341.52964277792</v>
      </c>
      <c r="AZ30" s="138">
        <v>416755.07464929682</v>
      </c>
    </row>
    <row r="31" spans="1:52" ht="12" customHeight="1">
      <c r="A31" s="139" t="s">
        <v>309</v>
      </c>
      <c r="B31" s="140">
        <v>1567323.9746401273</v>
      </c>
      <c r="C31" s="140">
        <v>1588953.8777955808</v>
      </c>
      <c r="D31" s="140">
        <v>1643775.7923557516</v>
      </c>
      <c r="E31" s="140">
        <v>1728284.1087262935</v>
      </c>
      <c r="F31" s="140">
        <v>1748449.5038923707</v>
      </c>
      <c r="G31" s="140">
        <v>1783268.6523119721</v>
      </c>
      <c r="H31" s="140">
        <v>1818332.4547034961</v>
      </c>
      <c r="I31" s="140">
        <v>1863451.0177265736</v>
      </c>
      <c r="J31" s="140">
        <v>1833809.3574930832</v>
      </c>
      <c r="K31" s="140">
        <v>1692676.0432305522</v>
      </c>
      <c r="L31" s="140">
        <v>1746047.2513412286</v>
      </c>
      <c r="M31" s="140">
        <v>1699334.3717216034</v>
      </c>
      <c r="N31" s="140">
        <v>1642663.5985679876</v>
      </c>
      <c r="O31" s="140">
        <v>1544606.9785878132</v>
      </c>
      <c r="P31" s="140">
        <v>1439903.9037831454</v>
      </c>
      <c r="Q31" s="140">
        <v>1475028.8791368289</v>
      </c>
      <c r="R31" s="140">
        <v>1455391.8221626808</v>
      </c>
      <c r="S31" s="140">
        <v>1430256.3640951018</v>
      </c>
      <c r="T31" s="140">
        <v>1384934.0015447084</v>
      </c>
      <c r="U31" s="140">
        <v>1334877.0988027982</v>
      </c>
      <c r="V31" s="140">
        <v>1285385.4124602985</v>
      </c>
      <c r="W31" s="140">
        <v>1248483.0970231064</v>
      </c>
      <c r="X31" s="140">
        <v>1293015.510471751</v>
      </c>
      <c r="Y31" s="140">
        <v>1318707.8627627299</v>
      </c>
      <c r="Z31" s="140">
        <v>1308317.742897915</v>
      </c>
      <c r="AA31" s="140">
        <v>1277799.9975447273</v>
      </c>
      <c r="AB31" s="140">
        <v>1259959.2923321987</v>
      </c>
      <c r="AC31" s="140">
        <v>1218478.2902277971</v>
      </c>
      <c r="AD31" s="140">
        <v>1210085.5207287781</v>
      </c>
      <c r="AE31" s="140">
        <v>1185120.9161735075</v>
      </c>
      <c r="AF31" s="140">
        <v>1162469.2127294759</v>
      </c>
      <c r="AG31" s="140">
        <v>1115919.1212815861</v>
      </c>
      <c r="AH31" s="140">
        <v>1099499.9907355038</v>
      </c>
      <c r="AI31" s="140">
        <v>1110840.0879488974</v>
      </c>
      <c r="AJ31" s="140">
        <v>1093917.4195488635</v>
      </c>
      <c r="AK31" s="140">
        <v>1103699.3802915723</v>
      </c>
      <c r="AL31" s="140">
        <v>1045506.3606303551</v>
      </c>
      <c r="AM31" s="140">
        <v>1008097.806818685</v>
      </c>
      <c r="AN31" s="140">
        <v>981328.02550383424</v>
      </c>
      <c r="AO31" s="140">
        <v>944352.62444531021</v>
      </c>
      <c r="AP31" s="140">
        <v>894144.46123735257</v>
      </c>
      <c r="AQ31" s="140">
        <v>894749.62285092892</v>
      </c>
      <c r="AR31" s="140">
        <v>868290.34355041757</v>
      </c>
      <c r="AS31" s="140">
        <v>861576.81291928922</v>
      </c>
      <c r="AT31" s="140">
        <v>837596.18824070645</v>
      </c>
      <c r="AU31" s="140">
        <v>793211.96525407222</v>
      </c>
      <c r="AV31" s="140">
        <v>776439.2997992076</v>
      </c>
      <c r="AW31" s="140">
        <v>768516.76627506246</v>
      </c>
      <c r="AX31" s="140">
        <v>779346.1525565444</v>
      </c>
      <c r="AY31" s="140">
        <v>790528.89582438779</v>
      </c>
      <c r="AZ31" s="140">
        <v>780870.68574704207</v>
      </c>
    </row>
    <row r="32" spans="1:52" ht="12" customHeight="1">
      <c r="A32" s="141" t="s">
        <v>310</v>
      </c>
      <c r="B32" s="129">
        <v>552804.28142641159</v>
      </c>
      <c r="C32" s="129">
        <v>551773.70530291519</v>
      </c>
      <c r="D32" s="129">
        <v>561101.47563618829</v>
      </c>
      <c r="E32" s="129">
        <v>605531.10680609359</v>
      </c>
      <c r="F32" s="129">
        <v>588545.3563524218</v>
      </c>
      <c r="G32" s="129">
        <v>579065.48151591176</v>
      </c>
      <c r="H32" s="129">
        <v>596835.69668643957</v>
      </c>
      <c r="I32" s="129">
        <v>590111.0820579764</v>
      </c>
      <c r="J32" s="129">
        <v>519564.8634317707</v>
      </c>
      <c r="K32" s="129">
        <v>461805.40972049569</v>
      </c>
      <c r="L32" s="129">
        <v>467513.82756968011</v>
      </c>
      <c r="M32" s="129">
        <v>475463.20373204112</v>
      </c>
      <c r="N32" s="129">
        <v>523872.61865882727</v>
      </c>
      <c r="O32" s="129">
        <v>511085.87288635876</v>
      </c>
      <c r="P32" s="129">
        <v>458431.01849252736</v>
      </c>
      <c r="Q32" s="129">
        <v>452996.68778145011</v>
      </c>
      <c r="R32" s="129">
        <v>427833.49445075152</v>
      </c>
      <c r="S32" s="129">
        <v>396883.47575171106</v>
      </c>
      <c r="T32" s="129">
        <v>372948.24471106211</v>
      </c>
      <c r="U32" s="129">
        <v>369071.8282342382</v>
      </c>
      <c r="V32" s="129">
        <v>348702.60489145224</v>
      </c>
      <c r="W32" s="129">
        <v>352892.63563731348</v>
      </c>
      <c r="X32" s="129">
        <v>326330.45129427133</v>
      </c>
      <c r="Y32" s="129">
        <v>331619.52668440656</v>
      </c>
      <c r="Z32" s="129">
        <v>320026.00722827326</v>
      </c>
      <c r="AA32" s="129">
        <v>318342.25936014758</v>
      </c>
      <c r="AB32" s="129">
        <v>305498.40710377356</v>
      </c>
      <c r="AC32" s="129">
        <v>292332.97078479873</v>
      </c>
      <c r="AD32" s="129">
        <v>285604.73657040932</v>
      </c>
      <c r="AE32" s="129">
        <v>253889.40097133117</v>
      </c>
      <c r="AF32" s="129">
        <v>242345.10703653246</v>
      </c>
      <c r="AG32" s="129">
        <v>224704.15774456444</v>
      </c>
      <c r="AH32" s="129">
        <v>206317.01557933792</v>
      </c>
      <c r="AI32" s="129">
        <v>168621.81793181822</v>
      </c>
      <c r="AJ32" s="129">
        <v>153668.90045164531</v>
      </c>
      <c r="AK32" s="129">
        <v>143846.91847261021</v>
      </c>
      <c r="AL32" s="129">
        <v>147051.72939416199</v>
      </c>
      <c r="AM32" s="129">
        <v>130112.95657891835</v>
      </c>
      <c r="AN32" s="129">
        <v>115713.65800828442</v>
      </c>
      <c r="AO32" s="129">
        <v>115860.80428155627</v>
      </c>
      <c r="AP32" s="129">
        <v>110290.71262092696</v>
      </c>
      <c r="AQ32" s="129">
        <v>107088.74359189831</v>
      </c>
      <c r="AR32" s="129">
        <v>119360.04046460427</v>
      </c>
      <c r="AS32" s="129">
        <v>122151.63439053835</v>
      </c>
      <c r="AT32" s="129">
        <v>131398.66262329285</v>
      </c>
      <c r="AU32" s="129">
        <v>136168.64411814601</v>
      </c>
      <c r="AV32" s="129">
        <v>129599.44507853505</v>
      </c>
      <c r="AW32" s="129">
        <v>125931.47245923952</v>
      </c>
      <c r="AX32" s="129">
        <v>120691.69375274285</v>
      </c>
      <c r="AY32" s="129">
        <v>129981.31181863256</v>
      </c>
      <c r="AZ32" s="129">
        <v>128865.26337759438</v>
      </c>
    </row>
    <row r="33" spans="1:52" ht="12" customHeight="1">
      <c r="A33" s="125" t="s">
        <v>311</v>
      </c>
      <c r="B33" s="122">
        <v>330358.08241353947</v>
      </c>
      <c r="C33" s="122">
        <v>340406.71508377523</v>
      </c>
      <c r="D33" s="122">
        <v>340338.07461258117</v>
      </c>
      <c r="E33" s="122">
        <v>349154.98945968691</v>
      </c>
      <c r="F33" s="122">
        <v>341381.29685895448</v>
      </c>
      <c r="G33" s="122">
        <v>336911.87412318814</v>
      </c>
      <c r="H33" s="122">
        <v>333160.10778393695</v>
      </c>
      <c r="I33" s="122">
        <v>341982.59812510083</v>
      </c>
      <c r="J33" s="122">
        <v>334328.30255093088</v>
      </c>
      <c r="K33" s="122">
        <v>316718.63301622926</v>
      </c>
      <c r="L33" s="122">
        <v>318724.89487480227</v>
      </c>
      <c r="M33" s="122">
        <v>335219.48661828501</v>
      </c>
      <c r="N33" s="122">
        <v>335783.8079323456</v>
      </c>
      <c r="O33" s="122">
        <v>325315.79890737653</v>
      </c>
      <c r="P33" s="122">
        <v>317619.14017192711</v>
      </c>
      <c r="Q33" s="122">
        <v>313861.92059161299</v>
      </c>
      <c r="R33" s="122">
        <v>292370.10988501844</v>
      </c>
      <c r="S33" s="122">
        <v>289893.08934228966</v>
      </c>
      <c r="T33" s="122">
        <v>264207.61233792634</v>
      </c>
      <c r="U33" s="122">
        <v>224110.01804804301</v>
      </c>
      <c r="V33" s="122">
        <v>219627.92457051176</v>
      </c>
      <c r="W33" s="122">
        <v>210031.01265384076</v>
      </c>
      <c r="X33" s="122">
        <v>212193.48441176483</v>
      </c>
      <c r="Y33" s="122">
        <v>208756.38195729529</v>
      </c>
      <c r="Z33" s="122">
        <v>183471.70950297487</v>
      </c>
      <c r="AA33" s="122">
        <v>171229.94481712757</v>
      </c>
      <c r="AB33" s="122">
        <v>167773.57048873784</v>
      </c>
      <c r="AC33" s="122">
        <v>161542.82475916174</v>
      </c>
      <c r="AD33" s="122">
        <v>168624.62138856293</v>
      </c>
      <c r="AE33" s="122">
        <v>171955.7789885317</v>
      </c>
      <c r="AF33" s="122">
        <v>132420.67831958053</v>
      </c>
      <c r="AG33" s="122">
        <v>123242.89053932703</v>
      </c>
      <c r="AH33" s="122">
        <v>102722.89067894866</v>
      </c>
      <c r="AI33" s="122">
        <v>97309.489954826568</v>
      </c>
      <c r="AJ33" s="122">
        <v>73934.686112477022</v>
      </c>
      <c r="AK33" s="122">
        <v>59961.15904874057</v>
      </c>
      <c r="AL33" s="122">
        <v>57206.919667076945</v>
      </c>
      <c r="AM33" s="122">
        <v>53297.570754145592</v>
      </c>
      <c r="AN33" s="122">
        <v>52231.698952266997</v>
      </c>
      <c r="AO33" s="122">
        <v>45827.33636353261</v>
      </c>
      <c r="AP33" s="122">
        <v>42051.080445667882</v>
      </c>
      <c r="AQ33" s="122">
        <v>36828.570697606912</v>
      </c>
      <c r="AR33" s="122">
        <v>35456.862453310045</v>
      </c>
      <c r="AS33" s="122">
        <v>35834.780473005078</v>
      </c>
      <c r="AT33" s="122">
        <v>26288.52433048654</v>
      </c>
      <c r="AU33" s="122">
        <v>27892.306461406861</v>
      </c>
      <c r="AV33" s="122">
        <v>24273.445312663243</v>
      </c>
      <c r="AW33" s="122">
        <v>17622.552916851844</v>
      </c>
      <c r="AX33" s="122">
        <v>15283.252678860321</v>
      </c>
      <c r="AY33" s="122">
        <v>13688.850728323418</v>
      </c>
      <c r="AZ33" s="122">
        <v>8771.2520020181819</v>
      </c>
    </row>
    <row r="34" spans="1:52" ht="12" customHeight="1">
      <c r="A34" s="125" t="s">
        <v>312</v>
      </c>
      <c r="B34" s="122">
        <v>462553.7138797451</v>
      </c>
      <c r="C34" s="122">
        <v>476488.07723216724</v>
      </c>
      <c r="D34" s="122">
        <v>511876.93573358021</v>
      </c>
      <c r="E34" s="122">
        <v>558801.83501152811</v>
      </c>
      <c r="F34" s="122">
        <v>605994.54903336754</v>
      </c>
      <c r="G34" s="122">
        <v>652619.5150603184</v>
      </c>
      <c r="H34" s="122">
        <v>677558.89727525273</v>
      </c>
      <c r="I34" s="122">
        <v>732040.96729933494</v>
      </c>
      <c r="J34" s="122">
        <v>784897.72965593555</v>
      </c>
      <c r="K34" s="122">
        <v>730127.58458336932</v>
      </c>
      <c r="L34" s="122">
        <v>769930.51226102747</v>
      </c>
      <c r="M34" s="122">
        <v>709740.48279069329</v>
      </c>
      <c r="N34" s="122">
        <v>599132.00653806049</v>
      </c>
      <c r="O34" s="122">
        <v>536791.64485781116</v>
      </c>
      <c r="P34" s="122">
        <v>490616.92912547971</v>
      </c>
      <c r="Q34" s="122">
        <v>530717.48850838677</v>
      </c>
      <c r="R34" s="122">
        <v>586242.69229891594</v>
      </c>
      <c r="S34" s="122">
        <v>601048.91036563611</v>
      </c>
      <c r="T34" s="122">
        <v>617942.53126642981</v>
      </c>
      <c r="U34" s="122">
        <v>606974.25406605122</v>
      </c>
      <c r="V34" s="122">
        <v>587233.56636019307</v>
      </c>
      <c r="W34" s="122">
        <v>547026.70646236523</v>
      </c>
      <c r="X34" s="122">
        <v>614056.99535462109</v>
      </c>
      <c r="Y34" s="122">
        <v>636436.82669576583</v>
      </c>
      <c r="Z34" s="122">
        <v>666669.55246655666</v>
      </c>
      <c r="AA34" s="122">
        <v>652945.71262601821</v>
      </c>
      <c r="AB34" s="122">
        <v>649753.73040173377</v>
      </c>
      <c r="AC34" s="122">
        <v>620193.28073811089</v>
      </c>
      <c r="AD34" s="122">
        <v>611676.16919235059</v>
      </c>
      <c r="AE34" s="122">
        <v>614659.94032322196</v>
      </c>
      <c r="AF34" s="122">
        <v>642871.07630831702</v>
      </c>
      <c r="AG34" s="122">
        <v>624004.03838931269</v>
      </c>
      <c r="AH34" s="122">
        <v>640696.14558402123</v>
      </c>
      <c r="AI34" s="122">
        <v>683407.68488676206</v>
      </c>
      <c r="AJ34" s="122">
        <v>690396.44591166649</v>
      </c>
      <c r="AK34" s="122">
        <v>725059.90449004364</v>
      </c>
      <c r="AL34" s="122">
        <v>653611.01794590906</v>
      </c>
      <c r="AM34" s="122">
        <v>632507.86473485664</v>
      </c>
      <c r="AN34" s="122">
        <v>619157.52966906538</v>
      </c>
      <c r="AO34" s="122">
        <v>586719.83458594035</v>
      </c>
      <c r="AP34" s="122">
        <v>546419.97310282558</v>
      </c>
      <c r="AQ34" s="122">
        <v>543885.09090437682</v>
      </c>
      <c r="AR34" s="122">
        <v>504853.47013425129</v>
      </c>
      <c r="AS34" s="122">
        <v>480396.10641592689</v>
      </c>
      <c r="AT34" s="122">
        <v>464708.51020507753</v>
      </c>
      <c r="AU34" s="122">
        <v>404525.33111593302</v>
      </c>
      <c r="AV34" s="122">
        <v>406003.84144921665</v>
      </c>
      <c r="AW34" s="122">
        <v>418233.3159449955</v>
      </c>
      <c r="AX34" s="122">
        <v>440207.09585108864</v>
      </c>
      <c r="AY34" s="122">
        <v>444110.71129023808</v>
      </c>
      <c r="AZ34" s="122">
        <v>449994.16473977378</v>
      </c>
    </row>
    <row r="35" spans="1:52" ht="12" customHeight="1">
      <c r="A35" s="125" t="s">
        <v>313</v>
      </c>
      <c r="B35" s="122">
        <v>28398.577781449683</v>
      </c>
      <c r="C35" s="122">
        <v>27765.449144958824</v>
      </c>
      <c r="D35" s="122">
        <v>27872.455614301758</v>
      </c>
      <c r="E35" s="122">
        <v>28165.393536516654</v>
      </c>
      <c r="F35" s="122">
        <v>28231.975770681602</v>
      </c>
      <c r="G35" s="122">
        <v>28897.882140232301</v>
      </c>
      <c r="H35" s="122">
        <v>29671.90705320764</v>
      </c>
      <c r="I35" s="122">
        <v>32813.99905843634</v>
      </c>
      <c r="J35" s="122">
        <v>29995.152298018591</v>
      </c>
      <c r="K35" s="122">
        <v>21125.518227370627</v>
      </c>
      <c r="L35" s="122">
        <v>28485.239314588081</v>
      </c>
      <c r="M35" s="122">
        <v>27990.018164508569</v>
      </c>
      <c r="N35" s="122">
        <v>28189.785550021748</v>
      </c>
      <c r="O35" s="122">
        <v>27596.971072595756</v>
      </c>
      <c r="P35" s="122">
        <v>28238.04182766773</v>
      </c>
      <c r="Q35" s="122">
        <v>27209.393577264236</v>
      </c>
      <c r="R35" s="122">
        <v>29122.926322665138</v>
      </c>
      <c r="S35" s="122">
        <v>29185.846175879025</v>
      </c>
      <c r="T35" s="122">
        <v>28291.441866886191</v>
      </c>
      <c r="U35" s="122">
        <v>28172.109017369177</v>
      </c>
      <c r="V35" s="122">
        <v>28158.302282622939</v>
      </c>
      <c r="W35" s="122">
        <v>28117.485995055969</v>
      </c>
      <c r="X35" s="122">
        <v>27999.009355568538</v>
      </c>
      <c r="Y35" s="122">
        <v>28033.663735936156</v>
      </c>
      <c r="Z35" s="122">
        <v>28068.682610069871</v>
      </c>
      <c r="AA35" s="122">
        <v>28122.75548070333</v>
      </c>
      <c r="AB35" s="122">
        <v>28342.272618413437</v>
      </c>
      <c r="AC35" s="122">
        <v>28666.658438595809</v>
      </c>
      <c r="AD35" s="122">
        <v>28992.48561197189</v>
      </c>
      <c r="AE35" s="122">
        <v>29322.344209522056</v>
      </c>
      <c r="AF35" s="122">
        <v>29675.258453327478</v>
      </c>
      <c r="AG35" s="122">
        <v>29773.437363850968</v>
      </c>
      <c r="AH35" s="122">
        <v>29888.212003234945</v>
      </c>
      <c r="AI35" s="122">
        <v>29728.987900661949</v>
      </c>
      <c r="AJ35" s="122">
        <v>29337.346438677825</v>
      </c>
      <c r="AK35" s="122">
        <v>29225.074602138273</v>
      </c>
      <c r="AL35" s="122">
        <v>29005.070381122143</v>
      </c>
      <c r="AM35" s="122">
        <v>28998.164588531701</v>
      </c>
      <c r="AN35" s="122">
        <v>28771.067899016653</v>
      </c>
      <c r="AO35" s="122">
        <v>28569.920742413626</v>
      </c>
      <c r="AP35" s="122">
        <v>28267.07911557144</v>
      </c>
      <c r="AQ35" s="122">
        <v>28106.559163691167</v>
      </c>
      <c r="AR35" s="122">
        <v>27488.456910154309</v>
      </c>
      <c r="AS35" s="122">
        <v>27192.636060867575</v>
      </c>
      <c r="AT35" s="122">
        <v>26526.665212993667</v>
      </c>
      <c r="AU35" s="122">
        <v>26144.148679515602</v>
      </c>
      <c r="AV35" s="122">
        <v>25545.294390692114</v>
      </c>
      <c r="AW35" s="122">
        <v>24053.821804298048</v>
      </c>
      <c r="AX35" s="122">
        <v>23465.786322691187</v>
      </c>
      <c r="AY35" s="122">
        <v>21447.785327208174</v>
      </c>
      <c r="AZ35" s="122">
        <v>18844.425664406193</v>
      </c>
    </row>
    <row r="36" spans="1:52" ht="12" customHeight="1">
      <c r="A36" s="125" t="s">
        <v>314</v>
      </c>
      <c r="B36" s="122">
        <v>4004.7747790823278</v>
      </c>
      <c r="C36" s="122">
        <v>2752.3691616694437</v>
      </c>
      <c r="D36" s="122">
        <v>2508.5296399636591</v>
      </c>
      <c r="E36" s="122">
        <v>2278.5614815855902</v>
      </c>
      <c r="F36" s="122">
        <v>3214.1571499609126</v>
      </c>
      <c r="G36" s="122">
        <v>3070.1565871521807</v>
      </c>
      <c r="H36" s="122">
        <v>3373.1309646001696</v>
      </c>
      <c r="I36" s="122">
        <v>3605.7139347972948</v>
      </c>
      <c r="J36" s="122">
        <v>3201.2134779115709</v>
      </c>
      <c r="K36" s="122">
        <v>3021.083857839244</v>
      </c>
      <c r="L36" s="122">
        <v>3377.5647054282977</v>
      </c>
      <c r="M36" s="122">
        <v>3088.2552386156385</v>
      </c>
      <c r="N36" s="122">
        <v>2867.1790292937794</v>
      </c>
      <c r="O36" s="122">
        <v>2908.8797494375285</v>
      </c>
      <c r="P36" s="122">
        <v>3157.5993067195395</v>
      </c>
      <c r="Q36" s="122">
        <v>3023.5106649794557</v>
      </c>
      <c r="R36" s="122">
        <v>2345.3916198906059</v>
      </c>
      <c r="S36" s="122">
        <v>2384.024468462218</v>
      </c>
      <c r="T36" s="122">
        <v>2491.060004177436</v>
      </c>
      <c r="U36" s="122">
        <v>2513.2581517078293</v>
      </c>
      <c r="V36" s="122">
        <v>2564.2795836983764</v>
      </c>
      <c r="W36" s="122">
        <v>2611.7738590172007</v>
      </c>
      <c r="X36" s="122">
        <v>2633.6815493098297</v>
      </c>
      <c r="Y36" s="122">
        <v>2679.0912647934733</v>
      </c>
      <c r="Z36" s="122">
        <v>2649.9337450837534</v>
      </c>
      <c r="AA36" s="122">
        <v>2618.2010037456002</v>
      </c>
      <c r="AB36" s="122">
        <v>2605.6002467694907</v>
      </c>
      <c r="AC36" s="122">
        <v>2571.3609978640075</v>
      </c>
      <c r="AD36" s="122">
        <v>2708.3329577283957</v>
      </c>
      <c r="AE36" s="122">
        <v>2730.1635029824647</v>
      </c>
      <c r="AF36" s="122">
        <v>2718.7189477403772</v>
      </c>
      <c r="AG36" s="122">
        <v>2727.5921354918146</v>
      </c>
      <c r="AH36" s="122">
        <v>2739.9817669783806</v>
      </c>
      <c r="AI36" s="122">
        <v>2751.5298190255639</v>
      </c>
      <c r="AJ36" s="122">
        <v>2794.6490011586484</v>
      </c>
      <c r="AK36" s="122">
        <v>2791.7494418675938</v>
      </c>
      <c r="AL36" s="122">
        <v>2781.1595974928055</v>
      </c>
      <c r="AM36" s="122">
        <v>2770.2892690719618</v>
      </c>
      <c r="AN36" s="122">
        <v>2760.239924337131</v>
      </c>
      <c r="AO36" s="122">
        <v>2741.6850372559161</v>
      </c>
      <c r="AP36" s="122">
        <v>2720.1754055075648</v>
      </c>
      <c r="AQ36" s="122">
        <v>2724.7243276914637</v>
      </c>
      <c r="AR36" s="122">
        <v>2754.4708018819683</v>
      </c>
      <c r="AS36" s="122">
        <v>2776.8835744121802</v>
      </c>
      <c r="AT36" s="122">
        <v>2759.5270787484992</v>
      </c>
      <c r="AU36" s="122">
        <v>2741.7969041774918</v>
      </c>
      <c r="AV36" s="122">
        <v>2730.4361255668869</v>
      </c>
      <c r="AW36" s="122">
        <v>2717.0595778365991</v>
      </c>
      <c r="AX36" s="122">
        <v>2714.7803921306713</v>
      </c>
      <c r="AY36" s="122">
        <v>2719.8596393941762</v>
      </c>
      <c r="AZ36" s="122">
        <v>2699.108542822763</v>
      </c>
    </row>
    <row r="37" spans="1:52" ht="12" customHeight="1">
      <c r="A37" s="125" t="s">
        <v>315</v>
      </c>
      <c r="B37" s="122">
        <v>10350.432871604071</v>
      </c>
      <c r="C37" s="122">
        <v>10674.870484279538</v>
      </c>
      <c r="D37" s="122">
        <v>8894.7003832893733</v>
      </c>
      <c r="E37" s="122">
        <v>9071.2647403161027</v>
      </c>
      <c r="F37" s="122">
        <v>5564.2733683263759</v>
      </c>
      <c r="G37" s="122">
        <v>6263.307739898778</v>
      </c>
      <c r="H37" s="122">
        <v>10944.068840328293</v>
      </c>
      <c r="I37" s="122">
        <v>11169.565255664611</v>
      </c>
      <c r="J37" s="122">
        <v>8948.7699914962141</v>
      </c>
      <c r="K37" s="122">
        <v>9277.4525436183521</v>
      </c>
      <c r="L37" s="122">
        <v>10119.367755387913</v>
      </c>
      <c r="M37" s="122">
        <v>8676.0795506239629</v>
      </c>
      <c r="N37" s="122">
        <v>8852.9774519760504</v>
      </c>
      <c r="O37" s="122">
        <v>8491.8640078813642</v>
      </c>
      <c r="P37" s="122">
        <v>8581.1451641767617</v>
      </c>
      <c r="Q37" s="122">
        <v>7316.9549548741397</v>
      </c>
      <c r="R37" s="122">
        <v>5267.2459590470398</v>
      </c>
      <c r="S37" s="122">
        <v>4484.8883877927083</v>
      </c>
      <c r="T37" s="122">
        <v>3842.2334661550485</v>
      </c>
      <c r="U37" s="122">
        <v>3595.0860248107442</v>
      </c>
      <c r="V37" s="122">
        <v>3149.6858527112549</v>
      </c>
      <c r="W37" s="122">
        <v>2315.4378464791898</v>
      </c>
      <c r="X37" s="122">
        <v>2053.2706179539805</v>
      </c>
      <c r="Y37" s="122">
        <v>1839.0500773730537</v>
      </c>
      <c r="Z37" s="122">
        <v>1325.2923676565283</v>
      </c>
      <c r="AA37" s="122">
        <v>1277.9395478719721</v>
      </c>
      <c r="AB37" s="122">
        <v>1097.5001718237518</v>
      </c>
      <c r="AC37" s="122">
        <v>1149.1734218857441</v>
      </c>
      <c r="AD37" s="122">
        <v>947.16444867366977</v>
      </c>
      <c r="AE37" s="122">
        <v>994.10790576253737</v>
      </c>
      <c r="AF37" s="122">
        <v>869.05868620630622</v>
      </c>
      <c r="AG37" s="122">
        <v>757.89768700600052</v>
      </c>
      <c r="AH37" s="122">
        <v>713.59433170387047</v>
      </c>
      <c r="AI37" s="122">
        <v>622.4456894601808</v>
      </c>
      <c r="AJ37" s="122">
        <v>754.66975654976125</v>
      </c>
      <c r="AK37" s="122">
        <v>859.482041085059</v>
      </c>
      <c r="AL37" s="122">
        <v>824.30575004743457</v>
      </c>
      <c r="AM37" s="122">
        <v>661.76929212168022</v>
      </c>
      <c r="AN37" s="122">
        <v>724.35473149743859</v>
      </c>
      <c r="AO37" s="122">
        <v>429.08173819312663</v>
      </c>
      <c r="AP37" s="122">
        <v>2134.5290260216889</v>
      </c>
      <c r="AQ37" s="122">
        <v>520.86341421117856</v>
      </c>
      <c r="AR37" s="122">
        <v>588.35361837006212</v>
      </c>
      <c r="AS37" s="122">
        <v>660.32473345006463</v>
      </c>
      <c r="AT37" s="122">
        <v>625.19074430075204</v>
      </c>
      <c r="AU37" s="122">
        <v>1433.4290304994902</v>
      </c>
      <c r="AV37" s="122">
        <v>594.2678734506768</v>
      </c>
      <c r="AW37" s="122">
        <v>580.56468852212038</v>
      </c>
      <c r="AX37" s="122">
        <v>623.07751901501729</v>
      </c>
      <c r="AY37" s="122">
        <v>660.65217468785681</v>
      </c>
      <c r="AZ37" s="122">
        <v>623.24959369858527</v>
      </c>
    </row>
    <row r="38" spans="1:52" ht="12" customHeight="1">
      <c r="A38" s="125" t="s">
        <v>316</v>
      </c>
      <c r="B38" s="122">
        <v>145459.43425697988</v>
      </c>
      <c r="C38" s="122">
        <v>142136.70206280277</v>
      </c>
      <c r="D38" s="122">
        <v>150504.79871796409</v>
      </c>
      <c r="E38" s="122">
        <v>128716.85449964499</v>
      </c>
      <c r="F38" s="122">
        <v>120708.08524548351</v>
      </c>
      <c r="G38" s="122">
        <v>116830.63819810485</v>
      </c>
      <c r="H38" s="122">
        <v>101269.58289617319</v>
      </c>
      <c r="I38" s="122">
        <v>82986.245940828157</v>
      </c>
      <c r="J38" s="122">
        <v>79778.165096632307</v>
      </c>
      <c r="K38" s="122">
        <v>73563.580291324979</v>
      </c>
      <c r="L38" s="122">
        <v>62194.637997705875</v>
      </c>
      <c r="M38" s="122">
        <v>50446.631293811406</v>
      </c>
      <c r="N38" s="122">
        <v>50583.342492884185</v>
      </c>
      <c r="O38" s="122">
        <v>41199.768688802156</v>
      </c>
      <c r="P38" s="122">
        <v>39053.48341929556</v>
      </c>
      <c r="Q38" s="122">
        <v>41905.187898830394</v>
      </c>
      <c r="R38" s="122">
        <v>28583.771734757942</v>
      </c>
      <c r="S38" s="122">
        <v>21961.44778864356</v>
      </c>
      <c r="T38" s="122">
        <v>17026.501709705186</v>
      </c>
      <c r="U38" s="122">
        <v>20908.550691508222</v>
      </c>
      <c r="V38" s="122">
        <v>16186.45591706869</v>
      </c>
      <c r="W38" s="122">
        <v>22526.783829675132</v>
      </c>
      <c r="X38" s="122">
        <v>21579.006688270496</v>
      </c>
      <c r="Y38" s="122">
        <v>22033.803225595322</v>
      </c>
      <c r="Z38" s="122">
        <v>20461.41965081188</v>
      </c>
      <c r="AA38" s="122">
        <v>18350.442445204939</v>
      </c>
      <c r="AB38" s="122">
        <v>18954.709224596139</v>
      </c>
      <c r="AC38" s="122">
        <v>19695.711091488294</v>
      </c>
      <c r="AD38" s="122">
        <v>19510.723542409341</v>
      </c>
      <c r="AE38" s="122">
        <v>16990.384250482279</v>
      </c>
      <c r="AF38" s="122">
        <v>16922.571482542811</v>
      </c>
      <c r="AG38" s="122">
        <v>17352.956362690697</v>
      </c>
      <c r="AH38" s="122">
        <v>17301.845584209746</v>
      </c>
      <c r="AI38" s="122">
        <v>18446.385438608901</v>
      </c>
      <c r="AJ38" s="122">
        <v>17852.623015569989</v>
      </c>
      <c r="AK38" s="122">
        <v>11803.785677962707</v>
      </c>
      <c r="AL38" s="122">
        <v>12958.029175316848</v>
      </c>
      <c r="AM38" s="122">
        <v>9194.8961771986415</v>
      </c>
      <c r="AN38" s="122">
        <v>8000.6140965283666</v>
      </c>
      <c r="AO38" s="122">
        <v>7740.8682547048447</v>
      </c>
      <c r="AP38" s="122">
        <v>5462.9378477078399</v>
      </c>
      <c r="AQ38" s="122">
        <v>932.84628002928935</v>
      </c>
      <c r="AR38" s="122">
        <v>928.67199175254359</v>
      </c>
      <c r="AS38" s="122">
        <v>930.32052528659051</v>
      </c>
      <c r="AT38" s="122">
        <v>922.26618967641548</v>
      </c>
      <c r="AU38" s="122">
        <v>0.76277218410829173</v>
      </c>
      <c r="AV38" s="122">
        <v>235.75771815046068</v>
      </c>
      <c r="AW38" s="122">
        <v>232.72785867063487</v>
      </c>
      <c r="AX38" s="122">
        <v>0</v>
      </c>
      <c r="AY38" s="122">
        <v>0</v>
      </c>
      <c r="AZ38" s="122">
        <v>0</v>
      </c>
    </row>
    <row r="39" spans="1:52" ht="12" customHeight="1">
      <c r="A39" s="125" t="s">
        <v>317</v>
      </c>
      <c r="B39" s="122">
        <v>33394.677231314832</v>
      </c>
      <c r="C39" s="122">
        <v>36955.989323012647</v>
      </c>
      <c r="D39" s="122">
        <v>40678.822017882885</v>
      </c>
      <c r="E39" s="122">
        <v>46564.103190921393</v>
      </c>
      <c r="F39" s="122">
        <v>54809.810113174331</v>
      </c>
      <c r="G39" s="122">
        <v>59609.796947165523</v>
      </c>
      <c r="H39" s="122">
        <v>65519.063203557133</v>
      </c>
      <c r="I39" s="122">
        <v>68740.846054434907</v>
      </c>
      <c r="J39" s="122">
        <v>73095.160990387332</v>
      </c>
      <c r="K39" s="122">
        <v>77036.780990304731</v>
      </c>
      <c r="L39" s="122">
        <v>85701.206862608757</v>
      </c>
      <c r="M39" s="122">
        <v>88710.214333024531</v>
      </c>
      <c r="N39" s="122">
        <v>93381.880914578243</v>
      </c>
      <c r="O39" s="122">
        <v>91216.178417550051</v>
      </c>
      <c r="P39" s="122">
        <v>94206.546275351429</v>
      </c>
      <c r="Q39" s="122">
        <v>97997.735159430784</v>
      </c>
      <c r="R39" s="122">
        <v>83626.189891634116</v>
      </c>
      <c r="S39" s="122">
        <v>84414.681814687661</v>
      </c>
      <c r="T39" s="122">
        <v>78184.376182366133</v>
      </c>
      <c r="U39" s="122">
        <v>79531.994569069793</v>
      </c>
      <c r="V39" s="122">
        <v>79762.593002040041</v>
      </c>
      <c r="W39" s="122">
        <v>82961.260739359612</v>
      </c>
      <c r="X39" s="122">
        <v>86169.611199990861</v>
      </c>
      <c r="Y39" s="122">
        <v>87309.519121564139</v>
      </c>
      <c r="Z39" s="122">
        <v>85645.145326487967</v>
      </c>
      <c r="AA39" s="122">
        <v>84912.742263908047</v>
      </c>
      <c r="AB39" s="122">
        <v>85933.502076350822</v>
      </c>
      <c r="AC39" s="122">
        <v>92326.30999589173</v>
      </c>
      <c r="AD39" s="122">
        <v>92021.287016672126</v>
      </c>
      <c r="AE39" s="122">
        <v>94578.79602167329</v>
      </c>
      <c r="AF39" s="122">
        <v>94646.743495228875</v>
      </c>
      <c r="AG39" s="122">
        <v>93356.151059342563</v>
      </c>
      <c r="AH39" s="122">
        <v>99120.305207069119</v>
      </c>
      <c r="AI39" s="122">
        <v>109951.74632773377</v>
      </c>
      <c r="AJ39" s="122">
        <v>125178.09886111834</v>
      </c>
      <c r="AK39" s="122">
        <v>130151.30651712419</v>
      </c>
      <c r="AL39" s="122">
        <v>142068.12871922791</v>
      </c>
      <c r="AM39" s="122">
        <v>150554.29542384041</v>
      </c>
      <c r="AN39" s="122">
        <v>153968.86222283769</v>
      </c>
      <c r="AO39" s="122">
        <v>156463.09344171348</v>
      </c>
      <c r="AP39" s="122">
        <v>156797.97367312346</v>
      </c>
      <c r="AQ39" s="122">
        <v>174662.2244714238</v>
      </c>
      <c r="AR39" s="122">
        <v>176860.01717609307</v>
      </c>
      <c r="AS39" s="122">
        <v>191634.12674580244</v>
      </c>
      <c r="AT39" s="122">
        <v>184366.84185613043</v>
      </c>
      <c r="AU39" s="122">
        <v>194305.54617220952</v>
      </c>
      <c r="AV39" s="122">
        <v>187456.81185093254</v>
      </c>
      <c r="AW39" s="122">
        <v>179145.25102464808</v>
      </c>
      <c r="AX39" s="122">
        <v>176360.46604001563</v>
      </c>
      <c r="AY39" s="122">
        <v>177919.72484590346</v>
      </c>
      <c r="AZ39" s="122">
        <v>171073.22182672814</v>
      </c>
    </row>
    <row r="40" spans="1:52" ht="12" customHeight="1">
      <c r="A40" s="142" t="s">
        <v>318</v>
      </c>
      <c r="B40" s="132">
        <v>0</v>
      </c>
      <c r="C40" s="132">
        <v>0</v>
      </c>
      <c r="D40" s="132">
        <v>0</v>
      </c>
      <c r="E40" s="132">
        <v>0</v>
      </c>
      <c r="F40" s="132">
        <v>0</v>
      </c>
      <c r="G40" s="132">
        <v>0</v>
      </c>
      <c r="H40" s="132">
        <v>0</v>
      </c>
      <c r="I40" s="132">
        <v>0</v>
      </c>
      <c r="J40" s="132">
        <v>0</v>
      </c>
      <c r="K40" s="132">
        <v>0</v>
      </c>
      <c r="L40" s="132">
        <v>0</v>
      </c>
      <c r="M40" s="132">
        <v>0</v>
      </c>
      <c r="N40" s="132">
        <v>0</v>
      </c>
      <c r="O40" s="132">
        <v>0</v>
      </c>
      <c r="P40" s="132">
        <v>0</v>
      </c>
      <c r="Q40" s="132">
        <v>0</v>
      </c>
      <c r="R40" s="132">
        <v>0</v>
      </c>
      <c r="S40" s="132">
        <v>0</v>
      </c>
      <c r="T40" s="132">
        <v>0</v>
      </c>
      <c r="U40" s="132">
        <v>0</v>
      </c>
      <c r="V40" s="132">
        <v>0</v>
      </c>
      <c r="W40" s="132">
        <v>0</v>
      </c>
      <c r="X40" s="132">
        <v>0</v>
      </c>
      <c r="Y40" s="132">
        <v>0</v>
      </c>
      <c r="Z40" s="132">
        <v>0</v>
      </c>
      <c r="AA40" s="132">
        <v>0</v>
      </c>
      <c r="AB40" s="132">
        <v>0</v>
      </c>
      <c r="AC40" s="132">
        <v>0</v>
      </c>
      <c r="AD40" s="132">
        <v>0</v>
      </c>
      <c r="AE40" s="132">
        <v>0</v>
      </c>
      <c r="AF40" s="132">
        <v>0</v>
      </c>
      <c r="AG40" s="132">
        <v>0</v>
      </c>
      <c r="AH40" s="132">
        <v>0</v>
      </c>
      <c r="AI40" s="132">
        <v>0</v>
      </c>
      <c r="AJ40" s="132">
        <v>0</v>
      </c>
      <c r="AK40" s="132">
        <v>0</v>
      </c>
      <c r="AL40" s="132">
        <v>0</v>
      </c>
      <c r="AM40" s="132">
        <v>0</v>
      </c>
      <c r="AN40" s="132">
        <v>0</v>
      </c>
      <c r="AO40" s="132">
        <v>0</v>
      </c>
      <c r="AP40" s="132">
        <v>0</v>
      </c>
      <c r="AQ40" s="132">
        <v>0</v>
      </c>
      <c r="AR40" s="132">
        <v>0</v>
      </c>
      <c r="AS40" s="132">
        <v>0</v>
      </c>
      <c r="AT40" s="132">
        <v>0</v>
      </c>
      <c r="AU40" s="132">
        <v>0</v>
      </c>
      <c r="AV40" s="132">
        <v>0</v>
      </c>
      <c r="AW40" s="132">
        <v>0</v>
      </c>
      <c r="AX40" s="132">
        <v>0</v>
      </c>
      <c r="AY40" s="132">
        <v>0</v>
      </c>
      <c r="AZ40" s="132">
        <v>0</v>
      </c>
    </row>
    <row r="41" spans="1:52" ht="12" customHeight="1">
      <c r="A41" s="143" t="s">
        <v>123</v>
      </c>
      <c r="B41" s="144">
        <v>22221.00021996041</v>
      </c>
      <c r="C41" s="144">
        <v>26698.837209302328</v>
      </c>
      <c r="D41" s="144">
        <v>36310.465116279061</v>
      </c>
      <c r="E41" s="144">
        <v>44210.465116279083</v>
      </c>
      <c r="F41" s="144">
        <v>58933.720930232535</v>
      </c>
      <c r="G41" s="144">
        <v>70440.098560036975</v>
      </c>
      <c r="H41" s="144">
        <v>82309.302325581419</v>
      </c>
      <c r="I41" s="144">
        <v>104374.41860465113</v>
      </c>
      <c r="J41" s="144">
        <v>119523.25581395345</v>
      </c>
      <c r="K41" s="144">
        <v>133036.04651162785</v>
      </c>
      <c r="L41" s="144">
        <v>149329.48412881684</v>
      </c>
      <c r="M41" s="144">
        <v>179642.38659263559</v>
      </c>
      <c r="N41" s="144">
        <v>205980.70125155247</v>
      </c>
      <c r="O41" s="144">
        <v>235779.50413370036</v>
      </c>
      <c r="P41" s="144">
        <v>253063.33748814094</v>
      </c>
      <c r="Q41" s="144">
        <v>301816.22863440128</v>
      </c>
      <c r="R41" s="144">
        <v>342556.66496335418</v>
      </c>
      <c r="S41" s="144">
        <v>391219.6914061656</v>
      </c>
      <c r="T41" s="144">
        <v>439035.86927724641</v>
      </c>
      <c r="U41" s="144">
        <v>480649.09363392903</v>
      </c>
      <c r="V41" s="144">
        <v>539357.45996264648</v>
      </c>
      <c r="W41" s="144">
        <v>558724.79893863015</v>
      </c>
      <c r="X41" s="144">
        <v>575144.52974506619</v>
      </c>
      <c r="Y41" s="144">
        <v>606183.99072134693</v>
      </c>
      <c r="Z41" s="144">
        <v>646738.91629909992</v>
      </c>
      <c r="AA41" s="144">
        <v>687152.24081221898</v>
      </c>
      <c r="AB41" s="144">
        <v>721241.24849630089</v>
      </c>
      <c r="AC41" s="144">
        <v>754443.83378869225</v>
      </c>
      <c r="AD41" s="144">
        <v>783248.89499300136</v>
      </c>
      <c r="AE41" s="144">
        <v>827720.67194371566</v>
      </c>
      <c r="AF41" s="144">
        <v>866615.11927054916</v>
      </c>
      <c r="AG41" s="144">
        <v>908765.491972232</v>
      </c>
      <c r="AH41" s="144">
        <v>942052.34655261459</v>
      </c>
      <c r="AI41" s="144">
        <v>976043.04974273441</v>
      </c>
      <c r="AJ41" s="144">
        <v>1016408.1771344811</v>
      </c>
      <c r="AK41" s="144">
        <v>1069037.7241883711</v>
      </c>
      <c r="AL41" s="144">
        <v>1127252.8681585304</v>
      </c>
      <c r="AM41" s="144">
        <v>1184179.560750192</v>
      </c>
      <c r="AN41" s="144">
        <v>1234782.8704496431</v>
      </c>
      <c r="AO41" s="144">
        <v>1280994.947521063</v>
      </c>
      <c r="AP41" s="144">
        <v>1330914.0179366292</v>
      </c>
      <c r="AQ41" s="144">
        <v>1380882.058231635</v>
      </c>
      <c r="AR41" s="144">
        <v>1427274.7510896376</v>
      </c>
      <c r="AS41" s="144">
        <v>1466025.5394755844</v>
      </c>
      <c r="AT41" s="144">
        <v>1501605.3480941497</v>
      </c>
      <c r="AU41" s="144">
        <v>1530686.9712410234</v>
      </c>
      <c r="AV41" s="144">
        <v>1567765.1147570335</v>
      </c>
      <c r="AW41" s="144">
        <v>1612426.3290521912</v>
      </c>
      <c r="AX41" s="144">
        <v>1654538.7049417868</v>
      </c>
      <c r="AY41" s="144">
        <v>1694013.9310520834</v>
      </c>
      <c r="AZ41" s="144">
        <v>1722715.3591674019</v>
      </c>
    </row>
    <row r="42" spans="1:52" ht="12" customHeight="1">
      <c r="A42" s="141" t="s">
        <v>319</v>
      </c>
      <c r="B42" s="129">
        <v>22055.955788088813</v>
      </c>
      <c r="C42" s="129">
        <v>26376.240616334038</v>
      </c>
      <c r="D42" s="129">
        <v>35973.409141375909</v>
      </c>
      <c r="E42" s="129">
        <v>42767.604119404801</v>
      </c>
      <c r="F42" s="129">
        <v>56613.922844324676</v>
      </c>
      <c r="G42" s="129">
        <v>67814.527247343998</v>
      </c>
      <c r="H42" s="129">
        <v>78888.429078888468</v>
      </c>
      <c r="I42" s="129">
        <v>100001.34148968612</v>
      </c>
      <c r="J42" s="129">
        <v>113825.88122794629</v>
      </c>
      <c r="K42" s="129">
        <v>126003.31311156371</v>
      </c>
      <c r="L42" s="129">
        <v>138530.83753613741</v>
      </c>
      <c r="M42" s="129">
        <v>166021.09387399632</v>
      </c>
      <c r="N42" s="129">
        <v>187108.26249225679</v>
      </c>
      <c r="O42" s="129">
        <v>209042.3532930201</v>
      </c>
      <c r="P42" s="129">
        <v>221306.3559442166</v>
      </c>
      <c r="Q42" s="129">
        <v>259696.34684621339</v>
      </c>
      <c r="R42" s="129">
        <v>304319.50347671582</v>
      </c>
      <c r="S42" s="129">
        <v>340265.20034232351</v>
      </c>
      <c r="T42" s="129">
        <v>379780.50411785068</v>
      </c>
      <c r="U42" s="129">
        <v>408236.08701878792</v>
      </c>
      <c r="V42" s="129">
        <v>419516.57816781453</v>
      </c>
      <c r="W42" s="129">
        <v>432413.30783208972</v>
      </c>
      <c r="X42" s="129">
        <v>445336.3907048101</v>
      </c>
      <c r="Y42" s="129">
        <v>461340.20212967228</v>
      </c>
      <c r="Z42" s="129">
        <v>485687.98384318117</v>
      </c>
      <c r="AA42" s="129">
        <v>516479.58345492301</v>
      </c>
      <c r="AB42" s="129">
        <v>540179.46566758153</v>
      </c>
      <c r="AC42" s="129">
        <v>561342.74501689291</v>
      </c>
      <c r="AD42" s="129">
        <v>575736.67807237047</v>
      </c>
      <c r="AE42" s="129">
        <v>599896.75219683128</v>
      </c>
      <c r="AF42" s="129">
        <v>621543.49296747136</v>
      </c>
      <c r="AG42" s="129">
        <v>643828.38817215292</v>
      </c>
      <c r="AH42" s="129">
        <v>664388.16138859652</v>
      </c>
      <c r="AI42" s="129">
        <v>679717.93099394231</v>
      </c>
      <c r="AJ42" s="129">
        <v>701556.09128328203</v>
      </c>
      <c r="AK42" s="129">
        <v>729536.26962456771</v>
      </c>
      <c r="AL42" s="129">
        <v>761139.71475649544</v>
      </c>
      <c r="AM42" s="129">
        <v>789863.4840385915</v>
      </c>
      <c r="AN42" s="129">
        <v>811908.473277924</v>
      </c>
      <c r="AO42" s="129">
        <v>836477.10030027432</v>
      </c>
      <c r="AP42" s="129">
        <v>863946.72707320377</v>
      </c>
      <c r="AQ42" s="129">
        <v>896485.11330178194</v>
      </c>
      <c r="AR42" s="129">
        <v>923276.66070559388</v>
      </c>
      <c r="AS42" s="129">
        <v>944862.29703909718</v>
      </c>
      <c r="AT42" s="129">
        <v>965565.14006801567</v>
      </c>
      <c r="AU42" s="129">
        <v>972218.94244397036</v>
      </c>
      <c r="AV42" s="129">
        <v>990797.45941619552</v>
      </c>
      <c r="AW42" s="129">
        <v>1012989.9097729985</v>
      </c>
      <c r="AX42" s="129">
        <v>1038290.2706106118</v>
      </c>
      <c r="AY42" s="129">
        <v>1061777.0265490005</v>
      </c>
      <c r="AZ42" s="129">
        <v>1075373.6858685198</v>
      </c>
    </row>
    <row r="43" spans="1:52" ht="12" customHeight="1">
      <c r="A43" s="142" t="s">
        <v>320</v>
      </c>
      <c r="B43" s="132">
        <v>165.04443187159782</v>
      </c>
      <c r="C43" s="132">
        <v>322.59659296829244</v>
      </c>
      <c r="D43" s="132">
        <v>337.05597490315847</v>
      </c>
      <c r="E43" s="132">
        <v>1442.8609968742796</v>
      </c>
      <c r="F43" s="132">
        <v>2319.7980859078643</v>
      </c>
      <c r="G43" s="132">
        <v>2625.5713126929722</v>
      </c>
      <c r="H43" s="132">
        <v>3420.8732466929405</v>
      </c>
      <c r="I43" s="132">
        <v>4373.0771149650036</v>
      </c>
      <c r="J43" s="132">
        <v>5697.3745860071831</v>
      </c>
      <c r="K43" s="132">
        <v>7032.7334000641495</v>
      </c>
      <c r="L43" s="132">
        <v>10798.646592679421</v>
      </c>
      <c r="M43" s="132">
        <v>13621.292718639297</v>
      </c>
      <c r="N43" s="132">
        <v>18872.438759295706</v>
      </c>
      <c r="O43" s="132">
        <v>26737.150840680257</v>
      </c>
      <c r="P43" s="132">
        <v>31756.981543924387</v>
      </c>
      <c r="Q43" s="132">
        <v>42119.881788187871</v>
      </c>
      <c r="R43" s="132">
        <v>38237.16148663839</v>
      </c>
      <c r="S43" s="132">
        <v>50954.491063842055</v>
      </c>
      <c r="T43" s="132">
        <v>59255.365159395617</v>
      </c>
      <c r="U43" s="132">
        <v>72413.006615141188</v>
      </c>
      <c r="V43" s="132">
        <v>119840.8817948319</v>
      </c>
      <c r="W43" s="132">
        <v>126311.49110654027</v>
      </c>
      <c r="X43" s="132">
        <v>129808.13904025606</v>
      </c>
      <c r="Y43" s="132">
        <v>144843.78859167476</v>
      </c>
      <c r="Z43" s="132">
        <v>161050.93245591872</v>
      </c>
      <c r="AA43" s="132">
        <v>170672.65735729574</v>
      </c>
      <c r="AB43" s="132">
        <v>181061.78282871927</v>
      </c>
      <c r="AC43" s="132">
        <v>193101.08877179964</v>
      </c>
      <c r="AD43" s="132">
        <v>207512.21692063072</v>
      </c>
      <c r="AE43" s="132">
        <v>227823.9197468842</v>
      </c>
      <c r="AF43" s="132">
        <v>245071.626303078</v>
      </c>
      <c r="AG43" s="132">
        <v>264937.10380007874</v>
      </c>
      <c r="AH43" s="132">
        <v>277664.18516401818</v>
      </c>
      <c r="AI43" s="132">
        <v>296325.11874879221</v>
      </c>
      <c r="AJ43" s="132">
        <v>314852.08585119917</v>
      </c>
      <c r="AK43" s="132">
        <v>339501.45456380362</v>
      </c>
      <c r="AL43" s="132">
        <v>366113.15340203512</v>
      </c>
      <c r="AM43" s="132">
        <v>394316.07671160065</v>
      </c>
      <c r="AN43" s="132">
        <v>422874.39717171883</v>
      </c>
      <c r="AO43" s="132">
        <v>444517.8472207883</v>
      </c>
      <c r="AP43" s="132">
        <v>466967.2908634257</v>
      </c>
      <c r="AQ43" s="132">
        <v>484396.94492985273</v>
      </c>
      <c r="AR43" s="132">
        <v>503998.09038404416</v>
      </c>
      <c r="AS43" s="132">
        <v>521163.24243648764</v>
      </c>
      <c r="AT43" s="132">
        <v>536040.20802613418</v>
      </c>
      <c r="AU43" s="132">
        <v>558468.02879705245</v>
      </c>
      <c r="AV43" s="132">
        <v>576967.65534083836</v>
      </c>
      <c r="AW43" s="132">
        <v>599436.41927919281</v>
      </c>
      <c r="AX43" s="132">
        <v>616248.43433117482</v>
      </c>
      <c r="AY43" s="132">
        <v>632236.90450308286</v>
      </c>
      <c r="AZ43" s="132">
        <v>647341.67329888185</v>
      </c>
    </row>
    <row r="44" spans="1:52" ht="12" customHeight="1">
      <c r="A44" s="143" t="s">
        <v>321</v>
      </c>
      <c r="B44" s="144">
        <v>118.86749274019581</v>
      </c>
      <c r="C44" s="144">
        <v>189.53488372093042</v>
      </c>
      <c r="D44" s="144">
        <v>281.39534883720927</v>
      </c>
      <c r="E44" s="144">
        <v>440.69767441860455</v>
      </c>
      <c r="F44" s="144">
        <v>727.90697674418573</v>
      </c>
      <c r="G44" s="144">
        <v>1460.2927028690365</v>
      </c>
      <c r="H44" s="144">
        <v>2491.8604651162796</v>
      </c>
      <c r="I44" s="144">
        <v>3770.9302325581416</v>
      </c>
      <c r="J44" s="144">
        <v>7436.0465116279047</v>
      </c>
      <c r="K44" s="144">
        <v>14019.767441860464</v>
      </c>
      <c r="L44" s="144">
        <v>22499.282129143397</v>
      </c>
      <c r="M44" s="144">
        <v>45309.899773596342</v>
      </c>
      <c r="N44" s="144">
        <v>67366.207415998346</v>
      </c>
      <c r="O44" s="144">
        <v>80902.937471255267</v>
      </c>
      <c r="P44" s="144">
        <v>92303.663118416531</v>
      </c>
      <c r="Q44" s="144">
        <v>102312.41709825554</v>
      </c>
      <c r="R44" s="144">
        <v>111883.57646594568</v>
      </c>
      <c r="S44" s="144">
        <v>121267.54798571092</v>
      </c>
      <c r="T44" s="144">
        <v>131775.67012101022</v>
      </c>
      <c r="U44" s="144">
        <v>149278.34723237151</v>
      </c>
      <c r="V44" s="144">
        <v>174903.58102040616</v>
      </c>
      <c r="W44" s="144">
        <v>179189.45576954525</v>
      </c>
      <c r="X44" s="144">
        <v>182077.44744229328</v>
      </c>
      <c r="Y44" s="144">
        <v>189788.42857422546</v>
      </c>
      <c r="Z44" s="144">
        <v>199560.00898519697</v>
      </c>
      <c r="AA44" s="144">
        <v>207374.42258568239</v>
      </c>
      <c r="AB44" s="144">
        <v>214708.57993122251</v>
      </c>
      <c r="AC44" s="144">
        <v>222635.65838014989</v>
      </c>
      <c r="AD44" s="144">
        <v>232742.97523415595</v>
      </c>
      <c r="AE44" s="144">
        <v>245219.85870911126</v>
      </c>
      <c r="AF44" s="144">
        <v>257781.62501113463</v>
      </c>
      <c r="AG44" s="144">
        <v>268296.90074654098</v>
      </c>
      <c r="AH44" s="144">
        <v>279879.11651774152</v>
      </c>
      <c r="AI44" s="144">
        <v>292673.59501462651</v>
      </c>
      <c r="AJ44" s="144">
        <v>307594.07951581193</v>
      </c>
      <c r="AK44" s="144">
        <v>327085.8331679781</v>
      </c>
      <c r="AL44" s="144">
        <v>354517.57334952336</v>
      </c>
      <c r="AM44" s="144">
        <v>379604.14115061535</v>
      </c>
      <c r="AN44" s="144">
        <v>402877.63473188633</v>
      </c>
      <c r="AO44" s="144">
        <v>422613.99109706871</v>
      </c>
      <c r="AP44" s="144">
        <v>443673.58619452431</v>
      </c>
      <c r="AQ44" s="144">
        <v>458688.79628509103</v>
      </c>
      <c r="AR44" s="144">
        <v>474796.44238795521</v>
      </c>
      <c r="AS44" s="144">
        <v>491972.55384899111</v>
      </c>
      <c r="AT44" s="144">
        <v>507412.32611409179</v>
      </c>
      <c r="AU44" s="144">
        <v>531766.31780479732</v>
      </c>
      <c r="AV44" s="144">
        <v>546076.05181623925</v>
      </c>
      <c r="AW44" s="144">
        <v>558928.86744589754</v>
      </c>
      <c r="AX44" s="144">
        <v>570878.11095310887</v>
      </c>
      <c r="AY44" s="144">
        <v>584627.62578691042</v>
      </c>
      <c r="AZ44" s="144">
        <v>602913.77836830576</v>
      </c>
    </row>
    <row r="45" spans="1:52" ht="12" customHeight="1">
      <c r="A45" s="143" t="s">
        <v>322</v>
      </c>
      <c r="B45" s="144">
        <v>0</v>
      </c>
      <c r="C45" s="144">
        <v>0</v>
      </c>
      <c r="D45" s="144">
        <v>0</v>
      </c>
      <c r="E45" s="144">
        <v>0</v>
      </c>
      <c r="F45" s="144">
        <v>0</v>
      </c>
      <c r="G45" s="144">
        <v>0</v>
      </c>
      <c r="H45" s="144">
        <v>0</v>
      </c>
      <c r="I45" s="144">
        <v>4.840012037292011</v>
      </c>
      <c r="J45" s="144">
        <v>9.3895978602408992</v>
      </c>
      <c r="K45" s="144">
        <v>113.75713075008775</v>
      </c>
      <c r="L45" s="144">
        <v>805.66837695056677</v>
      </c>
      <c r="M45" s="144">
        <v>1382.5653285323826</v>
      </c>
      <c r="N45" s="144">
        <v>3983.395575715349</v>
      </c>
      <c r="O45" s="144">
        <v>5207.5637296544728</v>
      </c>
      <c r="P45" s="144">
        <v>5891.4100882753237</v>
      </c>
      <c r="Q45" s="144">
        <v>6037.7194067391893</v>
      </c>
      <c r="R45" s="144">
        <v>6031.6816873324515</v>
      </c>
      <c r="S45" s="144">
        <v>6168.9114324386182</v>
      </c>
      <c r="T45" s="144">
        <v>6168.9114324386192</v>
      </c>
      <c r="U45" s="144">
        <v>6168.9114324386192</v>
      </c>
      <c r="V45" s="144">
        <v>6168.9114324386182</v>
      </c>
      <c r="W45" s="144">
        <v>6162.8047586028588</v>
      </c>
      <c r="X45" s="144">
        <v>6162.7425210061792</v>
      </c>
      <c r="Y45" s="144">
        <v>6168.9114324386201</v>
      </c>
      <c r="Z45" s="144">
        <v>6168.9114324386173</v>
      </c>
      <c r="AA45" s="144">
        <v>6163.7320478857519</v>
      </c>
      <c r="AB45" s="144">
        <v>6162.7425210061792</v>
      </c>
      <c r="AC45" s="144">
        <v>6162.742521006182</v>
      </c>
      <c r="AD45" s="144">
        <v>6163.3042033585352</v>
      </c>
      <c r="AE45" s="144">
        <v>6168.9114324386173</v>
      </c>
      <c r="AF45" s="144">
        <v>6162.8393557502613</v>
      </c>
      <c r="AG45" s="144">
        <v>6140.0491867847441</v>
      </c>
      <c r="AH45" s="144">
        <v>6133.9248804562021</v>
      </c>
      <c r="AI45" s="144">
        <v>6069.1726949006243</v>
      </c>
      <c r="AJ45" s="144">
        <v>6078.618520750988</v>
      </c>
      <c r="AK45" s="144">
        <v>6045.459736255455</v>
      </c>
      <c r="AL45" s="144">
        <v>6105.4800880129451</v>
      </c>
      <c r="AM45" s="144">
        <v>6195.346625617055</v>
      </c>
      <c r="AN45" s="144">
        <v>6228.9317841961092</v>
      </c>
      <c r="AO45" s="144">
        <v>6228.9317841961074</v>
      </c>
      <c r="AP45" s="144">
        <v>6228.9317841961119</v>
      </c>
      <c r="AQ45" s="144">
        <v>6228.9317841961065</v>
      </c>
      <c r="AR45" s="144">
        <v>6155.4642498044268</v>
      </c>
      <c r="AS45" s="144">
        <v>6155.4642498044304</v>
      </c>
      <c r="AT45" s="144">
        <v>6155.7059435777219</v>
      </c>
      <c r="AU45" s="144">
        <v>6155.4642498044259</v>
      </c>
      <c r="AV45" s="144">
        <v>6509.2891431157968</v>
      </c>
      <c r="AW45" s="144">
        <v>6509.2891431157905</v>
      </c>
      <c r="AX45" s="144">
        <v>6509.2891431157905</v>
      </c>
      <c r="AY45" s="144">
        <v>6509.2891431157932</v>
      </c>
      <c r="AZ45" s="144">
        <v>6509.2891431157914</v>
      </c>
    </row>
    <row r="46" spans="1:52" ht="12" customHeight="1">
      <c r="A46" s="143" t="s">
        <v>73</v>
      </c>
      <c r="B46" s="144">
        <v>4461.7529085868546</v>
      </c>
      <c r="C46" s="144">
        <v>4295.4305589452897</v>
      </c>
      <c r="D46" s="144">
        <v>4381.431170834353</v>
      </c>
      <c r="E46" s="144">
        <v>4971.4682151004554</v>
      </c>
      <c r="F46" s="144">
        <v>5053.9741065472163</v>
      </c>
      <c r="G46" s="144">
        <v>4944.0724454537967</v>
      </c>
      <c r="H46" s="144">
        <v>5105.3062340988708</v>
      </c>
      <c r="I46" s="144">
        <v>5293.6685982326444</v>
      </c>
      <c r="J46" s="144">
        <v>5247.5278141480321</v>
      </c>
      <c r="K46" s="144">
        <v>5060.7081813799796</v>
      </c>
      <c r="L46" s="144">
        <v>5080.8987843415607</v>
      </c>
      <c r="M46" s="144">
        <v>5326.5636308060648</v>
      </c>
      <c r="N46" s="144">
        <v>5226.837895459239</v>
      </c>
      <c r="O46" s="144">
        <v>5367.8224507074601</v>
      </c>
      <c r="P46" s="144">
        <v>5611.7817091647676</v>
      </c>
      <c r="Q46" s="144">
        <v>5907.1271909639563</v>
      </c>
      <c r="R46" s="144">
        <v>6043.946526903509</v>
      </c>
      <c r="S46" s="144">
        <v>6138.5491553420607</v>
      </c>
      <c r="T46" s="144">
        <v>5576.3151511521919</v>
      </c>
      <c r="U46" s="144">
        <v>5444.7556133593416</v>
      </c>
      <c r="V46" s="144">
        <v>4882.082143529432</v>
      </c>
      <c r="W46" s="144">
        <v>4307.2035111272944</v>
      </c>
      <c r="X46" s="144">
        <v>4098.7269911191324</v>
      </c>
      <c r="Y46" s="144">
        <v>3472.7311259995554</v>
      </c>
      <c r="Z46" s="144">
        <v>2385.0024163720382</v>
      </c>
      <c r="AA46" s="144">
        <v>2102.4564567422208</v>
      </c>
      <c r="AB46" s="144">
        <v>2076.3718438285114</v>
      </c>
      <c r="AC46" s="144">
        <v>1670.0057042349224</v>
      </c>
      <c r="AD46" s="144">
        <v>1149.0704146458588</v>
      </c>
      <c r="AE46" s="144">
        <v>1123.3613443089434</v>
      </c>
      <c r="AF46" s="144">
        <v>1109.5230068613694</v>
      </c>
      <c r="AG46" s="144">
        <v>967.69691632727688</v>
      </c>
      <c r="AH46" s="144">
        <v>939.13502621916359</v>
      </c>
      <c r="AI46" s="144">
        <v>1036.9960666693366</v>
      </c>
      <c r="AJ46" s="144">
        <v>854.42654942551633</v>
      </c>
      <c r="AK46" s="144">
        <v>572.60729791170615</v>
      </c>
      <c r="AL46" s="144">
        <v>561.3802139356236</v>
      </c>
      <c r="AM46" s="144">
        <v>560.60144247324195</v>
      </c>
      <c r="AN46" s="144">
        <v>552.25098694309952</v>
      </c>
      <c r="AO46" s="144">
        <v>331.21850346309111</v>
      </c>
      <c r="AP46" s="144">
        <v>377.46390989571012</v>
      </c>
      <c r="AQ46" s="144">
        <v>368.17432805078113</v>
      </c>
      <c r="AR46" s="144">
        <v>223.74245885467883</v>
      </c>
      <c r="AS46" s="144">
        <v>217.36422884772932</v>
      </c>
      <c r="AT46" s="144">
        <v>211.65332050036102</v>
      </c>
      <c r="AU46" s="144">
        <v>108.63082914786003</v>
      </c>
      <c r="AV46" s="144">
        <v>107.13592533815948</v>
      </c>
      <c r="AW46" s="144">
        <v>81.321400456877328</v>
      </c>
      <c r="AX46" s="144">
        <v>11.086259198517984</v>
      </c>
      <c r="AY46" s="144">
        <v>10.955230653125277</v>
      </c>
      <c r="AZ46" s="144">
        <v>152.46998516451137</v>
      </c>
    </row>
    <row r="47" spans="1:52" ht="12" customHeight="1">
      <c r="A47" s="143" t="s">
        <v>323</v>
      </c>
      <c r="B47" s="144">
        <v>506.85321086648776</v>
      </c>
      <c r="C47" s="144">
        <v>484.88372093023224</v>
      </c>
      <c r="D47" s="144">
        <v>494.18604651162792</v>
      </c>
      <c r="E47" s="144">
        <v>489.53488372093005</v>
      </c>
      <c r="F47" s="144">
        <v>469.76744186046488</v>
      </c>
      <c r="G47" s="144">
        <v>481.0245266963064</v>
      </c>
      <c r="H47" s="144">
        <v>463.9534883720932</v>
      </c>
      <c r="I47" s="144">
        <v>465.11627906976719</v>
      </c>
      <c r="J47" s="144">
        <v>465.11627906976742</v>
      </c>
      <c r="K47" s="144">
        <v>448.83720930232533</v>
      </c>
      <c r="L47" s="144">
        <v>477.96952104176779</v>
      </c>
      <c r="M47" s="144">
        <v>477.96952104176648</v>
      </c>
      <c r="N47" s="144">
        <v>461.86130940875069</v>
      </c>
      <c r="O47" s="144">
        <v>419.92441360555102</v>
      </c>
      <c r="P47" s="144">
        <v>482.96862120373936</v>
      </c>
      <c r="Q47" s="144">
        <v>488.80090472603752</v>
      </c>
      <c r="R47" s="144">
        <v>481.81977244096061</v>
      </c>
      <c r="S47" s="144">
        <v>481.81977244096095</v>
      </c>
      <c r="T47" s="144">
        <v>509.56015417224876</v>
      </c>
      <c r="U47" s="144">
        <v>509.5601541722491</v>
      </c>
      <c r="V47" s="144">
        <v>509.56015417224916</v>
      </c>
      <c r="W47" s="144">
        <v>509.56015417224893</v>
      </c>
      <c r="X47" s="144">
        <v>509.56015417224899</v>
      </c>
      <c r="Y47" s="144">
        <v>509.56015417224927</v>
      </c>
      <c r="Z47" s="144">
        <v>509.5601541722491</v>
      </c>
      <c r="AA47" s="144">
        <v>509.56015417224887</v>
      </c>
      <c r="AB47" s="144">
        <v>509.5601541722491</v>
      </c>
      <c r="AC47" s="144">
        <v>509.56015417224899</v>
      </c>
      <c r="AD47" s="144">
        <v>509.56015417224904</v>
      </c>
      <c r="AE47" s="144">
        <v>509.56015417224899</v>
      </c>
      <c r="AF47" s="144">
        <v>509.56015417224882</v>
      </c>
      <c r="AG47" s="144">
        <v>509.56015417224927</v>
      </c>
      <c r="AH47" s="144">
        <v>509.56015417224887</v>
      </c>
      <c r="AI47" s="144">
        <v>509.56015417224927</v>
      </c>
      <c r="AJ47" s="144">
        <v>509.56015417224893</v>
      </c>
      <c r="AK47" s="144">
        <v>509.56015417224899</v>
      </c>
      <c r="AL47" s="144">
        <v>509.56015417224916</v>
      </c>
      <c r="AM47" s="144">
        <v>509.56015417224887</v>
      </c>
      <c r="AN47" s="144">
        <v>509.56015417224887</v>
      </c>
      <c r="AO47" s="144">
        <v>509.56015417224904</v>
      </c>
      <c r="AP47" s="144">
        <v>509.56444738095308</v>
      </c>
      <c r="AQ47" s="144">
        <v>509.56444738095291</v>
      </c>
      <c r="AR47" s="144">
        <v>509.56444738095274</v>
      </c>
      <c r="AS47" s="144">
        <v>509.56444738095286</v>
      </c>
      <c r="AT47" s="144">
        <v>528.76238064185554</v>
      </c>
      <c r="AU47" s="144">
        <v>570.27689876933357</v>
      </c>
      <c r="AV47" s="144">
        <v>570.21189310924126</v>
      </c>
      <c r="AW47" s="144">
        <v>570.7176701249341</v>
      </c>
      <c r="AX47" s="144">
        <v>708.43982458157666</v>
      </c>
      <c r="AY47" s="144">
        <v>952.17392119418639</v>
      </c>
      <c r="AZ47" s="144">
        <v>1224.3755499010206</v>
      </c>
    </row>
    <row r="48" spans="1:52" ht="12" customHeight="1">
      <c r="A48" s="145" t="s">
        <v>72</v>
      </c>
      <c r="B48" s="146">
        <v>356829.10409459617</v>
      </c>
      <c r="C48" s="146">
        <v>379130.23255813948</v>
      </c>
      <c r="D48" s="146">
        <v>318931.39534883719</v>
      </c>
      <c r="E48" s="146">
        <v>308852.3255813953</v>
      </c>
      <c r="F48" s="146">
        <v>328883.72093023255</v>
      </c>
      <c r="G48" s="146">
        <v>313259.16890515271</v>
      </c>
      <c r="H48" s="146">
        <v>315953.48837209307</v>
      </c>
      <c r="I48" s="146">
        <v>314383.72093023255</v>
      </c>
      <c r="J48" s="146">
        <v>332215.11627906974</v>
      </c>
      <c r="K48" s="146">
        <v>335734.8837209302</v>
      </c>
      <c r="L48" s="146">
        <v>376842.22840635059</v>
      </c>
      <c r="M48" s="146">
        <v>312147.1468469011</v>
      </c>
      <c r="N48" s="146">
        <v>335798.16744097171</v>
      </c>
      <c r="O48" s="146">
        <v>371513.96082038584</v>
      </c>
      <c r="P48" s="146">
        <v>374939.73307026958</v>
      </c>
      <c r="Q48" s="146">
        <v>341008.61844867922</v>
      </c>
      <c r="R48" s="146">
        <v>299346.80019156926</v>
      </c>
      <c r="S48" s="146">
        <v>303047.63488326262</v>
      </c>
      <c r="T48" s="146">
        <v>313834.10250984976</v>
      </c>
      <c r="U48" s="146">
        <v>316071.85184861108</v>
      </c>
      <c r="V48" s="146">
        <v>302444.9641347354</v>
      </c>
      <c r="W48" s="146">
        <v>336347.27436387131</v>
      </c>
      <c r="X48" s="146">
        <v>336023.64570092096</v>
      </c>
      <c r="Y48" s="146">
        <v>332132.23107005755</v>
      </c>
      <c r="Z48" s="146">
        <v>337456.98315328365</v>
      </c>
      <c r="AA48" s="146">
        <v>338283.90629536478</v>
      </c>
      <c r="AB48" s="146">
        <v>340173.32373099157</v>
      </c>
      <c r="AC48" s="146">
        <v>344158.01763966097</v>
      </c>
      <c r="AD48" s="146">
        <v>343570.42154506763</v>
      </c>
      <c r="AE48" s="146">
        <v>343438.75379232503</v>
      </c>
      <c r="AF48" s="146">
        <v>343686.71689588676</v>
      </c>
      <c r="AG48" s="146">
        <v>345457.51202518924</v>
      </c>
      <c r="AH48" s="146">
        <v>348117.07539430488</v>
      </c>
      <c r="AI48" s="146">
        <v>351204.70830283762</v>
      </c>
      <c r="AJ48" s="146">
        <v>351968.34559060365</v>
      </c>
      <c r="AK48" s="146">
        <v>357255.67081137869</v>
      </c>
      <c r="AL48" s="146">
        <v>360636.86937642453</v>
      </c>
      <c r="AM48" s="146">
        <v>363764.51500914036</v>
      </c>
      <c r="AN48" s="146">
        <v>362951.01003763231</v>
      </c>
      <c r="AO48" s="146">
        <v>363674.59843453305</v>
      </c>
      <c r="AP48" s="146">
        <v>370916.92398131848</v>
      </c>
      <c r="AQ48" s="146">
        <v>370621.1715926574</v>
      </c>
      <c r="AR48" s="146">
        <v>371466.49048732559</v>
      </c>
      <c r="AS48" s="146">
        <v>369439.44211780891</v>
      </c>
      <c r="AT48" s="146">
        <v>369711.82670320384</v>
      </c>
      <c r="AU48" s="146">
        <v>367487.29952441913</v>
      </c>
      <c r="AV48" s="146">
        <v>367249.84764110507</v>
      </c>
      <c r="AW48" s="146">
        <v>367655.31169753213</v>
      </c>
      <c r="AX48" s="146">
        <v>365058.02324300568</v>
      </c>
      <c r="AY48" s="146">
        <v>365344.21063798206</v>
      </c>
      <c r="AZ48" s="146">
        <v>364883.567005808</v>
      </c>
    </row>
    <row r="49" spans="1:52" ht="12" customHeight="1">
      <c r="A49" s="125" t="s">
        <v>324</v>
      </c>
      <c r="B49" s="122">
        <v>191114.2088563813</v>
      </c>
      <c r="C49" s="122">
        <v>201733.07192963015</v>
      </c>
      <c r="D49" s="122">
        <v>175868.8916185339</v>
      </c>
      <c r="E49" s="122">
        <v>167963.19027884208</v>
      </c>
      <c r="F49" s="122">
        <v>169731.61537857816</v>
      </c>
      <c r="G49" s="122">
        <v>173735.2444101045</v>
      </c>
      <c r="H49" s="122">
        <v>168410.41391503997</v>
      </c>
      <c r="I49" s="122">
        <v>172558.18866914525</v>
      </c>
      <c r="J49" s="122">
        <v>179216.23823809522</v>
      </c>
      <c r="K49" s="122">
        <v>176827.55771912436</v>
      </c>
      <c r="L49" s="122">
        <v>195826.46281216518</v>
      </c>
      <c r="M49" s="122">
        <v>174605.15880306481</v>
      </c>
      <c r="N49" s="122">
        <v>190035.15846720317</v>
      </c>
      <c r="O49" s="122">
        <v>201160.12179182531</v>
      </c>
      <c r="P49" s="122">
        <v>201684.40440782506</v>
      </c>
      <c r="Q49" s="122">
        <v>184943.63015642672</v>
      </c>
      <c r="R49" s="122">
        <v>170850.25879101144</v>
      </c>
      <c r="S49" s="122">
        <v>171530.91698833174</v>
      </c>
      <c r="T49" s="122">
        <v>177319.51274111067</v>
      </c>
      <c r="U49" s="122">
        <v>181093.5289431648</v>
      </c>
      <c r="V49" s="122">
        <v>168158.42839860887</v>
      </c>
      <c r="W49" s="122">
        <v>193524.02855418494</v>
      </c>
      <c r="X49" s="122">
        <v>195592.43469180245</v>
      </c>
      <c r="Y49" s="122">
        <v>196086.16395556025</v>
      </c>
      <c r="Z49" s="122">
        <v>200120.57067373229</v>
      </c>
      <c r="AA49" s="122">
        <v>201245.33139184245</v>
      </c>
      <c r="AB49" s="122">
        <v>202309.69051221001</v>
      </c>
      <c r="AC49" s="122">
        <v>203605.38371484826</v>
      </c>
      <c r="AD49" s="122">
        <v>203895.57791653386</v>
      </c>
      <c r="AE49" s="122">
        <v>206214.34030280917</v>
      </c>
      <c r="AF49" s="122">
        <v>207348.4239144561</v>
      </c>
      <c r="AG49" s="122">
        <v>208341.6787924919</v>
      </c>
      <c r="AH49" s="122">
        <v>208821.45145202882</v>
      </c>
      <c r="AI49" s="122">
        <v>209392.23720331426</v>
      </c>
      <c r="AJ49" s="122">
        <v>210210.1223279729</v>
      </c>
      <c r="AK49" s="122">
        <v>211016.02883461837</v>
      </c>
      <c r="AL49" s="122">
        <v>211612.64023010916</v>
      </c>
      <c r="AM49" s="122">
        <v>212575.43255014528</v>
      </c>
      <c r="AN49" s="122">
        <v>213232.11385050949</v>
      </c>
      <c r="AO49" s="122">
        <v>213884.0548958446</v>
      </c>
      <c r="AP49" s="122">
        <v>214973.71791920799</v>
      </c>
      <c r="AQ49" s="122">
        <v>215549.52512742695</v>
      </c>
      <c r="AR49" s="122">
        <v>215996.49222947756</v>
      </c>
      <c r="AS49" s="122">
        <v>216202.52551392495</v>
      </c>
      <c r="AT49" s="122">
        <v>215828.0575474948</v>
      </c>
      <c r="AU49" s="122">
        <v>215402.30490439819</v>
      </c>
      <c r="AV49" s="122">
        <v>215534.83819356366</v>
      </c>
      <c r="AW49" s="122">
        <v>215267.01040941704</v>
      </c>
      <c r="AX49" s="122">
        <v>213805.9334294014</v>
      </c>
      <c r="AY49" s="122">
        <v>214031.16464209082</v>
      </c>
      <c r="AZ49" s="122">
        <v>213922.04263142831</v>
      </c>
    </row>
    <row r="50" spans="1:52" ht="12" customHeight="1">
      <c r="A50" s="125" t="s">
        <v>325</v>
      </c>
      <c r="B50" s="122">
        <v>165714.8952382149</v>
      </c>
      <c r="C50" s="122">
        <v>177397.16062850947</v>
      </c>
      <c r="D50" s="122">
        <v>143062.50373030329</v>
      </c>
      <c r="E50" s="122">
        <v>140889.13530255327</v>
      </c>
      <c r="F50" s="122">
        <v>159152.10555165436</v>
      </c>
      <c r="G50" s="122">
        <v>139523.92449504824</v>
      </c>
      <c r="H50" s="122">
        <v>147543.0744570531</v>
      </c>
      <c r="I50" s="122">
        <v>141825.53226108727</v>
      </c>
      <c r="J50" s="122">
        <v>152998.87804097458</v>
      </c>
      <c r="K50" s="122">
        <v>158907.32600180592</v>
      </c>
      <c r="L50" s="122">
        <v>181015.76559418536</v>
      </c>
      <c r="M50" s="122">
        <v>137541.98804383629</v>
      </c>
      <c r="N50" s="122">
        <v>145763.00897376868</v>
      </c>
      <c r="O50" s="122">
        <v>170353.8390285605</v>
      </c>
      <c r="P50" s="122">
        <v>173255.32866244458</v>
      </c>
      <c r="Q50" s="122">
        <v>156064.98829225247</v>
      </c>
      <c r="R50" s="122">
        <v>128496.54140055781</v>
      </c>
      <c r="S50" s="122">
        <v>131516.71789493083</v>
      </c>
      <c r="T50" s="122">
        <v>136514.58976873913</v>
      </c>
      <c r="U50" s="122">
        <v>134978.32290544637</v>
      </c>
      <c r="V50" s="122">
        <v>134286.53573612656</v>
      </c>
      <c r="W50" s="122">
        <v>142823.24580968628</v>
      </c>
      <c r="X50" s="122">
        <v>140431.21100911844</v>
      </c>
      <c r="Y50" s="122">
        <v>136046.06711449739</v>
      </c>
      <c r="Z50" s="122">
        <v>137336.41247955131</v>
      </c>
      <c r="AA50" s="122">
        <v>137038.57490352227</v>
      </c>
      <c r="AB50" s="122">
        <v>137863.63321878159</v>
      </c>
      <c r="AC50" s="122">
        <v>140552.63392481278</v>
      </c>
      <c r="AD50" s="122">
        <v>139674.84362853371</v>
      </c>
      <c r="AE50" s="122">
        <v>137224.41348951586</v>
      </c>
      <c r="AF50" s="122">
        <v>136338.29298143066</v>
      </c>
      <c r="AG50" s="122">
        <v>137115.83323269736</v>
      </c>
      <c r="AH50" s="122">
        <v>139295.62394227603</v>
      </c>
      <c r="AI50" s="122">
        <v>141812.47109952322</v>
      </c>
      <c r="AJ50" s="122">
        <v>141758.22326263069</v>
      </c>
      <c r="AK50" s="122">
        <v>146239.64197676035</v>
      </c>
      <c r="AL50" s="122">
        <v>149024.22914631537</v>
      </c>
      <c r="AM50" s="122">
        <v>151189.08245899508</v>
      </c>
      <c r="AN50" s="122">
        <v>149718.89618712279</v>
      </c>
      <c r="AO50" s="122">
        <v>149790.54353868848</v>
      </c>
      <c r="AP50" s="122">
        <v>155943.2060621104</v>
      </c>
      <c r="AQ50" s="122">
        <v>155071.64646523056</v>
      </c>
      <c r="AR50" s="122">
        <v>155469.99825784808</v>
      </c>
      <c r="AS50" s="122">
        <v>153236.91660388393</v>
      </c>
      <c r="AT50" s="122">
        <v>153883.76915570901</v>
      </c>
      <c r="AU50" s="122">
        <v>152084.99462002088</v>
      </c>
      <c r="AV50" s="122">
        <v>151715.0094475415</v>
      </c>
      <c r="AW50" s="122">
        <v>152388.30128811506</v>
      </c>
      <c r="AX50" s="122">
        <v>151252.08981360431</v>
      </c>
      <c r="AY50" s="122">
        <v>151313.04599589121</v>
      </c>
      <c r="AZ50" s="122">
        <v>150961.5243743796</v>
      </c>
    </row>
    <row r="51" spans="1:52" ht="12" customHeight="1">
      <c r="A51" s="147" t="s">
        <v>326</v>
      </c>
      <c r="B51" s="148">
        <v>29972.143881617059</v>
      </c>
      <c r="C51" s="148">
        <v>29275.982791743219</v>
      </c>
      <c r="D51" s="148">
        <v>34128.888827185037</v>
      </c>
      <c r="E51" s="148">
        <v>32769.267305670619</v>
      </c>
      <c r="F51" s="148">
        <v>33800.38330391817</v>
      </c>
      <c r="G51" s="148">
        <v>35086.843027060269</v>
      </c>
      <c r="H51" s="148">
        <v>35083.32110439815</v>
      </c>
      <c r="I51" s="148">
        <v>33396.626642812276</v>
      </c>
      <c r="J51" s="148">
        <v>31839.261477445441</v>
      </c>
      <c r="K51" s="148">
        <v>30763.842588689276</v>
      </c>
      <c r="L51" s="148">
        <v>30902.568538894961</v>
      </c>
      <c r="M51" s="148">
        <v>28199.934023336777</v>
      </c>
      <c r="N51" s="148">
        <v>30680.677491173166</v>
      </c>
      <c r="O51" s="148">
        <v>31490.85869840462</v>
      </c>
      <c r="P51" s="148">
        <v>31443.096124864966</v>
      </c>
      <c r="Q51" s="148">
        <v>30075.807434181035</v>
      </c>
      <c r="R51" s="148">
        <v>28852.149572813541</v>
      </c>
      <c r="S51" s="148">
        <v>29587.999443525623</v>
      </c>
      <c r="T51" s="148">
        <v>29557.705058933894</v>
      </c>
      <c r="U51" s="148">
        <v>29680.841353032192</v>
      </c>
      <c r="V51" s="148">
        <v>29751.322484791915</v>
      </c>
      <c r="W51" s="148">
        <v>29648.872923171391</v>
      </c>
      <c r="X51" s="148">
        <v>29547.358614436929</v>
      </c>
      <c r="Y51" s="148">
        <v>29450.496714095545</v>
      </c>
      <c r="Z51" s="148">
        <v>29483.852896395172</v>
      </c>
      <c r="AA51" s="148">
        <v>29548.133602167251</v>
      </c>
      <c r="AB51" s="148">
        <v>29539.391507810185</v>
      </c>
      <c r="AC51" s="148">
        <v>29587.359635809651</v>
      </c>
      <c r="AD51" s="148">
        <v>29695.898097229503</v>
      </c>
      <c r="AE51" s="148">
        <v>29670.958544042845</v>
      </c>
      <c r="AF51" s="148">
        <v>29686.323977794571</v>
      </c>
      <c r="AG51" s="148">
        <v>29718.679165732254</v>
      </c>
      <c r="AH51" s="148">
        <v>29568.373408741467</v>
      </c>
      <c r="AI51" s="148">
        <v>29389.482036602174</v>
      </c>
      <c r="AJ51" s="148">
        <v>29521.711948088683</v>
      </c>
      <c r="AK51" s="148">
        <v>29479.972134581956</v>
      </c>
      <c r="AL51" s="148">
        <v>29571.397322450237</v>
      </c>
      <c r="AM51" s="148">
        <v>29558.967433347399</v>
      </c>
      <c r="AN51" s="148">
        <v>29559.967522971081</v>
      </c>
      <c r="AO51" s="148">
        <v>29574.924342823713</v>
      </c>
      <c r="AP51" s="148">
        <v>29636.69069330837</v>
      </c>
      <c r="AQ51" s="148">
        <v>29586.792334679678</v>
      </c>
      <c r="AR51" s="148">
        <v>29545.965137361396</v>
      </c>
      <c r="AS51" s="148">
        <v>29573.118830716037</v>
      </c>
      <c r="AT51" s="148">
        <v>29581.945126052746</v>
      </c>
      <c r="AU51" s="148">
        <v>29530.901965752462</v>
      </c>
      <c r="AV51" s="148">
        <v>29517.773324832669</v>
      </c>
      <c r="AW51" s="148">
        <v>29542.031078204094</v>
      </c>
      <c r="AX51" s="148">
        <v>29370.6799136837</v>
      </c>
      <c r="AY51" s="148">
        <v>29314.280620199461</v>
      </c>
      <c r="AZ51" s="148">
        <v>29292.22246797257</v>
      </c>
    </row>
    <row r="52" spans="1:52" ht="12" customHeight="1">
      <c r="A52" s="134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</row>
    <row r="53" spans="1:52" ht="12" customHeight="1">
      <c r="A53" s="114" t="s">
        <v>327</v>
      </c>
      <c r="B53" s="149">
        <v>628320.05533229909</v>
      </c>
      <c r="C53" s="149">
        <v>645697.73745999986</v>
      </c>
      <c r="D53" s="149">
        <v>658714.42888999998</v>
      </c>
      <c r="E53" s="149">
        <v>677713.62514999998</v>
      </c>
      <c r="F53" s="149">
        <v>685225.35893999983</v>
      </c>
      <c r="G53" s="149">
        <v>687088.68918334157</v>
      </c>
      <c r="H53" s="149">
        <v>696272.79000999988</v>
      </c>
      <c r="I53" s="149">
        <v>688107.99849999999</v>
      </c>
      <c r="J53" s="149">
        <v>674932.47795999993</v>
      </c>
      <c r="K53" s="149">
        <v>632764.16576999985</v>
      </c>
      <c r="L53" s="149">
        <v>651698.9748402288</v>
      </c>
      <c r="M53" s="149">
        <v>640770.21501857939</v>
      </c>
      <c r="N53" s="149">
        <v>630342.70853590372</v>
      </c>
      <c r="O53" s="149">
        <v>607904.94889294694</v>
      </c>
      <c r="P53" s="149">
        <v>584918.67168415047</v>
      </c>
      <c r="Q53" s="149">
        <v>582651.33397266478</v>
      </c>
      <c r="R53" s="149">
        <v>576966.51571119111</v>
      </c>
      <c r="S53" s="149">
        <v>566537.62439558841</v>
      </c>
      <c r="T53" s="149">
        <v>547025.18853770965</v>
      </c>
      <c r="U53" s="149">
        <v>532252.10144149093</v>
      </c>
      <c r="V53" s="149">
        <v>514843.00883991714</v>
      </c>
      <c r="W53" s="149">
        <v>505966.66748715536</v>
      </c>
      <c r="X53" s="149">
        <v>500979.77980630245</v>
      </c>
      <c r="Y53" s="149">
        <v>488681.52536179702</v>
      </c>
      <c r="Z53" s="149">
        <v>477047.4481733776</v>
      </c>
      <c r="AA53" s="149">
        <v>468915.4488975018</v>
      </c>
      <c r="AB53" s="149">
        <v>463829.76461751584</v>
      </c>
      <c r="AC53" s="149">
        <v>460377.41946050432</v>
      </c>
      <c r="AD53" s="149">
        <v>456887.67894353799</v>
      </c>
      <c r="AE53" s="149">
        <v>447325.59499528073</v>
      </c>
      <c r="AF53" s="149">
        <v>436824.33186686959</v>
      </c>
      <c r="AG53" s="149">
        <v>426370.76689942845</v>
      </c>
      <c r="AH53" s="149">
        <v>419641.13792885386</v>
      </c>
      <c r="AI53" s="149">
        <v>409830.85607449163</v>
      </c>
      <c r="AJ53" s="149">
        <v>397405.74251268851</v>
      </c>
      <c r="AK53" s="149">
        <v>377126.23264433927</v>
      </c>
      <c r="AL53" s="149">
        <v>366897.77867349569</v>
      </c>
      <c r="AM53" s="149">
        <v>354829.87259299605</v>
      </c>
      <c r="AN53" s="149">
        <v>345426.75954742153</v>
      </c>
      <c r="AO53" s="149">
        <v>340948.92867680767</v>
      </c>
      <c r="AP53" s="149">
        <v>334791.23466911336</v>
      </c>
      <c r="AQ53" s="149">
        <v>328612.17454432388</v>
      </c>
      <c r="AR53" s="149">
        <v>326389.2034232202</v>
      </c>
      <c r="AS53" s="149">
        <v>323095.10911082459</v>
      </c>
      <c r="AT53" s="149">
        <v>318605.94284593279</v>
      </c>
      <c r="AU53" s="149">
        <v>318721.42929784209</v>
      </c>
      <c r="AV53" s="149">
        <v>315237.1457469078</v>
      </c>
      <c r="AW53" s="149">
        <v>308346.34908942814</v>
      </c>
      <c r="AX53" s="149">
        <v>300911.89666266117</v>
      </c>
      <c r="AY53" s="149">
        <v>295952.71438233933</v>
      </c>
      <c r="AZ53" s="149">
        <v>293672.83417037845</v>
      </c>
    </row>
    <row r="54" spans="1:52" ht="12" customHeight="1">
      <c r="A54" s="137" t="s">
        <v>69</v>
      </c>
      <c r="B54" s="138">
        <v>243840.78532530757</v>
      </c>
      <c r="C54" s="138">
        <v>252665.49999999997</v>
      </c>
      <c r="D54" s="138">
        <v>255556.00000000003</v>
      </c>
      <c r="E54" s="138">
        <v>257017.49999999994</v>
      </c>
      <c r="F54" s="138">
        <v>260286.09999999992</v>
      </c>
      <c r="G54" s="138">
        <v>257515.97879048434</v>
      </c>
      <c r="H54" s="138">
        <v>255498.99999999991</v>
      </c>
      <c r="I54" s="138">
        <v>241409.8</v>
      </c>
      <c r="J54" s="138">
        <v>241908.69999999995</v>
      </c>
      <c r="K54" s="138">
        <v>230772.49999999994</v>
      </c>
      <c r="L54" s="138">
        <v>236562.36266360944</v>
      </c>
      <c r="M54" s="138">
        <v>234006.83099264393</v>
      </c>
      <c r="N54" s="138">
        <v>227718.52011082455</v>
      </c>
      <c r="O54" s="138">
        <v>226281.88592719944</v>
      </c>
      <c r="P54" s="138">
        <v>226139.58154198917</v>
      </c>
      <c r="Q54" s="138">
        <v>221202.25470526388</v>
      </c>
      <c r="R54" s="138">
        <v>231654.46766105169</v>
      </c>
      <c r="S54" s="138">
        <v>226238.91355089034</v>
      </c>
      <c r="T54" s="138">
        <v>219091.1396802674</v>
      </c>
      <c r="U54" s="138">
        <v>215774.97751787747</v>
      </c>
      <c r="V54" s="138">
        <v>212413.0687369525</v>
      </c>
      <c r="W54" s="138">
        <v>211144.36940794758</v>
      </c>
      <c r="X54" s="138">
        <v>201536.83896012761</v>
      </c>
      <c r="Y54" s="138">
        <v>187502.55142785798</v>
      </c>
      <c r="Z54" s="138">
        <v>179986.72854169214</v>
      </c>
      <c r="AA54" s="138">
        <v>179788.94372279843</v>
      </c>
      <c r="AB54" s="138">
        <v>179427.78944565789</v>
      </c>
      <c r="AC54" s="138">
        <v>184135.10096000697</v>
      </c>
      <c r="AD54" s="138">
        <v>183524.22680430932</v>
      </c>
      <c r="AE54" s="138">
        <v>180533.04323500849</v>
      </c>
      <c r="AF54" s="138">
        <v>176661.6797523729</v>
      </c>
      <c r="AG54" s="138">
        <v>177086.84443577653</v>
      </c>
      <c r="AH54" s="138">
        <v>175982.64094177794</v>
      </c>
      <c r="AI54" s="138">
        <v>164892.60494764172</v>
      </c>
      <c r="AJ54" s="138">
        <v>157869.29038806993</v>
      </c>
      <c r="AK54" s="138">
        <v>140388.1692819868</v>
      </c>
      <c r="AL54" s="138">
        <v>138950.60767628692</v>
      </c>
      <c r="AM54" s="138">
        <v>134260.9627934623</v>
      </c>
      <c r="AN54" s="138">
        <v>130212.14663491047</v>
      </c>
      <c r="AO54" s="138">
        <v>131918.87500600261</v>
      </c>
      <c r="AP54" s="138">
        <v>133592.27230095307</v>
      </c>
      <c r="AQ54" s="138">
        <v>127190.34976067528</v>
      </c>
      <c r="AR54" s="138">
        <v>128550.65019852271</v>
      </c>
      <c r="AS54" s="138">
        <v>125482.49767025269</v>
      </c>
      <c r="AT54" s="138">
        <v>126715.09242100613</v>
      </c>
      <c r="AU54" s="138">
        <v>134281.7770477907</v>
      </c>
      <c r="AV54" s="138">
        <v>134259.45863258289</v>
      </c>
      <c r="AW54" s="138">
        <v>130291.69223593127</v>
      </c>
      <c r="AX54" s="138">
        <v>122153.55855099364</v>
      </c>
      <c r="AY54" s="138">
        <v>114754.50874324364</v>
      </c>
      <c r="AZ54" s="138">
        <v>113882.85559025858</v>
      </c>
    </row>
    <row r="55" spans="1:52" ht="12" customHeight="1">
      <c r="A55" s="139" t="s">
        <v>309</v>
      </c>
      <c r="B55" s="140">
        <v>380364.93447627593</v>
      </c>
      <c r="C55" s="140">
        <v>389066.54275999992</v>
      </c>
      <c r="D55" s="140">
        <v>399063.52931000001</v>
      </c>
      <c r="E55" s="140">
        <v>416023.63162999996</v>
      </c>
      <c r="F55" s="140">
        <v>420185.65896999999</v>
      </c>
      <c r="G55" s="140">
        <v>424927.70704812935</v>
      </c>
      <c r="H55" s="140">
        <v>435940.48571000004</v>
      </c>
      <c r="I55" s="140">
        <v>441721.80289999995</v>
      </c>
      <c r="J55" s="140">
        <v>428082.27794999996</v>
      </c>
      <c r="K55" s="140">
        <v>397171.18744999991</v>
      </c>
      <c r="L55" s="140">
        <v>410010.64486798545</v>
      </c>
      <c r="M55" s="140">
        <v>401184.70818702382</v>
      </c>
      <c r="N55" s="140">
        <v>396177.90487295506</v>
      </c>
      <c r="O55" s="140">
        <v>374635.88898451254</v>
      </c>
      <c r="P55" s="140">
        <v>351277.77655203419</v>
      </c>
      <c r="Q55" s="140">
        <v>353633.49220425484</v>
      </c>
      <c r="R55" s="140">
        <v>337225.31242188159</v>
      </c>
      <c r="S55" s="140">
        <v>332063.95309542789</v>
      </c>
      <c r="T55" s="140">
        <v>320223.2332895837</v>
      </c>
      <c r="U55" s="140">
        <v>308898.57270482375</v>
      </c>
      <c r="V55" s="140">
        <v>295361.96676896536</v>
      </c>
      <c r="W55" s="140">
        <v>288289.28059310047</v>
      </c>
      <c r="X55" s="140">
        <v>293134.81430451828</v>
      </c>
      <c r="Y55" s="140">
        <v>295522.04296704888</v>
      </c>
      <c r="Z55" s="140">
        <v>292456.62619637046</v>
      </c>
      <c r="AA55" s="140">
        <v>284777.53361803532</v>
      </c>
      <c r="AB55" s="140">
        <v>280079.55560395174</v>
      </c>
      <c r="AC55" s="140">
        <v>272363.48356427799</v>
      </c>
      <c r="AD55" s="140">
        <v>270008.97552201542</v>
      </c>
      <c r="AE55" s="140">
        <v>263461.07732442667</v>
      </c>
      <c r="AF55" s="140">
        <v>256846.31315408085</v>
      </c>
      <c r="AG55" s="140">
        <v>246104.55776567792</v>
      </c>
      <c r="AH55" s="140">
        <v>240508.36431216693</v>
      </c>
      <c r="AI55" s="140">
        <v>241724.09584586887</v>
      </c>
      <c r="AJ55" s="140">
        <v>236473.14502300631</v>
      </c>
      <c r="AK55" s="140">
        <v>233922.59345416579</v>
      </c>
      <c r="AL55" s="140">
        <v>225082.24043672951</v>
      </c>
      <c r="AM55" s="140">
        <v>217608.93137809567</v>
      </c>
      <c r="AN55" s="140">
        <v>212236.08996024576</v>
      </c>
      <c r="AO55" s="140">
        <v>206266.20867566555</v>
      </c>
      <c r="AP55" s="140">
        <v>198392.77193618688</v>
      </c>
      <c r="AQ55" s="140">
        <v>198624.00759108661</v>
      </c>
      <c r="AR55" s="140">
        <v>195197.23786806801</v>
      </c>
      <c r="AS55" s="140">
        <v>194977.13932240635</v>
      </c>
      <c r="AT55" s="140">
        <v>189273.60103821065</v>
      </c>
      <c r="AU55" s="140">
        <v>181911.77913971871</v>
      </c>
      <c r="AV55" s="140">
        <v>178306.45291909832</v>
      </c>
      <c r="AW55" s="140">
        <v>175406.21806888242</v>
      </c>
      <c r="AX55" s="140">
        <v>176172.26381892554</v>
      </c>
      <c r="AY55" s="140">
        <v>178612.25015508736</v>
      </c>
      <c r="AZ55" s="140">
        <v>177073.0374057467</v>
      </c>
    </row>
    <row r="56" spans="1:52" ht="12" customHeight="1">
      <c r="A56" s="141" t="s">
        <v>310</v>
      </c>
      <c r="B56" s="129">
        <v>136699.3505774595</v>
      </c>
      <c r="C56" s="129">
        <v>137502.77780851646</v>
      </c>
      <c r="D56" s="129">
        <v>140464.63125868858</v>
      </c>
      <c r="E56" s="129">
        <v>149743.73861551401</v>
      </c>
      <c r="F56" s="129">
        <v>146265.59613209762</v>
      </c>
      <c r="G56" s="129">
        <v>142606.95868484004</v>
      </c>
      <c r="H56" s="129">
        <v>149052.95948659009</v>
      </c>
      <c r="I56" s="129">
        <v>146925.1564160377</v>
      </c>
      <c r="J56" s="129">
        <v>129398.91451960347</v>
      </c>
      <c r="K56" s="129">
        <v>115632.83689840717</v>
      </c>
      <c r="L56" s="129">
        <v>116559.69732837533</v>
      </c>
      <c r="M56" s="129">
        <v>118038.05849969196</v>
      </c>
      <c r="N56" s="129">
        <v>130348.11386257906</v>
      </c>
      <c r="O56" s="129">
        <v>127199.24932602418</v>
      </c>
      <c r="P56" s="129">
        <v>113919.49618181326</v>
      </c>
      <c r="Q56" s="129">
        <v>111229.16286910206</v>
      </c>
      <c r="R56" s="129">
        <v>103746.80419887061</v>
      </c>
      <c r="S56" s="129">
        <v>97542.733780255352</v>
      </c>
      <c r="T56" s="129">
        <v>92669.090954720363</v>
      </c>
      <c r="U56" s="129">
        <v>92347.015744512377</v>
      </c>
      <c r="V56" s="129">
        <v>85386.712485001495</v>
      </c>
      <c r="W56" s="129">
        <v>85949.805756461588</v>
      </c>
      <c r="X56" s="129">
        <v>79390.695711166525</v>
      </c>
      <c r="Y56" s="129">
        <v>79172.35282996585</v>
      </c>
      <c r="Z56" s="129">
        <v>77149.565078729604</v>
      </c>
      <c r="AA56" s="129">
        <v>76186.696703257723</v>
      </c>
      <c r="AB56" s="129">
        <v>73730.716307506678</v>
      </c>
      <c r="AC56" s="129">
        <v>70309.112598044492</v>
      </c>
      <c r="AD56" s="129">
        <v>68232.099579351212</v>
      </c>
      <c r="AE56" s="129">
        <v>60951.344363963122</v>
      </c>
      <c r="AF56" s="129">
        <v>57845.57279070987</v>
      </c>
      <c r="AG56" s="129">
        <v>53986.701399500031</v>
      </c>
      <c r="AH56" s="129">
        <v>49236.217813073607</v>
      </c>
      <c r="AI56" s="129">
        <v>41235.502986163381</v>
      </c>
      <c r="AJ56" s="129">
        <v>37378.636222691821</v>
      </c>
      <c r="AK56" s="129">
        <v>34887.069910609469</v>
      </c>
      <c r="AL56" s="129">
        <v>35748.40079285152</v>
      </c>
      <c r="AM56" s="129">
        <v>31202.874324797282</v>
      </c>
      <c r="AN56" s="129">
        <v>28251.045639894666</v>
      </c>
      <c r="AO56" s="129">
        <v>28608.608671578892</v>
      </c>
      <c r="AP56" s="129">
        <v>28011.502390910871</v>
      </c>
      <c r="AQ56" s="129">
        <v>27442.918322521553</v>
      </c>
      <c r="AR56" s="129">
        <v>30335.070508008059</v>
      </c>
      <c r="AS56" s="129">
        <v>31456.300719161358</v>
      </c>
      <c r="AT56" s="129">
        <v>33464.354178626265</v>
      </c>
      <c r="AU56" s="129">
        <v>35426.714695950956</v>
      </c>
      <c r="AV56" s="129">
        <v>34016.841990190595</v>
      </c>
      <c r="AW56" s="129">
        <v>33274.585750188999</v>
      </c>
      <c r="AX56" s="129">
        <v>32291.257199505082</v>
      </c>
      <c r="AY56" s="129">
        <v>35068.699785820529</v>
      </c>
      <c r="AZ56" s="129">
        <v>34890.634194563143</v>
      </c>
    </row>
    <row r="57" spans="1:52" ht="12" customHeight="1">
      <c r="A57" s="125" t="s">
        <v>311</v>
      </c>
      <c r="B57" s="122">
        <v>86587.732030751489</v>
      </c>
      <c r="C57" s="122">
        <v>90865.966315927479</v>
      </c>
      <c r="D57" s="122">
        <v>90319.977769978752</v>
      </c>
      <c r="E57" s="122">
        <v>91526.468746630242</v>
      </c>
      <c r="F57" s="122">
        <v>89800.661230702433</v>
      </c>
      <c r="G57" s="122">
        <v>89262.59723046732</v>
      </c>
      <c r="H57" s="122">
        <v>89408.268759449376</v>
      </c>
      <c r="I57" s="122">
        <v>91864.718183503821</v>
      </c>
      <c r="J57" s="122">
        <v>88988.024579319099</v>
      </c>
      <c r="K57" s="122">
        <v>84904.891557846349</v>
      </c>
      <c r="L57" s="122">
        <v>85052.8235873862</v>
      </c>
      <c r="M57" s="122">
        <v>89300.825401251932</v>
      </c>
      <c r="N57" s="122">
        <v>90336.818834587815</v>
      </c>
      <c r="O57" s="122">
        <v>86511.816811318538</v>
      </c>
      <c r="P57" s="122">
        <v>84512.546107666742</v>
      </c>
      <c r="Q57" s="122">
        <v>82680.157414393354</v>
      </c>
      <c r="R57" s="122">
        <v>74239.340951634891</v>
      </c>
      <c r="S57" s="122">
        <v>74117.886111099666</v>
      </c>
      <c r="T57" s="122">
        <v>67434.670189559736</v>
      </c>
      <c r="U57" s="122">
        <v>57194.903311381029</v>
      </c>
      <c r="V57" s="122">
        <v>55787.164101397604</v>
      </c>
      <c r="W57" s="122">
        <v>53276.473462715388</v>
      </c>
      <c r="X57" s="122">
        <v>53071.196204786989</v>
      </c>
      <c r="Y57" s="122">
        <v>51953.699861693043</v>
      </c>
      <c r="Z57" s="122">
        <v>46659.859952486011</v>
      </c>
      <c r="AA57" s="122">
        <v>43573.48488935022</v>
      </c>
      <c r="AB57" s="122">
        <v>42613.660966426694</v>
      </c>
      <c r="AC57" s="122">
        <v>41097.911890440453</v>
      </c>
      <c r="AD57" s="122">
        <v>42712.447421458244</v>
      </c>
      <c r="AE57" s="122">
        <v>43125.050286547397</v>
      </c>
      <c r="AF57" s="122">
        <v>34532.117079920106</v>
      </c>
      <c r="AG57" s="122">
        <v>31582.52797614436</v>
      </c>
      <c r="AH57" s="122">
        <v>26472.843295737362</v>
      </c>
      <c r="AI57" s="122">
        <v>24463.559931506374</v>
      </c>
      <c r="AJ57" s="122">
        <v>19129.167835452037</v>
      </c>
      <c r="AK57" s="122">
        <v>15426.966025184307</v>
      </c>
      <c r="AL57" s="122">
        <v>14475.536839343329</v>
      </c>
      <c r="AM57" s="122">
        <v>13453.47301170527</v>
      </c>
      <c r="AN57" s="122">
        <v>12785.737689314303</v>
      </c>
      <c r="AO57" s="122">
        <v>11236.975950798396</v>
      </c>
      <c r="AP57" s="122">
        <v>10614.778690957735</v>
      </c>
      <c r="AQ57" s="122">
        <v>8768.238296945583</v>
      </c>
      <c r="AR57" s="122">
        <v>8422.0812560530121</v>
      </c>
      <c r="AS57" s="122">
        <v>8439.8105986276514</v>
      </c>
      <c r="AT57" s="122">
        <v>6569.7746040225702</v>
      </c>
      <c r="AU57" s="122">
        <v>6935.9013816932329</v>
      </c>
      <c r="AV57" s="122">
        <v>6481.7441685019157</v>
      </c>
      <c r="AW57" s="122">
        <v>5066.1850049746472</v>
      </c>
      <c r="AX57" s="122">
        <v>4431.920822084996</v>
      </c>
      <c r="AY57" s="122">
        <v>3967.5279079400107</v>
      </c>
      <c r="AZ57" s="122">
        <v>2892.8957389582833</v>
      </c>
    </row>
    <row r="58" spans="1:52" ht="12" customHeight="1">
      <c r="A58" s="125" t="s">
        <v>312</v>
      </c>
      <c r="B58" s="122">
        <v>96389.022172539742</v>
      </c>
      <c r="C58" s="122">
        <v>99506.266499999998</v>
      </c>
      <c r="D58" s="122">
        <v>106591.38913999997</v>
      </c>
      <c r="E58" s="122">
        <v>113569.75456000002</v>
      </c>
      <c r="F58" s="122">
        <v>123502.54304</v>
      </c>
      <c r="G58" s="122">
        <v>130162.19046820485</v>
      </c>
      <c r="H58" s="122">
        <v>134078.93943</v>
      </c>
      <c r="I58" s="122">
        <v>141859.56019000002</v>
      </c>
      <c r="J58" s="122">
        <v>149849.14955999999</v>
      </c>
      <c r="K58" s="122">
        <v>140377.22747999994</v>
      </c>
      <c r="L58" s="122">
        <v>148929.46626915858</v>
      </c>
      <c r="M58" s="122">
        <v>137126.18230991522</v>
      </c>
      <c r="N58" s="122">
        <v>117011.94112239216</v>
      </c>
      <c r="O58" s="122">
        <v>105419.79207166833</v>
      </c>
      <c r="P58" s="122">
        <v>96680.813210608088</v>
      </c>
      <c r="Q58" s="122">
        <v>102624.6905737029</v>
      </c>
      <c r="R58" s="122">
        <v>112547.50984966938</v>
      </c>
      <c r="S58" s="122">
        <v>115371.54440415178</v>
      </c>
      <c r="T58" s="122">
        <v>118674.03941331407</v>
      </c>
      <c r="U58" s="122">
        <v>116952.92336555425</v>
      </c>
      <c r="V58" s="122">
        <v>113347.06460941405</v>
      </c>
      <c r="W58" s="122">
        <v>106122.50253508911</v>
      </c>
      <c r="X58" s="122">
        <v>117044.1960594673</v>
      </c>
      <c r="Y58" s="122">
        <v>120569.99882689725</v>
      </c>
      <c r="Z58" s="122">
        <v>125923.48054181926</v>
      </c>
      <c r="AA58" s="122">
        <v>123665.496556396</v>
      </c>
      <c r="AB58" s="122">
        <v>121895.63302263775</v>
      </c>
      <c r="AC58" s="122">
        <v>117438.56450316645</v>
      </c>
      <c r="AD58" s="122">
        <v>115500.63973361191</v>
      </c>
      <c r="AE58" s="122">
        <v>115954.63189035842</v>
      </c>
      <c r="AF58" s="122">
        <v>120935.19259180014</v>
      </c>
      <c r="AG58" s="122">
        <v>117439.92312014839</v>
      </c>
      <c r="AH58" s="122">
        <v>119803.67144607553</v>
      </c>
      <c r="AI58" s="122">
        <v>127615.33728527314</v>
      </c>
      <c r="AJ58" s="122">
        <v>127970.27075897061</v>
      </c>
      <c r="AK58" s="122">
        <v>132213.48917274788</v>
      </c>
      <c r="AL58" s="122">
        <v>119846.24913166084</v>
      </c>
      <c r="AM58" s="122">
        <v>116870.00300477189</v>
      </c>
      <c r="AN58" s="122">
        <v>114657.36618623933</v>
      </c>
      <c r="AO58" s="122">
        <v>109376.06534519405</v>
      </c>
      <c r="AP58" s="122">
        <v>102904.59061723218</v>
      </c>
      <c r="AQ58" s="122">
        <v>102123.37801238921</v>
      </c>
      <c r="AR58" s="122">
        <v>95845.903603651066</v>
      </c>
      <c r="AS58" s="122">
        <v>91228.602952837988</v>
      </c>
      <c r="AT58" s="122">
        <v>87568.925187893736</v>
      </c>
      <c r="AU58" s="122">
        <v>76358.995998760016</v>
      </c>
      <c r="AV58" s="122">
        <v>76889.09645112227</v>
      </c>
      <c r="AW58" s="122">
        <v>79506.995721708765</v>
      </c>
      <c r="AX58" s="122">
        <v>83287.630784090565</v>
      </c>
      <c r="AY58" s="122">
        <v>83961.007799058818</v>
      </c>
      <c r="AZ58" s="122">
        <v>86178.736851054156</v>
      </c>
    </row>
    <row r="59" spans="1:52" ht="12" customHeight="1">
      <c r="A59" s="125" t="s">
        <v>313</v>
      </c>
      <c r="B59" s="122">
        <v>8421.3302194967982</v>
      </c>
      <c r="C59" s="122">
        <v>8032.1429199999984</v>
      </c>
      <c r="D59" s="122">
        <v>8047.2464999999993</v>
      </c>
      <c r="E59" s="122">
        <v>8467.5608499999998</v>
      </c>
      <c r="F59" s="122">
        <v>8716.2403399999985</v>
      </c>
      <c r="G59" s="122">
        <v>8905.7026967583515</v>
      </c>
      <c r="H59" s="122">
        <v>9210.486109999998</v>
      </c>
      <c r="I59" s="122">
        <v>10008.145199999997</v>
      </c>
      <c r="J59" s="122">
        <v>9289.2420500000007</v>
      </c>
      <c r="K59" s="122">
        <v>6556.6429199999993</v>
      </c>
      <c r="L59" s="122">
        <v>8536.3188550176019</v>
      </c>
      <c r="M59" s="122">
        <v>8401.0091448077001</v>
      </c>
      <c r="N59" s="122">
        <v>8537.6504373808002</v>
      </c>
      <c r="O59" s="122">
        <v>8500.061399407452</v>
      </c>
      <c r="P59" s="122">
        <v>8787.2766858279447</v>
      </c>
      <c r="Q59" s="122">
        <v>8532.3674795973657</v>
      </c>
      <c r="R59" s="122">
        <v>8329.5697041477742</v>
      </c>
      <c r="S59" s="122">
        <v>8419.3247937940469</v>
      </c>
      <c r="T59" s="122">
        <v>8140.4759427776944</v>
      </c>
      <c r="U59" s="122">
        <v>8131.3930144698461</v>
      </c>
      <c r="V59" s="122">
        <v>8041.5155094944039</v>
      </c>
      <c r="W59" s="122">
        <v>8011.7378107560935</v>
      </c>
      <c r="X59" s="122">
        <v>8063.7102755420574</v>
      </c>
      <c r="Y59" s="122">
        <v>8027.7377851482988</v>
      </c>
      <c r="Z59" s="122">
        <v>8032.7149951670199</v>
      </c>
      <c r="AA59" s="122">
        <v>8053.3360209742323</v>
      </c>
      <c r="AB59" s="122">
        <v>8131.2453816667257</v>
      </c>
      <c r="AC59" s="122">
        <v>8222.7172201529102</v>
      </c>
      <c r="AD59" s="122">
        <v>8312.7190987595859</v>
      </c>
      <c r="AE59" s="122">
        <v>8401.5277601799789</v>
      </c>
      <c r="AF59" s="122">
        <v>8439.7686019477769</v>
      </c>
      <c r="AG59" s="122">
        <v>8473.1690955745162</v>
      </c>
      <c r="AH59" s="122">
        <v>8525.473583990095</v>
      </c>
      <c r="AI59" s="122">
        <v>8489.1369983552013</v>
      </c>
      <c r="AJ59" s="122">
        <v>8433.497024809205</v>
      </c>
      <c r="AK59" s="122">
        <v>8376.1618087867664</v>
      </c>
      <c r="AL59" s="122">
        <v>8368.1265094686951</v>
      </c>
      <c r="AM59" s="122">
        <v>8362.0622788705969</v>
      </c>
      <c r="AN59" s="122">
        <v>8290.2792720858306</v>
      </c>
      <c r="AO59" s="122">
        <v>8224.0666526522691</v>
      </c>
      <c r="AP59" s="122">
        <v>8151.7077248093665</v>
      </c>
      <c r="AQ59" s="122">
        <v>8108.6196934834816</v>
      </c>
      <c r="AR59" s="122">
        <v>8044.5703594999304</v>
      </c>
      <c r="AS59" s="122">
        <v>7952.2465973369008</v>
      </c>
      <c r="AT59" s="122">
        <v>7753.810403669906</v>
      </c>
      <c r="AU59" s="122">
        <v>7634.6118206742176</v>
      </c>
      <c r="AV59" s="122">
        <v>7450.2400857846451</v>
      </c>
      <c r="AW59" s="122">
        <v>7006.266362710985</v>
      </c>
      <c r="AX59" s="122">
        <v>6827.9807350985075</v>
      </c>
      <c r="AY59" s="122">
        <v>6227.5115550986902</v>
      </c>
      <c r="AZ59" s="122">
        <v>5633.4423761438984</v>
      </c>
    </row>
    <row r="60" spans="1:52" ht="12" customHeight="1">
      <c r="A60" s="125" t="s">
        <v>314</v>
      </c>
      <c r="B60" s="122">
        <v>1642.1870658008509</v>
      </c>
      <c r="C60" s="122">
        <v>965.53419000000008</v>
      </c>
      <c r="D60" s="122">
        <v>902.36960999999985</v>
      </c>
      <c r="E60" s="122">
        <v>808.58708999999999</v>
      </c>
      <c r="F60" s="122">
        <v>1289.3540299999997</v>
      </c>
      <c r="G60" s="122">
        <v>1256.9015443543449</v>
      </c>
      <c r="H60" s="122">
        <v>1366.7066300000006</v>
      </c>
      <c r="I60" s="122">
        <v>1476.0149199999998</v>
      </c>
      <c r="J60" s="122">
        <v>1398.7492999999999</v>
      </c>
      <c r="K60" s="122">
        <v>1296.2851499999997</v>
      </c>
      <c r="L60" s="122">
        <v>1488.0191256838875</v>
      </c>
      <c r="M60" s="122">
        <v>1657.3683019864375</v>
      </c>
      <c r="N60" s="122">
        <v>1575.2701267781792</v>
      </c>
      <c r="O60" s="122">
        <v>1418.9088515436113</v>
      </c>
      <c r="P60" s="122">
        <v>1384.645602954489</v>
      </c>
      <c r="Q60" s="122">
        <v>1297.5735571911491</v>
      </c>
      <c r="R60" s="122">
        <v>1005.1216002268196</v>
      </c>
      <c r="S60" s="122">
        <v>1017.0479701548652</v>
      </c>
      <c r="T60" s="122">
        <v>1041.197615633178</v>
      </c>
      <c r="U60" s="122">
        <v>1044.5452008934201</v>
      </c>
      <c r="V60" s="122">
        <v>1032.4159261394441</v>
      </c>
      <c r="W60" s="122">
        <v>1042.184194404158</v>
      </c>
      <c r="X60" s="122">
        <v>1053.7012128254112</v>
      </c>
      <c r="Y60" s="122">
        <v>1064.038602128395</v>
      </c>
      <c r="Z60" s="122">
        <v>1051.9263499123949</v>
      </c>
      <c r="AA60" s="122">
        <v>1038.8021534286065</v>
      </c>
      <c r="AB60" s="122">
        <v>1033.1335812031029</v>
      </c>
      <c r="AC60" s="122">
        <v>1020.9037791861114</v>
      </c>
      <c r="AD60" s="122">
        <v>1023.0912076206829</v>
      </c>
      <c r="AE60" s="122">
        <v>1027.8241421639259</v>
      </c>
      <c r="AF60" s="122">
        <v>1022.7300268662934</v>
      </c>
      <c r="AG60" s="122">
        <v>1027.0776176761092</v>
      </c>
      <c r="AH60" s="122">
        <v>1029.4723504766223</v>
      </c>
      <c r="AI60" s="122">
        <v>1033.3870556097806</v>
      </c>
      <c r="AJ60" s="122">
        <v>1034.7962002773179</v>
      </c>
      <c r="AK60" s="122">
        <v>1032.5244738717142</v>
      </c>
      <c r="AL60" s="122">
        <v>1028.097890658476</v>
      </c>
      <c r="AM60" s="122">
        <v>1022.9380075597279</v>
      </c>
      <c r="AN60" s="122">
        <v>1018.3554629171726</v>
      </c>
      <c r="AO60" s="122">
        <v>1011.1311857323892</v>
      </c>
      <c r="AP60" s="122">
        <v>1003.0250299808731</v>
      </c>
      <c r="AQ60" s="122">
        <v>1007.7052646728491</v>
      </c>
      <c r="AR60" s="122">
        <v>1015.1107237626007</v>
      </c>
      <c r="AS60" s="122">
        <v>1020.8885148748352</v>
      </c>
      <c r="AT60" s="122">
        <v>1014.3367336732408</v>
      </c>
      <c r="AU60" s="122">
        <v>1007.7318841398508</v>
      </c>
      <c r="AV60" s="122">
        <v>1003.2987718369865</v>
      </c>
      <c r="AW60" s="122">
        <v>997.91687420840537</v>
      </c>
      <c r="AX60" s="122">
        <v>996.6221229008836</v>
      </c>
      <c r="AY60" s="122">
        <v>996.95738549622342</v>
      </c>
      <c r="AZ60" s="122">
        <v>989.35250982486036</v>
      </c>
    </row>
    <row r="61" spans="1:52" ht="12" customHeight="1">
      <c r="A61" s="125" t="s">
        <v>315</v>
      </c>
      <c r="B61" s="122">
        <v>2720.1114270813327</v>
      </c>
      <c r="C61" s="122">
        <v>2833.7344500000004</v>
      </c>
      <c r="D61" s="122">
        <v>2422.2369200000003</v>
      </c>
      <c r="E61" s="122">
        <v>2452.8563000000004</v>
      </c>
      <c r="F61" s="122">
        <v>1558.3345897403819</v>
      </c>
      <c r="G61" s="122">
        <v>1732.4695379778864</v>
      </c>
      <c r="H61" s="122">
        <v>3264.9790227431145</v>
      </c>
      <c r="I61" s="122">
        <v>3280.7834300000004</v>
      </c>
      <c r="J61" s="122">
        <v>2577.2856728415354</v>
      </c>
      <c r="K61" s="122">
        <v>2655.0941700000003</v>
      </c>
      <c r="L61" s="122">
        <v>2767.4340207946161</v>
      </c>
      <c r="M61" s="122">
        <v>2482.1594691576761</v>
      </c>
      <c r="N61" s="122">
        <v>2441.0298523277143</v>
      </c>
      <c r="O61" s="122">
        <v>2281.654664154024</v>
      </c>
      <c r="P61" s="122">
        <v>2423.4008189090605</v>
      </c>
      <c r="Q61" s="122">
        <v>1953.3226191247018</v>
      </c>
      <c r="R61" s="122">
        <v>1504.2585125746032</v>
      </c>
      <c r="S61" s="122">
        <v>1288.8202687070807</v>
      </c>
      <c r="T61" s="122">
        <v>1030.3266207009856</v>
      </c>
      <c r="U61" s="122">
        <v>962.74719156754202</v>
      </c>
      <c r="V61" s="122">
        <v>845.30197298861742</v>
      </c>
      <c r="W61" s="122">
        <v>606.07260469959238</v>
      </c>
      <c r="X61" s="122">
        <v>527.39354303188713</v>
      </c>
      <c r="Y61" s="122">
        <v>477.42440349250461</v>
      </c>
      <c r="Z61" s="122">
        <v>352.87977503644595</v>
      </c>
      <c r="AA61" s="122">
        <v>332.1820506632115</v>
      </c>
      <c r="AB61" s="122">
        <v>285.0996064336843</v>
      </c>
      <c r="AC61" s="122">
        <v>295.03299592089087</v>
      </c>
      <c r="AD61" s="122">
        <v>236.86892311847478</v>
      </c>
      <c r="AE61" s="122">
        <v>240.22281290615584</v>
      </c>
      <c r="AF61" s="122">
        <v>204.07915490461232</v>
      </c>
      <c r="AG61" s="122">
        <v>188.88266407298977</v>
      </c>
      <c r="AH61" s="122">
        <v>176.69717212389878</v>
      </c>
      <c r="AI61" s="122">
        <v>158.01767017898115</v>
      </c>
      <c r="AJ61" s="122">
        <v>185.07118571919253</v>
      </c>
      <c r="AK61" s="122">
        <v>207.53400428723273</v>
      </c>
      <c r="AL61" s="122">
        <v>205.13669085439915</v>
      </c>
      <c r="AM61" s="122">
        <v>167.4690931180312</v>
      </c>
      <c r="AN61" s="122">
        <v>183.94187726289817</v>
      </c>
      <c r="AO61" s="122">
        <v>114.67420921173282</v>
      </c>
      <c r="AP61" s="122">
        <v>441.45584886791386</v>
      </c>
      <c r="AQ61" s="122">
        <v>129.96508218214694</v>
      </c>
      <c r="AR61" s="122">
        <v>143.73614198087796</v>
      </c>
      <c r="AS61" s="122">
        <v>173.28598062173393</v>
      </c>
      <c r="AT61" s="122">
        <v>175.95825120167095</v>
      </c>
      <c r="AU61" s="122">
        <v>325.66713954386876</v>
      </c>
      <c r="AV61" s="122">
        <v>160.73656979336113</v>
      </c>
      <c r="AW61" s="122">
        <v>154.88495172749191</v>
      </c>
      <c r="AX61" s="122">
        <v>169.86750375911359</v>
      </c>
      <c r="AY61" s="122">
        <v>174.85422247842229</v>
      </c>
      <c r="AZ61" s="122">
        <v>155.11582845326518</v>
      </c>
    </row>
    <row r="62" spans="1:52" ht="12" customHeight="1">
      <c r="A62" s="125" t="s">
        <v>316</v>
      </c>
      <c r="B62" s="122">
        <v>35436.529550855063</v>
      </c>
      <c r="C62" s="122">
        <v>35558.483410000001</v>
      </c>
      <c r="D62" s="122">
        <v>35615.384629999993</v>
      </c>
      <c r="E62" s="122">
        <v>32905.431439999993</v>
      </c>
      <c r="F62" s="122">
        <v>30525.863060259609</v>
      </c>
      <c r="G62" s="122">
        <v>29801.363929941635</v>
      </c>
      <c r="H62" s="122">
        <v>26840.545097256891</v>
      </c>
      <c r="I62" s="122">
        <v>22453.05627999999</v>
      </c>
      <c r="J62" s="122">
        <v>21436.573777158461</v>
      </c>
      <c r="K62" s="122">
        <v>19472.929960000001</v>
      </c>
      <c r="L62" s="122">
        <v>17136.120544835048</v>
      </c>
      <c r="M62" s="122">
        <v>13925.437090676109</v>
      </c>
      <c r="N62" s="122">
        <v>13566.53640625562</v>
      </c>
      <c r="O62" s="122">
        <v>10570.171865678516</v>
      </c>
      <c r="P62" s="122">
        <v>10075.277232912676</v>
      </c>
      <c r="Q62" s="122">
        <v>11117.601409646757</v>
      </c>
      <c r="R62" s="122">
        <v>7204.9765343108756</v>
      </c>
      <c r="S62" s="122">
        <v>5742.8658854251753</v>
      </c>
      <c r="T62" s="122">
        <v>4471.5877135391911</v>
      </c>
      <c r="U62" s="122">
        <v>5202.2346170190312</v>
      </c>
      <c r="V62" s="122">
        <v>4144.668816127486</v>
      </c>
      <c r="W62" s="122">
        <v>5800.28100545898</v>
      </c>
      <c r="X62" s="122">
        <v>5664.1556267535707</v>
      </c>
      <c r="Y62" s="122">
        <v>5633.9649893409423</v>
      </c>
      <c r="Z62" s="122">
        <v>5286.3269681871388</v>
      </c>
      <c r="AA62" s="122">
        <v>4877.274369325828</v>
      </c>
      <c r="AB62" s="122">
        <v>5071.0941996545816</v>
      </c>
      <c r="AC62" s="122">
        <v>5199.8371474587011</v>
      </c>
      <c r="AD62" s="122">
        <v>5170.9369399921688</v>
      </c>
      <c r="AE62" s="122">
        <v>4505.0841592300394</v>
      </c>
      <c r="AF62" s="122">
        <v>4471.0923749461799</v>
      </c>
      <c r="AG62" s="122">
        <v>4601.5116214762284</v>
      </c>
      <c r="AH62" s="122">
        <v>4580.6080652225019</v>
      </c>
      <c r="AI62" s="122">
        <v>4891.3758560713204</v>
      </c>
      <c r="AJ62" s="122">
        <v>4743.4953159486886</v>
      </c>
      <c r="AK62" s="122">
        <v>3106.2028956624317</v>
      </c>
      <c r="AL62" s="122">
        <v>3420.7352235137032</v>
      </c>
      <c r="AM62" s="122">
        <v>2357.8130918885654</v>
      </c>
      <c r="AN62" s="122">
        <v>2055.0672566936996</v>
      </c>
      <c r="AO62" s="122">
        <v>2010.170580713461</v>
      </c>
      <c r="AP62" s="122">
        <v>1432.0752151135971</v>
      </c>
      <c r="AQ62" s="122">
        <v>221.13194047023188</v>
      </c>
      <c r="AR62" s="122">
        <v>219.81127816500782</v>
      </c>
      <c r="AS62" s="122">
        <v>220.46581771165197</v>
      </c>
      <c r="AT62" s="122">
        <v>217.89409454852859</v>
      </c>
      <c r="AU62" s="122">
        <v>0.19295313486924137</v>
      </c>
      <c r="AV62" s="122">
        <v>56.947685356251704</v>
      </c>
      <c r="AW62" s="122">
        <v>55.917231217621612</v>
      </c>
      <c r="AX62" s="122">
        <v>0</v>
      </c>
      <c r="AY62" s="122">
        <v>0</v>
      </c>
      <c r="AZ62" s="122">
        <v>0</v>
      </c>
    </row>
    <row r="63" spans="1:52" ht="12" customHeight="1">
      <c r="A63" s="125" t="s">
        <v>317</v>
      </c>
      <c r="B63" s="122">
        <v>12468.671432291187</v>
      </c>
      <c r="C63" s="122">
        <v>13801.637165556005</v>
      </c>
      <c r="D63" s="122">
        <v>14700.293481332692</v>
      </c>
      <c r="E63" s="122">
        <v>16549.234027855666</v>
      </c>
      <c r="F63" s="122">
        <v>18527.066547199916</v>
      </c>
      <c r="G63" s="122">
        <v>21199.522955584922</v>
      </c>
      <c r="H63" s="122">
        <v>22717.601173960524</v>
      </c>
      <c r="I63" s="122">
        <v>23854.368280458464</v>
      </c>
      <c r="J63" s="122">
        <v>25144.33849107736</v>
      </c>
      <c r="K63" s="122">
        <v>26275.279313746458</v>
      </c>
      <c r="L63" s="122">
        <v>29540.7651367342</v>
      </c>
      <c r="M63" s="122">
        <v>30253.667969536818</v>
      </c>
      <c r="N63" s="122">
        <v>32360.54423065373</v>
      </c>
      <c r="O63" s="122">
        <v>32734.233994717888</v>
      </c>
      <c r="P63" s="122">
        <v>33494.320711342007</v>
      </c>
      <c r="Q63" s="122">
        <v>34198.616281496565</v>
      </c>
      <c r="R63" s="122">
        <v>28647.731070446614</v>
      </c>
      <c r="S63" s="122">
        <v>28563.729881839954</v>
      </c>
      <c r="T63" s="122">
        <v>26761.844839338475</v>
      </c>
      <c r="U63" s="122">
        <v>27062.810259426296</v>
      </c>
      <c r="V63" s="122">
        <v>26777.123348402285</v>
      </c>
      <c r="W63" s="122">
        <v>27480.223223515608</v>
      </c>
      <c r="X63" s="122">
        <v>28319.765670944573</v>
      </c>
      <c r="Y63" s="122">
        <v>28622.825668382615</v>
      </c>
      <c r="Z63" s="122">
        <v>27999.87253503254</v>
      </c>
      <c r="AA63" s="122">
        <v>27050.260874639462</v>
      </c>
      <c r="AB63" s="122">
        <v>27318.972538422542</v>
      </c>
      <c r="AC63" s="122">
        <v>28779.403429908034</v>
      </c>
      <c r="AD63" s="122">
        <v>28820.172618103144</v>
      </c>
      <c r="AE63" s="122">
        <v>29255.39190907764</v>
      </c>
      <c r="AF63" s="122">
        <v>29395.760532985874</v>
      </c>
      <c r="AG63" s="122">
        <v>28804.764271085282</v>
      </c>
      <c r="AH63" s="122">
        <v>30683.380585467283</v>
      </c>
      <c r="AI63" s="122">
        <v>33837.778062710655</v>
      </c>
      <c r="AJ63" s="122">
        <v>37598.210479137444</v>
      </c>
      <c r="AK63" s="122">
        <v>38672.645163015994</v>
      </c>
      <c r="AL63" s="122">
        <v>41989.957358378575</v>
      </c>
      <c r="AM63" s="122">
        <v>44172.298565384321</v>
      </c>
      <c r="AN63" s="122">
        <v>44994.29657583782</v>
      </c>
      <c r="AO63" s="122">
        <v>45684.516079784386</v>
      </c>
      <c r="AP63" s="122">
        <v>45833.636418314331</v>
      </c>
      <c r="AQ63" s="122">
        <v>50822.050978421597</v>
      </c>
      <c r="AR63" s="122">
        <v>51170.953996947472</v>
      </c>
      <c r="AS63" s="122">
        <v>54485.538141234218</v>
      </c>
      <c r="AT63" s="122">
        <v>52508.547584574757</v>
      </c>
      <c r="AU63" s="122">
        <v>54221.963265821694</v>
      </c>
      <c r="AV63" s="122">
        <v>52247.5471965123</v>
      </c>
      <c r="AW63" s="122">
        <v>49343.466172145505</v>
      </c>
      <c r="AX63" s="122">
        <v>48166.984651486397</v>
      </c>
      <c r="AY63" s="122">
        <v>48215.691499194647</v>
      </c>
      <c r="AZ63" s="122">
        <v>46332.859906749072</v>
      </c>
    </row>
    <row r="64" spans="1:52" ht="12" customHeight="1">
      <c r="A64" s="142" t="s">
        <v>318</v>
      </c>
      <c r="B64" s="132">
        <v>0</v>
      </c>
      <c r="C64" s="132">
        <v>0</v>
      </c>
      <c r="D64" s="132">
        <v>0</v>
      </c>
      <c r="E64" s="132">
        <v>0</v>
      </c>
      <c r="F64" s="132">
        <v>0</v>
      </c>
      <c r="G64" s="132">
        <v>0</v>
      </c>
      <c r="H64" s="132">
        <v>0</v>
      </c>
      <c r="I64" s="132">
        <v>0</v>
      </c>
      <c r="J64" s="132">
        <v>0</v>
      </c>
      <c r="K64" s="132">
        <v>0</v>
      </c>
      <c r="L64" s="132">
        <v>0</v>
      </c>
      <c r="M64" s="132">
        <v>0</v>
      </c>
      <c r="N64" s="132">
        <v>0</v>
      </c>
      <c r="O64" s="132">
        <v>0</v>
      </c>
      <c r="P64" s="132">
        <v>0</v>
      </c>
      <c r="Q64" s="132">
        <v>0</v>
      </c>
      <c r="R64" s="132">
        <v>0</v>
      </c>
      <c r="S64" s="132">
        <v>0</v>
      </c>
      <c r="T64" s="132">
        <v>0</v>
      </c>
      <c r="U64" s="132">
        <v>0</v>
      </c>
      <c r="V64" s="132">
        <v>0</v>
      </c>
      <c r="W64" s="132">
        <v>0</v>
      </c>
      <c r="X64" s="132">
        <v>0</v>
      </c>
      <c r="Y64" s="132">
        <v>0</v>
      </c>
      <c r="Z64" s="132">
        <v>0</v>
      </c>
      <c r="AA64" s="132">
        <v>0</v>
      </c>
      <c r="AB64" s="132">
        <v>0</v>
      </c>
      <c r="AC64" s="132">
        <v>0</v>
      </c>
      <c r="AD64" s="132">
        <v>0</v>
      </c>
      <c r="AE64" s="132">
        <v>0</v>
      </c>
      <c r="AF64" s="132">
        <v>0</v>
      </c>
      <c r="AG64" s="132">
        <v>0</v>
      </c>
      <c r="AH64" s="132">
        <v>0</v>
      </c>
      <c r="AI64" s="132">
        <v>0</v>
      </c>
      <c r="AJ64" s="132">
        <v>0</v>
      </c>
      <c r="AK64" s="132">
        <v>0</v>
      </c>
      <c r="AL64" s="132">
        <v>0</v>
      </c>
      <c r="AM64" s="132">
        <v>0</v>
      </c>
      <c r="AN64" s="132">
        <v>0</v>
      </c>
      <c r="AO64" s="132">
        <v>0</v>
      </c>
      <c r="AP64" s="132">
        <v>0</v>
      </c>
      <c r="AQ64" s="132">
        <v>0</v>
      </c>
      <c r="AR64" s="132">
        <v>0</v>
      </c>
      <c r="AS64" s="132">
        <v>0</v>
      </c>
      <c r="AT64" s="132">
        <v>0</v>
      </c>
      <c r="AU64" s="132">
        <v>0</v>
      </c>
      <c r="AV64" s="132">
        <v>0</v>
      </c>
      <c r="AW64" s="132">
        <v>0</v>
      </c>
      <c r="AX64" s="132">
        <v>0</v>
      </c>
      <c r="AY64" s="132">
        <v>0</v>
      </c>
      <c r="AZ64" s="132">
        <v>0</v>
      </c>
    </row>
    <row r="65" spans="1:52" ht="12" customHeight="1">
      <c r="A65" s="143" t="s">
        <v>322</v>
      </c>
      <c r="B65" s="144">
        <v>0</v>
      </c>
      <c r="C65" s="144">
        <v>0</v>
      </c>
      <c r="D65" s="144">
        <v>0</v>
      </c>
      <c r="E65" s="144">
        <v>0</v>
      </c>
      <c r="F65" s="144">
        <v>0</v>
      </c>
      <c r="G65" s="144">
        <v>0</v>
      </c>
      <c r="H65" s="144">
        <v>0</v>
      </c>
      <c r="I65" s="144">
        <v>1.7999999999999998</v>
      </c>
      <c r="J65" s="144">
        <v>3.4999999999999996</v>
      </c>
      <c r="K65" s="144">
        <v>42.27859999999999</v>
      </c>
      <c r="L65" s="144">
        <v>298.93952421897382</v>
      </c>
      <c r="M65" s="144">
        <v>507.97745294735796</v>
      </c>
      <c r="N65" s="144">
        <v>1482.444826597877</v>
      </c>
      <c r="O65" s="144">
        <v>1873.0772905321494</v>
      </c>
      <c r="P65" s="144">
        <v>2142.0894239037002</v>
      </c>
      <c r="Q65" s="144">
        <v>2196.4507499761162</v>
      </c>
      <c r="R65" s="144">
        <v>2194.2542992261401</v>
      </c>
      <c r="S65" s="144">
        <v>2250.0991050453836</v>
      </c>
      <c r="T65" s="144">
        <v>2250.099105045384</v>
      </c>
      <c r="U65" s="144">
        <v>2250.0991050453836</v>
      </c>
      <c r="V65" s="144">
        <v>2250.099105045384</v>
      </c>
      <c r="W65" s="144">
        <v>2247.8744567607478</v>
      </c>
      <c r="X65" s="144">
        <v>2247.849005940338</v>
      </c>
      <c r="Y65" s="144">
        <v>2250.0991050453845</v>
      </c>
      <c r="Z65" s="144">
        <v>2250.0991050453831</v>
      </c>
      <c r="AA65" s="144">
        <v>2248.2099340506747</v>
      </c>
      <c r="AB65" s="144">
        <v>2247.8490059403384</v>
      </c>
      <c r="AC65" s="144">
        <v>2247.8490059403389</v>
      </c>
      <c r="AD65" s="144">
        <v>2248.0538785458534</v>
      </c>
      <c r="AE65" s="144">
        <v>2250.0991050453831</v>
      </c>
      <c r="AF65" s="144">
        <v>2247.8843262352361</v>
      </c>
      <c r="AG65" s="144">
        <v>2239.5716539988525</v>
      </c>
      <c r="AH65" s="144">
        <v>2237.3378245234589</v>
      </c>
      <c r="AI65" s="144">
        <v>2216.3728424207275</v>
      </c>
      <c r="AJ65" s="144">
        <v>2245.6361241044378</v>
      </c>
      <c r="AK65" s="144">
        <v>2278.6818293240885</v>
      </c>
      <c r="AL65" s="144">
        <v>2338.2193148435349</v>
      </c>
      <c r="AM65" s="144">
        <v>2433.0350691603799</v>
      </c>
      <c r="AN65" s="144">
        <v>2459.5289696801697</v>
      </c>
      <c r="AO65" s="144">
        <v>2459.5289696801697</v>
      </c>
      <c r="AP65" s="144">
        <v>2459.528969680171</v>
      </c>
      <c r="AQ65" s="144">
        <v>2459.5289696801688</v>
      </c>
      <c r="AR65" s="144">
        <v>2431.3323320387626</v>
      </c>
      <c r="AS65" s="144">
        <v>2431.332332038764</v>
      </c>
      <c r="AT65" s="144">
        <v>2431.4277980932497</v>
      </c>
      <c r="AU65" s="144">
        <v>2431.3323320387617</v>
      </c>
      <c r="AV65" s="144">
        <v>2576.0219456605805</v>
      </c>
      <c r="AW65" s="144">
        <v>2576.0219456605782</v>
      </c>
      <c r="AX65" s="144">
        <v>2576.0219456605782</v>
      </c>
      <c r="AY65" s="144">
        <v>2576.0219456605791</v>
      </c>
      <c r="AZ65" s="144">
        <v>2576.0219456605782</v>
      </c>
    </row>
    <row r="66" spans="1:52" ht="12" customHeight="1">
      <c r="A66" s="150" t="s">
        <v>73</v>
      </c>
      <c r="B66" s="151">
        <v>4114.3355307155798</v>
      </c>
      <c r="C66" s="151">
        <v>3965.6946999999996</v>
      </c>
      <c r="D66" s="151">
        <v>4094.8995799999998</v>
      </c>
      <c r="E66" s="151">
        <v>4672.4935199999991</v>
      </c>
      <c r="F66" s="151">
        <v>4753.5999699999993</v>
      </c>
      <c r="G66" s="151">
        <v>4645.003344727932</v>
      </c>
      <c r="H66" s="151">
        <v>4833.3042999999998</v>
      </c>
      <c r="I66" s="151">
        <v>4974.5955999999996</v>
      </c>
      <c r="J66" s="151">
        <v>4938.0000100000007</v>
      </c>
      <c r="K66" s="151">
        <v>4778.1997199999996</v>
      </c>
      <c r="L66" s="151">
        <v>4827.0277844148941</v>
      </c>
      <c r="M66" s="151">
        <v>5070.6983859642924</v>
      </c>
      <c r="N66" s="151">
        <v>4963.8387255261723</v>
      </c>
      <c r="O66" s="151">
        <v>5114.0966907029115</v>
      </c>
      <c r="P66" s="151">
        <v>5359.2241662234683</v>
      </c>
      <c r="Q66" s="151">
        <v>5619.1363131698836</v>
      </c>
      <c r="R66" s="151">
        <v>5892.4813290316943</v>
      </c>
      <c r="S66" s="151">
        <v>5984.6586442247799</v>
      </c>
      <c r="T66" s="151">
        <v>5460.7164628131659</v>
      </c>
      <c r="U66" s="151">
        <v>5328.452113744388</v>
      </c>
      <c r="V66" s="151">
        <v>4817.8742289539232</v>
      </c>
      <c r="W66" s="151">
        <v>4285.1430293465437</v>
      </c>
      <c r="X66" s="151">
        <v>4060.2775357162209</v>
      </c>
      <c r="Y66" s="151">
        <v>3406.8318618447179</v>
      </c>
      <c r="Z66" s="151">
        <v>2353.9943302696433</v>
      </c>
      <c r="AA66" s="151">
        <v>2100.7616226173873</v>
      </c>
      <c r="AB66" s="151">
        <v>2074.5705619658461</v>
      </c>
      <c r="AC66" s="151">
        <v>1630.9859302790596</v>
      </c>
      <c r="AD66" s="151">
        <v>1106.4227386673833</v>
      </c>
      <c r="AE66" s="151">
        <v>1081.3753308001576</v>
      </c>
      <c r="AF66" s="151">
        <v>1068.4546341805465</v>
      </c>
      <c r="AG66" s="151">
        <v>939.79304397512055</v>
      </c>
      <c r="AH66" s="151">
        <v>912.79485038547773</v>
      </c>
      <c r="AI66" s="151">
        <v>997.78243856033737</v>
      </c>
      <c r="AJ66" s="151">
        <v>817.6709775078225</v>
      </c>
      <c r="AK66" s="151">
        <v>536.78807886256459</v>
      </c>
      <c r="AL66" s="151">
        <v>526.71124563567764</v>
      </c>
      <c r="AM66" s="151">
        <v>526.94335227767624</v>
      </c>
      <c r="AN66" s="151">
        <v>518.99398258512031</v>
      </c>
      <c r="AO66" s="151">
        <v>304.31602545935158</v>
      </c>
      <c r="AP66" s="151">
        <v>346.66146229322266</v>
      </c>
      <c r="AQ66" s="151">
        <v>338.28822288180675</v>
      </c>
      <c r="AR66" s="151">
        <v>209.98302459072974</v>
      </c>
      <c r="AS66" s="151">
        <v>204.13978612676408</v>
      </c>
      <c r="AT66" s="151">
        <v>185.82158862272942</v>
      </c>
      <c r="AU66" s="151">
        <v>96.540778293907508</v>
      </c>
      <c r="AV66" s="151">
        <v>95.212249565966204</v>
      </c>
      <c r="AW66" s="151">
        <v>72.416838953871164</v>
      </c>
      <c r="AX66" s="151">
        <v>10.052347081418642</v>
      </c>
      <c r="AY66" s="151">
        <v>9.9335383478074881</v>
      </c>
      <c r="AZ66" s="151">
        <v>140.91922871265444</v>
      </c>
    </row>
    <row r="67" spans="1:52" ht="12" customHeight="1">
      <c r="A67" s="152" t="s">
        <v>326</v>
      </c>
      <c r="B67" s="153">
        <v>3548.3506885288075</v>
      </c>
      <c r="C67" s="153">
        <v>3426.9474000899158</v>
      </c>
      <c r="D67" s="153">
        <v>4020.5985891379132</v>
      </c>
      <c r="E67" s="153">
        <v>3936.7508082876725</v>
      </c>
      <c r="F67" s="153">
        <v>4043.439914136964</v>
      </c>
      <c r="G67" s="153">
        <v>4148.0033291365025</v>
      </c>
      <c r="H67" s="153">
        <v>4106.7692249782394</v>
      </c>
      <c r="I67" s="153">
        <v>3913.1108412818558</v>
      </c>
      <c r="J67" s="153">
        <v>3725.0737270603072</v>
      </c>
      <c r="K67" s="153">
        <v>3607.2592926272778</v>
      </c>
      <c r="L67" s="153">
        <v>3646.8482563482726</v>
      </c>
      <c r="M67" s="153">
        <v>3307.9730093704388</v>
      </c>
      <c r="N67" s="153">
        <v>3616.9724960479125</v>
      </c>
      <c r="O67" s="153">
        <v>3733.430984760203</v>
      </c>
      <c r="P67" s="153">
        <v>3719.2141492700857</v>
      </c>
      <c r="Q67" s="153">
        <v>3567.4839016866958</v>
      </c>
      <c r="R67" s="153">
        <v>3429.2015118725958</v>
      </c>
      <c r="S67" s="153">
        <v>3515.0055315324953</v>
      </c>
      <c r="T67" s="153">
        <v>3509.8229013698519</v>
      </c>
      <c r="U67" s="153">
        <v>3524.7088038052543</v>
      </c>
      <c r="V67" s="153">
        <v>3533.3480957061342</v>
      </c>
      <c r="W67" s="153">
        <v>3521.0796768232176</v>
      </c>
      <c r="X67" s="153">
        <v>3508.9469862224059</v>
      </c>
      <c r="Y67" s="153">
        <v>3498.2729251001842</v>
      </c>
      <c r="Z67" s="153">
        <v>3502.0515883033399</v>
      </c>
      <c r="AA67" s="153">
        <v>3509.6634991071496</v>
      </c>
      <c r="AB67" s="153">
        <v>3508.6832758667797</v>
      </c>
      <c r="AC67" s="153">
        <v>3514.300666227457</v>
      </c>
      <c r="AD67" s="153">
        <v>3526.9193245586798</v>
      </c>
      <c r="AE67" s="153">
        <v>3524.2384349183158</v>
      </c>
      <c r="AF67" s="153">
        <v>3525.7544696205964</v>
      </c>
      <c r="AG67" s="153">
        <v>3529.509875553108</v>
      </c>
      <c r="AH67" s="153">
        <v>3512.2818416633895</v>
      </c>
      <c r="AI67" s="153">
        <v>3491.1637185447421</v>
      </c>
      <c r="AJ67" s="153">
        <v>3506.9343471487146</v>
      </c>
      <c r="AK67" s="153">
        <v>3502.0786906735266</v>
      </c>
      <c r="AL67" s="153">
        <v>3512.6526896572573</v>
      </c>
      <c r="AM67" s="153">
        <v>3511.2503007149835</v>
      </c>
      <c r="AN67" s="153">
        <v>3511.3435881127666</v>
      </c>
      <c r="AO67" s="153">
        <v>3513.1422056762108</v>
      </c>
      <c r="AP67" s="153">
        <v>3520.7912601663966</v>
      </c>
      <c r="AQ67" s="153">
        <v>3514.8639483017573</v>
      </c>
      <c r="AR67" s="153">
        <v>3509.9904483627465</v>
      </c>
      <c r="AS67" s="153">
        <v>3513.693119104556</v>
      </c>
      <c r="AT67" s="153">
        <v>3514.4428079596269</v>
      </c>
      <c r="AU67" s="153">
        <v>3508.4537055448254</v>
      </c>
      <c r="AV67" s="153">
        <v>3506.8661431479009</v>
      </c>
      <c r="AW67" s="153">
        <v>3509.5562371478954</v>
      </c>
      <c r="AX67" s="153">
        <v>3489.9359304576628</v>
      </c>
      <c r="AY67" s="153">
        <v>3483.0461568119622</v>
      </c>
      <c r="AZ67" s="153">
        <v>3480.6459181965852</v>
      </c>
    </row>
    <row r="68" spans="1:52" ht="12" customHeight="1">
      <c r="A68" s="134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</row>
    <row r="69" spans="1:52" ht="12" customHeight="1">
      <c r="A69" s="114" t="s">
        <v>328</v>
      </c>
      <c r="B69" s="136">
        <v>-32652.120951562039</v>
      </c>
      <c r="C69" s="136">
        <v>-34959.299999999996</v>
      </c>
      <c r="D69" s="136">
        <v>-30617.499999999996</v>
      </c>
      <c r="E69" s="136">
        <v>-30443.399999999998</v>
      </c>
      <c r="F69" s="136">
        <v>-33455.299999999996</v>
      </c>
      <c r="G69" s="136">
        <v>-33165.090283748927</v>
      </c>
      <c r="H69" s="136">
        <v>-34504.800000000003</v>
      </c>
      <c r="I69" s="136">
        <v>-36377.499999999993</v>
      </c>
      <c r="J69" s="136">
        <v>-39528.999999999993</v>
      </c>
      <c r="K69" s="136">
        <v>-41558.599999999991</v>
      </c>
      <c r="L69" s="136">
        <v>-47226.810919940319</v>
      </c>
      <c r="M69" s="136">
        <v>-46231.656635139036</v>
      </c>
      <c r="N69" s="136">
        <v>-52426.196617942085</v>
      </c>
      <c r="O69" s="136">
        <v>-59221.004108149442</v>
      </c>
      <c r="P69" s="136">
        <v>-61987.914397630644</v>
      </c>
      <c r="Q69" s="136">
        <v>-64123.841597401333</v>
      </c>
      <c r="R69" s="136">
        <v>-64867.122079824665</v>
      </c>
      <c r="S69" s="136">
        <v>-70177.435688091879</v>
      </c>
      <c r="T69" s="136">
        <v>-76123.347377355967</v>
      </c>
      <c r="U69" s="136">
        <v>-81399.761346741201</v>
      </c>
      <c r="V69" s="136">
        <v>-87480.538613388577</v>
      </c>
      <c r="W69" s="136">
        <v>-92430.313673454832</v>
      </c>
      <c r="X69" s="136">
        <v>-94062.94574165091</v>
      </c>
      <c r="Y69" s="136">
        <v>-97060.82210470298</v>
      </c>
      <c r="Z69" s="136">
        <v>-101846.83029889074</v>
      </c>
      <c r="AA69" s="136">
        <v>-106065.53116687969</v>
      </c>
      <c r="AB69" s="136">
        <v>-109790.41325889109</v>
      </c>
      <c r="AC69" s="136">
        <v>-113670.24801679006</v>
      </c>
      <c r="AD69" s="136">
        <v>-116966.17926567014</v>
      </c>
      <c r="AE69" s="136">
        <v>-121852.44063554188</v>
      </c>
      <c r="AF69" s="136">
        <v>-126298.99983452987</v>
      </c>
      <c r="AG69" s="136">
        <v>-130980.53398123955</v>
      </c>
      <c r="AH69" s="136">
        <v>-135067.99648121966</v>
      </c>
      <c r="AI69" s="136">
        <v>-139357.05853643588</v>
      </c>
      <c r="AJ69" s="136">
        <v>-144177.29396597593</v>
      </c>
      <c r="AK69" s="136">
        <v>-150834.43579568341</v>
      </c>
      <c r="AL69" s="136">
        <v>-158490.85090932396</v>
      </c>
      <c r="AM69" s="136">
        <v>-165812.96882751433</v>
      </c>
      <c r="AN69" s="136">
        <v>-172096.41248210668</v>
      </c>
      <c r="AO69" s="136">
        <v>-177830.20635978796</v>
      </c>
      <c r="AP69" s="136">
        <v>-184557.21196014734</v>
      </c>
      <c r="AQ69" s="136">
        <v>-190120.33678788171</v>
      </c>
      <c r="AR69" s="136">
        <v>-195568.06336345771</v>
      </c>
      <c r="AS69" s="136">
        <v>-200203.45059051979</v>
      </c>
      <c r="AT69" s="136">
        <v>-204616.2106431195</v>
      </c>
      <c r="AU69" s="136">
        <v>-209023.93443033475</v>
      </c>
      <c r="AV69" s="136">
        <v>-213422.86544524389</v>
      </c>
      <c r="AW69" s="136">
        <v>-218403.98542445415</v>
      </c>
      <c r="AX69" s="136">
        <v>-222841.76199077349</v>
      </c>
      <c r="AY69" s="136">
        <v>-227464.66296024263</v>
      </c>
      <c r="AZ69" s="136">
        <v>-231489.38888786186</v>
      </c>
    </row>
    <row r="70" spans="1:52" ht="12" customHeight="1">
      <c r="A70" s="143" t="s">
        <v>123</v>
      </c>
      <c r="B70" s="144">
        <v>-1911.0060189165952</v>
      </c>
      <c r="C70" s="144">
        <v>-2296.1</v>
      </c>
      <c r="D70" s="144">
        <v>-3122.6999999999989</v>
      </c>
      <c r="E70" s="144">
        <v>-3802.1000000000008</v>
      </c>
      <c r="F70" s="144">
        <v>-5068.2999999999975</v>
      </c>
      <c r="G70" s="144">
        <v>-6057.8484761631789</v>
      </c>
      <c r="H70" s="144">
        <v>-7078.6000000000013</v>
      </c>
      <c r="I70" s="144">
        <v>-8976.1999999999971</v>
      </c>
      <c r="J70" s="144">
        <v>-10278.999999999996</v>
      </c>
      <c r="K70" s="144">
        <v>-11441.099999999993</v>
      </c>
      <c r="L70" s="144">
        <v>-12842.335635078247</v>
      </c>
      <c r="M70" s="144">
        <v>-15449.245246966659</v>
      </c>
      <c r="N70" s="144">
        <v>-17714.340307633513</v>
      </c>
      <c r="O70" s="144">
        <v>-20277.037355498229</v>
      </c>
      <c r="P70" s="144">
        <v>-21763.447023980119</v>
      </c>
      <c r="Q70" s="144">
        <v>-25956.195662558508</v>
      </c>
      <c r="R70" s="144">
        <v>-29459.873186848457</v>
      </c>
      <c r="S70" s="144">
        <v>-33644.893460930238</v>
      </c>
      <c r="T70" s="144">
        <v>-37757.084757843193</v>
      </c>
      <c r="U70" s="144">
        <v>-41335.822052517899</v>
      </c>
      <c r="V70" s="144">
        <v>-46384.741556787594</v>
      </c>
      <c r="W70" s="144">
        <v>-48050.332708722184</v>
      </c>
      <c r="X70" s="144">
        <v>-49462.429558075681</v>
      </c>
      <c r="Y70" s="144">
        <v>-52131.823202035826</v>
      </c>
      <c r="Z70" s="144">
        <v>-55619.546801722594</v>
      </c>
      <c r="AA70" s="144">
        <v>-59095.092709850825</v>
      </c>
      <c r="AB70" s="144">
        <v>-62026.747370681871</v>
      </c>
      <c r="AC70" s="144">
        <v>-64882.169705827524</v>
      </c>
      <c r="AD70" s="144">
        <v>-67359.404969398107</v>
      </c>
      <c r="AE70" s="144">
        <v>-71183.977787159543</v>
      </c>
      <c r="AF70" s="144">
        <v>-74528.900257267218</v>
      </c>
      <c r="AG70" s="144">
        <v>-78153.832309611942</v>
      </c>
      <c r="AH70" s="144">
        <v>-81016.501803524865</v>
      </c>
      <c r="AI70" s="144">
        <v>-83939.702277875171</v>
      </c>
      <c r="AJ70" s="144">
        <v>-87411.103233565373</v>
      </c>
      <c r="AK70" s="144">
        <v>-91937.244280199928</v>
      </c>
      <c r="AL70" s="144">
        <v>-96943.746661633631</v>
      </c>
      <c r="AM70" s="144">
        <v>-101839.4422245165</v>
      </c>
      <c r="AN70" s="144">
        <v>-106191.32685866929</v>
      </c>
      <c r="AO70" s="144">
        <v>-110165.56548681141</v>
      </c>
      <c r="AP70" s="144">
        <v>-114458.60554255011</v>
      </c>
      <c r="AQ70" s="144">
        <v>-118755.8570079206</v>
      </c>
      <c r="AR70" s="144">
        <v>-122745.62859370883</v>
      </c>
      <c r="AS70" s="144">
        <v>-126078.19639490025</v>
      </c>
      <c r="AT70" s="144">
        <v>-129138.05993609688</v>
      </c>
      <c r="AU70" s="144">
        <v>-131639.07952672799</v>
      </c>
      <c r="AV70" s="144">
        <v>-134827.79986910487</v>
      </c>
      <c r="AW70" s="144">
        <v>-138668.66429848844</v>
      </c>
      <c r="AX70" s="144">
        <v>-142290.32862499365</v>
      </c>
      <c r="AY70" s="144">
        <v>-145685.19807047915</v>
      </c>
      <c r="AZ70" s="144">
        <v>-148153.52088839657</v>
      </c>
    </row>
    <row r="71" spans="1:52" ht="12" customHeight="1">
      <c r="A71" s="143" t="s">
        <v>321</v>
      </c>
      <c r="B71" s="144">
        <v>-10.222604375656839</v>
      </c>
      <c r="C71" s="144">
        <v>-16.300000000000015</v>
      </c>
      <c r="D71" s="144">
        <v>-24.199999999999996</v>
      </c>
      <c r="E71" s="144">
        <v>-37.899999999999984</v>
      </c>
      <c r="F71" s="144">
        <v>-62.599999999999973</v>
      </c>
      <c r="G71" s="144">
        <v>-125.58517244673712</v>
      </c>
      <c r="H71" s="144">
        <v>-214.3</v>
      </c>
      <c r="I71" s="144">
        <v>-324.30000000000013</v>
      </c>
      <c r="J71" s="144">
        <v>-639.49999999999977</v>
      </c>
      <c r="K71" s="144">
        <v>-1205.6999999999998</v>
      </c>
      <c r="L71" s="144">
        <v>-1934.938263106332</v>
      </c>
      <c r="M71" s="144">
        <v>-3896.6513805292852</v>
      </c>
      <c r="N71" s="144">
        <v>-5793.4938377758572</v>
      </c>
      <c r="O71" s="144">
        <v>-6957.6526225279522</v>
      </c>
      <c r="P71" s="144">
        <v>-7938.1150281838209</v>
      </c>
      <c r="Q71" s="144">
        <v>-8798.8678704499744</v>
      </c>
      <c r="R71" s="144">
        <v>-9621.9875760713276</v>
      </c>
      <c r="S71" s="144">
        <v>-10429.009126771138</v>
      </c>
      <c r="T71" s="144">
        <v>-11332.707630406878</v>
      </c>
      <c r="U71" s="144">
        <v>-12837.93786198395</v>
      </c>
      <c r="V71" s="144">
        <v>-15041.707967754928</v>
      </c>
      <c r="W71" s="144">
        <v>-15410.29319618089</v>
      </c>
      <c r="X71" s="144">
        <v>-15658.660480037222</v>
      </c>
      <c r="Y71" s="144">
        <v>-16321.804857383388</v>
      </c>
      <c r="Z71" s="144">
        <v>-17162.16077272694</v>
      </c>
      <c r="AA71" s="144">
        <v>-17834.200342368684</v>
      </c>
      <c r="AB71" s="144">
        <v>-18464.937874085135</v>
      </c>
      <c r="AC71" s="144">
        <v>-19146.666620692889</v>
      </c>
      <c r="AD71" s="144">
        <v>-20015.89587013741</v>
      </c>
      <c r="AE71" s="144">
        <v>-21088.907848983567</v>
      </c>
      <c r="AF71" s="144">
        <v>-22169.219750957578</v>
      </c>
      <c r="AG71" s="144">
        <v>-23073.533464202523</v>
      </c>
      <c r="AH71" s="144">
        <v>-24069.604020525767</v>
      </c>
      <c r="AI71" s="144">
        <v>-25169.929171257878</v>
      </c>
      <c r="AJ71" s="144">
        <v>-26453.090838359825</v>
      </c>
      <c r="AK71" s="144">
        <v>-28129.381652446111</v>
      </c>
      <c r="AL71" s="144">
        <v>-30488.511308059005</v>
      </c>
      <c r="AM71" s="144">
        <v>-32645.956138952915</v>
      </c>
      <c r="AN71" s="144">
        <v>-34647.476586942219</v>
      </c>
      <c r="AO71" s="144">
        <v>-36344.803234347906</v>
      </c>
      <c r="AP71" s="144">
        <v>-38155.928412729088</v>
      </c>
      <c r="AQ71" s="144">
        <v>-39447.236480517829</v>
      </c>
      <c r="AR71" s="144">
        <v>-40832.494045364139</v>
      </c>
      <c r="AS71" s="144">
        <v>-42309.639631013233</v>
      </c>
      <c r="AT71" s="144">
        <v>-43637.460045811888</v>
      </c>
      <c r="AU71" s="144">
        <v>-45731.903331212561</v>
      </c>
      <c r="AV71" s="144">
        <v>-46962.540456196577</v>
      </c>
      <c r="AW71" s="144">
        <v>-48067.882600347184</v>
      </c>
      <c r="AX71" s="144">
        <v>-49095.517541967361</v>
      </c>
      <c r="AY71" s="144">
        <v>-50277.975817674291</v>
      </c>
      <c r="AZ71" s="144">
        <v>-51850.584939674292</v>
      </c>
    </row>
    <row r="72" spans="1:52" ht="12" customHeight="1">
      <c r="A72" s="143" t="s">
        <v>323</v>
      </c>
      <c r="B72" s="144">
        <v>-43.589376134517948</v>
      </c>
      <c r="C72" s="144">
        <v>-41.699999999999974</v>
      </c>
      <c r="D72" s="144">
        <v>-42.5</v>
      </c>
      <c r="E72" s="144">
        <v>-42.09999999999998</v>
      </c>
      <c r="F72" s="144">
        <v>-40.399999999999977</v>
      </c>
      <c r="G72" s="144">
        <v>-41.368109295882348</v>
      </c>
      <c r="H72" s="144">
        <v>-39.900000000000013</v>
      </c>
      <c r="I72" s="144">
        <v>-39.999999999999979</v>
      </c>
      <c r="J72" s="144">
        <v>-39.999999999999993</v>
      </c>
      <c r="K72" s="144">
        <v>-38.59999999999998</v>
      </c>
      <c r="L72" s="144">
        <v>-41.105378809592025</v>
      </c>
      <c r="M72" s="144">
        <v>-41.105378809591919</v>
      </c>
      <c r="N72" s="144">
        <v>-39.72007260915256</v>
      </c>
      <c r="O72" s="144">
        <v>-36.113499570077387</v>
      </c>
      <c r="P72" s="144">
        <v>-41.535301423521581</v>
      </c>
      <c r="Q72" s="144">
        <v>-42.036877806439222</v>
      </c>
      <c r="R72" s="144">
        <v>-41.43650042992261</v>
      </c>
      <c r="S72" s="144">
        <v>-41.436500429922638</v>
      </c>
      <c r="T72" s="144">
        <v>-43.822173258813393</v>
      </c>
      <c r="U72" s="144">
        <v>-43.822173258813422</v>
      </c>
      <c r="V72" s="144">
        <v>-43.822173258813429</v>
      </c>
      <c r="W72" s="144">
        <v>-43.822173258813407</v>
      </c>
      <c r="X72" s="144">
        <v>-43.822173258813407</v>
      </c>
      <c r="Y72" s="144">
        <v>-43.822173258813436</v>
      </c>
      <c r="Z72" s="144">
        <v>-43.822173258813422</v>
      </c>
      <c r="AA72" s="144">
        <v>-43.8221732588134</v>
      </c>
      <c r="AB72" s="144">
        <v>-43.822173258813422</v>
      </c>
      <c r="AC72" s="144">
        <v>-43.822173258813407</v>
      </c>
      <c r="AD72" s="144">
        <v>-43.822173258813415</v>
      </c>
      <c r="AE72" s="144">
        <v>-43.822173258813407</v>
      </c>
      <c r="AF72" s="144">
        <v>-43.822173258813393</v>
      </c>
      <c r="AG72" s="144">
        <v>-43.822173258813436</v>
      </c>
      <c r="AH72" s="144">
        <v>-43.8221732588134</v>
      </c>
      <c r="AI72" s="144">
        <v>-43.822173258813436</v>
      </c>
      <c r="AJ72" s="144">
        <v>-43.822173258813407</v>
      </c>
      <c r="AK72" s="144">
        <v>-43.822173258813407</v>
      </c>
      <c r="AL72" s="144">
        <v>-43.822173258813429</v>
      </c>
      <c r="AM72" s="144">
        <v>-43.8221732588134</v>
      </c>
      <c r="AN72" s="144">
        <v>-43.8221732588134</v>
      </c>
      <c r="AO72" s="144">
        <v>-43.822173258813415</v>
      </c>
      <c r="AP72" s="144">
        <v>-43.822542474761967</v>
      </c>
      <c r="AQ72" s="144">
        <v>-43.822542474761946</v>
      </c>
      <c r="AR72" s="144">
        <v>-43.822542474761931</v>
      </c>
      <c r="AS72" s="144">
        <v>-43.822542474761946</v>
      </c>
      <c r="AT72" s="144">
        <v>-45.473564735199574</v>
      </c>
      <c r="AU72" s="144">
        <v>-49.043813294162682</v>
      </c>
      <c r="AV72" s="144">
        <v>-49.038222807394739</v>
      </c>
      <c r="AW72" s="144">
        <v>-49.081719630744324</v>
      </c>
      <c r="AX72" s="144">
        <v>-60.925824914015593</v>
      </c>
      <c r="AY72" s="144">
        <v>-81.886957222700019</v>
      </c>
      <c r="AZ72" s="144">
        <v>-105.29629729148775</v>
      </c>
    </row>
    <row r="73" spans="1:52" ht="12" customHeight="1">
      <c r="A73" s="150" t="s">
        <v>72</v>
      </c>
      <c r="B73" s="151">
        <v>-30687.302952135269</v>
      </c>
      <c r="C73" s="151">
        <v>-32605.199999999993</v>
      </c>
      <c r="D73" s="151">
        <v>-27428.1</v>
      </c>
      <c r="E73" s="151">
        <v>-26561.299999999996</v>
      </c>
      <c r="F73" s="151">
        <v>-28283.999999999996</v>
      </c>
      <c r="G73" s="151">
        <v>-26940.288525843131</v>
      </c>
      <c r="H73" s="151">
        <v>-27172</v>
      </c>
      <c r="I73" s="151">
        <v>-27036.999999999996</v>
      </c>
      <c r="J73" s="151">
        <v>-28570.499999999996</v>
      </c>
      <c r="K73" s="151">
        <v>-28873.199999999997</v>
      </c>
      <c r="L73" s="151">
        <v>-32408.431642946147</v>
      </c>
      <c r="M73" s="151">
        <v>-26844.654628833494</v>
      </c>
      <c r="N73" s="151">
        <v>-28878.642399923567</v>
      </c>
      <c r="O73" s="151">
        <v>-31950.20063055318</v>
      </c>
      <c r="P73" s="151">
        <v>-32244.817044043182</v>
      </c>
      <c r="Q73" s="151">
        <v>-29326.741186586412</v>
      </c>
      <c r="R73" s="151">
        <v>-25743.824816474953</v>
      </c>
      <c r="S73" s="151">
        <v>-26062.096599960583</v>
      </c>
      <c r="T73" s="151">
        <v>-26989.732815847077</v>
      </c>
      <c r="U73" s="151">
        <v>-27182.179258980548</v>
      </c>
      <c r="V73" s="151">
        <v>-26010.266915587243</v>
      </c>
      <c r="W73" s="151">
        <v>-28925.865595292933</v>
      </c>
      <c r="X73" s="151">
        <v>-28898.033530279197</v>
      </c>
      <c r="Y73" s="151">
        <v>-28563.371872024945</v>
      </c>
      <c r="Z73" s="151">
        <v>-29021.300551182394</v>
      </c>
      <c r="AA73" s="151">
        <v>-29092.41594140137</v>
      </c>
      <c r="AB73" s="151">
        <v>-29254.905840865271</v>
      </c>
      <c r="AC73" s="151">
        <v>-29597.589517010842</v>
      </c>
      <c r="AD73" s="151">
        <v>-29547.056252875813</v>
      </c>
      <c r="AE73" s="151">
        <v>-29535.732826139953</v>
      </c>
      <c r="AF73" s="151">
        <v>-29557.05765304626</v>
      </c>
      <c r="AG73" s="151">
        <v>-29709.346034166272</v>
      </c>
      <c r="AH73" s="151">
        <v>-29938.068483910214</v>
      </c>
      <c r="AI73" s="151">
        <v>-30203.604914044034</v>
      </c>
      <c r="AJ73" s="151">
        <v>-30269.277720791913</v>
      </c>
      <c r="AK73" s="151">
        <v>-30723.987689778565</v>
      </c>
      <c r="AL73" s="151">
        <v>-31014.770766372509</v>
      </c>
      <c r="AM73" s="151">
        <v>-31283.748290786069</v>
      </c>
      <c r="AN73" s="151">
        <v>-31213.786863236375</v>
      </c>
      <c r="AO73" s="151">
        <v>-31276.015465369841</v>
      </c>
      <c r="AP73" s="151">
        <v>-31898.855462393385</v>
      </c>
      <c r="AQ73" s="151">
        <v>-31873.420756968535</v>
      </c>
      <c r="AR73" s="151">
        <v>-31946.118181909998</v>
      </c>
      <c r="AS73" s="151">
        <v>-31771.792022131562</v>
      </c>
      <c r="AT73" s="151">
        <v>-31795.217096475528</v>
      </c>
      <c r="AU73" s="151">
        <v>-31603.907759100042</v>
      </c>
      <c r="AV73" s="151">
        <v>-31583.486897135033</v>
      </c>
      <c r="AW73" s="151">
        <v>-31618.356805987762</v>
      </c>
      <c r="AX73" s="151">
        <v>-31394.989998898483</v>
      </c>
      <c r="AY73" s="151">
        <v>-31419.602114866451</v>
      </c>
      <c r="AZ73" s="151">
        <v>-31379.986762499488</v>
      </c>
    </row>
    <row r="74" spans="1:52" ht="12" customHeight="1">
      <c r="A74" s="134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</row>
    <row r="75" spans="1:52" ht="12" customHeight="1">
      <c r="A75" s="114" t="s">
        <v>329</v>
      </c>
      <c r="B75" s="154">
        <v>0.39357947128880094</v>
      </c>
      <c r="C75" s="154">
        <v>0.39424453325697129</v>
      </c>
      <c r="D75" s="154">
        <v>0.38803879611491598</v>
      </c>
      <c r="E75" s="154">
        <v>0.38846277735928741</v>
      </c>
      <c r="F75" s="154">
        <v>0.39306029350204419</v>
      </c>
      <c r="G75" s="154">
        <v>0.39437840554491183</v>
      </c>
      <c r="H75" s="154">
        <v>0.39467741289452551</v>
      </c>
      <c r="I75" s="154">
        <v>0.40143913165107609</v>
      </c>
      <c r="J75" s="154">
        <v>0.4107961668817956</v>
      </c>
      <c r="K75" s="154">
        <v>0.4167576780507104</v>
      </c>
      <c r="L75" s="154">
        <v>0.42410646884287129</v>
      </c>
      <c r="M75" s="154">
        <v>0.42225481592670261</v>
      </c>
      <c r="N75" s="154">
        <v>0.42933401375786973</v>
      </c>
      <c r="O75" s="154">
        <v>0.442995866344292</v>
      </c>
      <c r="P75" s="154">
        <v>0.4501348440614551</v>
      </c>
      <c r="Q75" s="154">
        <v>0.45842137229484309</v>
      </c>
      <c r="R75" s="154">
        <v>0.4669921298713024</v>
      </c>
      <c r="S75" s="154">
        <v>0.47957035212348131</v>
      </c>
      <c r="T75" s="154">
        <v>0.49669836898212122</v>
      </c>
      <c r="U75" s="154">
        <v>0.5115581961759722</v>
      </c>
      <c r="V75" s="154">
        <v>0.53120995803356197</v>
      </c>
      <c r="W75" s="154">
        <v>0.5447551499045975</v>
      </c>
      <c r="X75" s="154">
        <v>0.55524519093476299</v>
      </c>
      <c r="Y75" s="154">
        <v>0.57121144531541168</v>
      </c>
      <c r="Z75" s="154">
        <v>0.58930237715609091</v>
      </c>
      <c r="AA75" s="154">
        <v>0.60352809359867921</v>
      </c>
      <c r="AB75" s="154">
        <v>0.61514123505203155</v>
      </c>
      <c r="AC75" s="154">
        <v>0.62444957724483352</v>
      </c>
      <c r="AD75" s="154">
        <v>0.6350107254718812</v>
      </c>
      <c r="AE75" s="154">
        <v>0.65357976139677565</v>
      </c>
      <c r="AF75" s="154">
        <v>0.67303369694699522</v>
      </c>
      <c r="AG75" s="154">
        <v>0.69228223430468672</v>
      </c>
      <c r="AH75" s="154">
        <v>0.70965534044140322</v>
      </c>
      <c r="AI75" s="154">
        <v>0.73159112756770583</v>
      </c>
      <c r="AJ75" s="154">
        <v>0.75877115384328719</v>
      </c>
      <c r="AK75" s="154">
        <v>0.80558102195241232</v>
      </c>
      <c r="AL75" s="154">
        <v>0.83562190959772575</v>
      </c>
      <c r="AM75" s="154">
        <v>0.87314880421868823</v>
      </c>
      <c r="AN75" s="154">
        <v>0.90624686566873902</v>
      </c>
      <c r="AO75" s="154">
        <v>0.92814619210523419</v>
      </c>
      <c r="AP75" s="154">
        <v>0.9556012435213932</v>
      </c>
      <c r="AQ75" s="154">
        <v>0.98582830415876754</v>
      </c>
      <c r="AR75" s="154">
        <v>1.0048056353754498</v>
      </c>
      <c r="AS75" s="154">
        <v>1.0255945095430514</v>
      </c>
      <c r="AT75" s="154">
        <v>1.0503971369320324</v>
      </c>
      <c r="AU75" s="154">
        <v>1.0604497301298625</v>
      </c>
      <c r="AV75" s="154">
        <v>1.0831335949344707</v>
      </c>
      <c r="AW75" s="154">
        <v>1.1186387205401689</v>
      </c>
      <c r="AX75" s="154">
        <v>1.1568861967580399</v>
      </c>
      <c r="AY75" s="154">
        <v>1.1884406004357717</v>
      </c>
      <c r="AZ75" s="154">
        <v>1.2087131042069641</v>
      </c>
    </row>
    <row r="76" spans="1:52" ht="12" customHeight="1">
      <c r="A76" s="137" t="s">
        <v>69</v>
      </c>
      <c r="B76" s="155">
        <v>0.31438587746089547</v>
      </c>
      <c r="C76" s="155">
        <v>0.31495223056377231</v>
      </c>
      <c r="D76" s="155">
        <v>0.31544799475149715</v>
      </c>
      <c r="E76" s="155">
        <v>0.31571782101623497</v>
      </c>
      <c r="F76" s="155">
        <v>0.31581066292857363</v>
      </c>
      <c r="G76" s="155">
        <v>0.31520125357665435</v>
      </c>
      <c r="H76" s="155">
        <v>0.315129543322545</v>
      </c>
      <c r="I76" s="155">
        <v>0.31487973203669212</v>
      </c>
      <c r="J76" s="155">
        <v>0.31487698130808089</v>
      </c>
      <c r="K76" s="155">
        <v>0.31442889055381096</v>
      </c>
      <c r="L76" s="155">
        <v>0.31465329091079075</v>
      </c>
      <c r="M76" s="155">
        <v>0.31469589463384884</v>
      </c>
      <c r="N76" s="155">
        <v>0.31456188096344678</v>
      </c>
      <c r="O76" s="155">
        <v>0.31482716951201217</v>
      </c>
      <c r="P76" s="155">
        <v>0.31463925654346309</v>
      </c>
      <c r="Q76" s="155">
        <v>0.31456095144208535</v>
      </c>
      <c r="R76" s="155">
        <v>0.31422198527072648</v>
      </c>
      <c r="S76" s="155">
        <v>0.31569044786157735</v>
      </c>
      <c r="T76" s="155">
        <v>0.31458209660398678</v>
      </c>
      <c r="U76" s="155">
        <v>0.31551192368030218</v>
      </c>
      <c r="V76" s="155">
        <v>0.31538707888744821</v>
      </c>
      <c r="W76" s="155">
        <v>0.31721736306276321</v>
      </c>
      <c r="X76" s="155">
        <v>0.31722455541544031</v>
      </c>
      <c r="Y76" s="155">
        <v>0.31729898971756043</v>
      </c>
      <c r="Z76" s="155">
        <v>0.31818220989965407</v>
      </c>
      <c r="AA76" s="155">
        <v>0.31823307317949961</v>
      </c>
      <c r="AB76" s="155">
        <v>0.31780674923201602</v>
      </c>
      <c r="AC76" s="155">
        <v>0.31810255620250238</v>
      </c>
      <c r="AD76" s="155">
        <v>0.31825273316660285</v>
      </c>
      <c r="AE76" s="155">
        <v>0.31841080078031286</v>
      </c>
      <c r="AF76" s="155">
        <v>0.31834298073793776</v>
      </c>
      <c r="AG76" s="155">
        <v>0.31817008672862179</v>
      </c>
      <c r="AH76" s="155">
        <v>0.31793731340125525</v>
      </c>
      <c r="AI76" s="155">
        <v>0.31743979347361595</v>
      </c>
      <c r="AJ76" s="155">
        <v>0.31855677860077369</v>
      </c>
      <c r="AK76" s="155">
        <v>0.31706545061611258</v>
      </c>
      <c r="AL76" s="155">
        <v>0.31651435060338967</v>
      </c>
      <c r="AM76" s="155">
        <v>0.3163166046562032</v>
      </c>
      <c r="AN76" s="155">
        <v>0.31615961609304349</v>
      </c>
      <c r="AO76" s="155">
        <v>0.31495377077830955</v>
      </c>
      <c r="AP76" s="155">
        <v>0.31463806671655242</v>
      </c>
      <c r="AQ76" s="155">
        <v>0.31424300970701941</v>
      </c>
      <c r="AR76" s="155">
        <v>0.31387793626907495</v>
      </c>
      <c r="AS76" s="155">
        <v>0.31319071737017162</v>
      </c>
      <c r="AT76" s="155">
        <v>0.31463261060171932</v>
      </c>
      <c r="AU76" s="155">
        <v>0.31451117667653689</v>
      </c>
      <c r="AV76" s="155">
        <v>0.31523975404519278</v>
      </c>
      <c r="AW76" s="155">
        <v>0.31530945792674958</v>
      </c>
      <c r="AX76" s="155">
        <v>0.31542384208797231</v>
      </c>
      <c r="AY76" s="155">
        <v>0.31501482551906484</v>
      </c>
      <c r="AZ76" s="155">
        <v>0.31471757740947726</v>
      </c>
    </row>
    <row r="77" spans="1:52" ht="12" customHeight="1">
      <c r="A77" s="139" t="s">
        <v>309</v>
      </c>
      <c r="B77" s="156">
        <v>0.35436984222702589</v>
      </c>
      <c r="C77" s="156">
        <v>0.35122535214937267</v>
      </c>
      <c r="D77" s="156">
        <v>0.35424113646020472</v>
      </c>
      <c r="E77" s="156">
        <v>0.35726920792482975</v>
      </c>
      <c r="F77" s="156">
        <v>0.35785766154736759</v>
      </c>
      <c r="G77" s="156">
        <v>0.36091104805613244</v>
      </c>
      <c r="H77" s="156">
        <v>0.35871087047539507</v>
      </c>
      <c r="I77" s="156">
        <v>0.36280026585141273</v>
      </c>
      <c r="J77" s="156">
        <v>0.36840489052626796</v>
      </c>
      <c r="K77" s="156">
        <v>0.36651737164633424</v>
      </c>
      <c r="L77" s="156">
        <v>0.36623454901687724</v>
      </c>
      <c r="M77" s="156">
        <v>0.36427798215062879</v>
      </c>
      <c r="N77" s="156">
        <v>0.35657987923922357</v>
      </c>
      <c r="O77" s="156">
        <v>0.35457414536182724</v>
      </c>
      <c r="P77" s="156">
        <v>0.35251799001012951</v>
      </c>
      <c r="Q77" s="156">
        <v>0.35871173517834865</v>
      </c>
      <c r="R77" s="156">
        <v>0.3711574786812149</v>
      </c>
      <c r="S77" s="156">
        <v>0.37041674100901478</v>
      </c>
      <c r="T77" s="156">
        <v>0.3719415449944467</v>
      </c>
      <c r="U77" s="156">
        <v>0.37164118141374608</v>
      </c>
      <c r="V77" s="156">
        <v>0.3742633037044118</v>
      </c>
      <c r="W77" s="156">
        <v>0.37243683193178284</v>
      </c>
      <c r="X77" s="156">
        <v>0.37934536764047744</v>
      </c>
      <c r="Y77" s="156">
        <v>0.38375775647382082</v>
      </c>
      <c r="Z77" s="156">
        <v>0.38472483031952948</v>
      </c>
      <c r="AA77" s="156">
        <v>0.38588296763690705</v>
      </c>
      <c r="AB77" s="156">
        <v>0.38687757450526405</v>
      </c>
      <c r="AC77" s="156">
        <v>0.384740023105411</v>
      </c>
      <c r="AD77" s="156">
        <v>0.38542183489078008</v>
      </c>
      <c r="AE77" s="156">
        <v>0.38685182580277916</v>
      </c>
      <c r="AF77" s="156">
        <v>0.38923024071115242</v>
      </c>
      <c r="AG77" s="156">
        <v>0.38995232474154679</v>
      </c>
      <c r="AH77" s="156">
        <v>0.39315472238846305</v>
      </c>
      <c r="AI77" s="156">
        <v>0.3952119346203683</v>
      </c>
      <c r="AJ77" s="156">
        <v>0.39783332721375014</v>
      </c>
      <c r="AK77" s="156">
        <v>0.40576733227640638</v>
      </c>
      <c r="AL77" s="156">
        <v>0.39946975309891308</v>
      </c>
      <c r="AM77" s="156">
        <v>0.39840465571595418</v>
      </c>
      <c r="AN77" s="156">
        <v>0.39764306913653441</v>
      </c>
      <c r="AO77" s="156">
        <v>0.39373548495283905</v>
      </c>
      <c r="AP77" s="156">
        <v>0.38759690141910053</v>
      </c>
      <c r="AQ77" s="156">
        <v>0.38740768801521752</v>
      </c>
      <c r="AR77" s="156">
        <v>0.38255136374320348</v>
      </c>
      <c r="AS77" s="156">
        <v>0.38002201780454559</v>
      </c>
      <c r="AT77" s="156">
        <v>0.38057749096324656</v>
      </c>
      <c r="AU77" s="156">
        <v>0.37499621703691993</v>
      </c>
      <c r="AV77" s="156">
        <v>0.37448885718695007</v>
      </c>
      <c r="AW77" s="156">
        <v>0.37679645925494343</v>
      </c>
      <c r="AX77" s="156">
        <v>0.38044450168814087</v>
      </c>
      <c r="AY77" s="156">
        <v>0.38063170349103254</v>
      </c>
      <c r="AZ77" s="156">
        <v>0.37924960207446118</v>
      </c>
    </row>
    <row r="78" spans="1:52" ht="12" customHeight="1">
      <c r="A78" s="141" t="s">
        <v>310</v>
      </c>
      <c r="B78" s="157">
        <v>0.34777903480772282</v>
      </c>
      <c r="C78" s="157">
        <v>0.34510240020119543</v>
      </c>
      <c r="D78" s="157">
        <v>0.34353649365186617</v>
      </c>
      <c r="E78" s="157">
        <v>0.34776529333914202</v>
      </c>
      <c r="F78" s="157">
        <v>0.34604788812125148</v>
      </c>
      <c r="G78" s="157">
        <v>0.34920898580009058</v>
      </c>
      <c r="H78" s="157">
        <v>0.34435995160264926</v>
      </c>
      <c r="I78" s="157">
        <v>0.34541091733318974</v>
      </c>
      <c r="J78" s="157">
        <v>0.34530875642208753</v>
      </c>
      <c r="K78" s="157">
        <v>0.34346009577587128</v>
      </c>
      <c r="L78" s="157">
        <v>0.34494074789609702</v>
      </c>
      <c r="M78" s="157">
        <v>0.34641230159730418</v>
      </c>
      <c r="N78" s="157">
        <v>0.34563634155962403</v>
      </c>
      <c r="O78" s="157">
        <v>0.34554751935343586</v>
      </c>
      <c r="P78" s="157">
        <v>0.34607831768704211</v>
      </c>
      <c r="Q78" s="157">
        <v>0.35024731054616814</v>
      </c>
      <c r="R78" s="157">
        <v>0.35464880876942873</v>
      </c>
      <c r="S78" s="157">
        <v>0.34991821114568922</v>
      </c>
      <c r="T78" s="157">
        <v>0.34610838106551622</v>
      </c>
      <c r="U78" s="157">
        <v>0.34370550008845963</v>
      </c>
      <c r="V78" s="157">
        <v>0.35120715094790039</v>
      </c>
      <c r="W78" s="157">
        <v>0.35309872311756074</v>
      </c>
      <c r="X78" s="157">
        <v>0.35349758003644743</v>
      </c>
      <c r="Y78" s="157">
        <v>0.36021765522250254</v>
      </c>
      <c r="Z78" s="157">
        <v>0.3567387138676103</v>
      </c>
      <c r="AA78" s="157">
        <v>0.3593466509199898</v>
      </c>
      <c r="AB78" s="157">
        <v>0.35633538268296505</v>
      </c>
      <c r="AC78" s="157">
        <v>0.35757293128162626</v>
      </c>
      <c r="AD78" s="157">
        <v>0.35997730535157524</v>
      </c>
      <c r="AE78" s="157">
        <v>0.35822816890063386</v>
      </c>
      <c r="AF78" s="157">
        <v>0.36029860540146663</v>
      </c>
      <c r="AG78" s="157">
        <v>0.35795032971233737</v>
      </c>
      <c r="AH78" s="157">
        <v>0.36037015286563551</v>
      </c>
      <c r="AI78" s="157">
        <v>0.35167453509667029</v>
      </c>
      <c r="AJ78" s="157">
        <v>0.35355825611472191</v>
      </c>
      <c r="AK78" s="157">
        <v>0.35459656028270797</v>
      </c>
      <c r="AL78" s="157">
        <v>0.35376264245159733</v>
      </c>
      <c r="AM78" s="157">
        <v>0.35861165062266021</v>
      </c>
      <c r="AN78" s="157">
        <v>0.35224800935012623</v>
      </c>
      <c r="AO78" s="157">
        <v>0.34828779276192356</v>
      </c>
      <c r="AP78" s="157">
        <v>0.33861094464099134</v>
      </c>
      <c r="AQ78" s="157">
        <v>0.33559229527514189</v>
      </c>
      <c r="AR78" s="157">
        <v>0.33838601025325293</v>
      </c>
      <c r="AS78" s="157">
        <v>0.33395664198960412</v>
      </c>
      <c r="AT78" s="157">
        <v>0.33768125107941555</v>
      </c>
      <c r="AU78" s="157">
        <v>0.33055572594483312</v>
      </c>
      <c r="AV78" s="157">
        <v>0.32764805974546507</v>
      </c>
      <c r="AW78" s="157">
        <v>0.32547682825572316</v>
      </c>
      <c r="AX78" s="157">
        <v>0.32143330928889841</v>
      </c>
      <c r="AY78" s="157">
        <v>0.3187569794338998</v>
      </c>
      <c r="AZ78" s="157">
        <v>0.31763288075170731</v>
      </c>
    </row>
    <row r="79" spans="1:52" ht="12" customHeight="1">
      <c r="A79" s="125" t="s">
        <v>311</v>
      </c>
      <c r="B79" s="158">
        <v>0.3281157090183901</v>
      </c>
      <c r="C79" s="158">
        <v>0.32217758401886043</v>
      </c>
      <c r="D79" s="158">
        <v>0.32405980536468487</v>
      </c>
      <c r="E79" s="158">
        <v>0.32807262756587668</v>
      </c>
      <c r="F79" s="158">
        <v>0.32693291037630406</v>
      </c>
      <c r="G79" s="158">
        <v>0.32459755904015486</v>
      </c>
      <c r="H79" s="158">
        <v>0.32045994925262916</v>
      </c>
      <c r="I79" s="158">
        <v>0.32015015144345071</v>
      </c>
      <c r="J79" s="158">
        <v>0.32310228432761612</v>
      </c>
      <c r="K79" s="158">
        <v>0.3208036891589266</v>
      </c>
      <c r="L79" s="158">
        <v>0.32227432086449975</v>
      </c>
      <c r="M79" s="158">
        <v>0.32282877251847159</v>
      </c>
      <c r="N79" s="158">
        <v>0.3196637633992625</v>
      </c>
      <c r="O79" s="158">
        <v>0.323391182120846</v>
      </c>
      <c r="P79" s="158">
        <v>0.32320936136496031</v>
      </c>
      <c r="Q79" s="158">
        <v>0.32646436599768491</v>
      </c>
      <c r="R79" s="158">
        <v>0.33868605415681385</v>
      </c>
      <c r="S79" s="158">
        <v>0.33636692830211934</v>
      </c>
      <c r="T79" s="158">
        <v>0.33694618209283494</v>
      </c>
      <c r="U79" s="158">
        <v>0.33697865432524537</v>
      </c>
      <c r="V79" s="158">
        <v>0.33857253397454595</v>
      </c>
      <c r="W79" s="158">
        <v>0.33903646233024692</v>
      </c>
      <c r="X79" s="158">
        <v>0.34385205091280296</v>
      </c>
      <c r="Y79" s="158">
        <v>0.34555862038931889</v>
      </c>
      <c r="Z79" s="158">
        <v>0.33816147398048857</v>
      </c>
      <c r="AA79" s="158">
        <v>0.33795266299373022</v>
      </c>
      <c r="AB79" s="158">
        <v>0.33858923957270448</v>
      </c>
      <c r="AC79" s="158">
        <v>0.33803865671626504</v>
      </c>
      <c r="AD79" s="158">
        <v>0.33951970244933599</v>
      </c>
      <c r="AE79" s="158">
        <v>0.34291431302114483</v>
      </c>
      <c r="AF79" s="158">
        <v>0.32978511885406453</v>
      </c>
      <c r="AG79" s="158">
        <v>0.33559342033633022</v>
      </c>
      <c r="AH79" s="158">
        <v>0.3337068292853928</v>
      </c>
      <c r="AI79" s="158">
        <v>0.34208496880853501</v>
      </c>
      <c r="AJ79" s="158">
        <v>0.33239203400625972</v>
      </c>
      <c r="AK79" s="158">
        <v>0.33426272345278479</v>
      </c>
      <c r="AL79" s="158">
        <v>0.33986961215814915</v>
      </c>
      <c r="AM79" s="158">
        <v>0.34069946703490928</v>
      </c>
      <c r="AN79" s="158">
        <v>0.35132318674495366</v>
      </c>
      <c r="AO79" s="158">
        <v>0.350730565280224</v>
      </c>
      <c r="AP79" s="158">
        <v>0.34069414197095643</v>
      </c>
      <c r="AQ79" s="158">
        <v>0.36121932054441408</v>
      </c>
      <c r="AR79" s="158">
        <v>0.3620589826051745</v>
      </c>
      <c r="AS79" s="158">
        <v>0.36514932232952579</v>
      </c>
      <c r="AT79" s="158">
        <v>0.3441233875873887</v>
      </c>
      <c r="AU79" s="158">
        <v>0.34584378059530541</v>
      </c>
      <c r="AV79" s="158">
        <v>0.32206089018960971</v>
      </c>
      <c r="AW79" s="158">
        <v>0.29914808664924442</v>
      </c>
      <c r="AX79" s="158">
        <v>0.29656660918496447</v>
      </c>
      <c r="AY79" s="158">
        <v>0.29671906284007765</v>
      </c>
      <c r="AZ79" s="158">
        <v>0.26075176578786519</v>
      </c>
    </row>
    <row r="80" spans="1:52" ht="12" customHeight="1">
      <c r="A80" s="125" t="s">
        <v>312</v>
      </c>
      <c r="B80" s="158">
        <v>0.4126986507078696</v>
      </c>
      <c r="C80" s="158">
        <v>0.41181300518361202</v>
      </c>
      <c r="D80" s="158">
        <v>0.41299223913170874</v>
      </c>
      <c r="E80" s="158">
        <v>0.42314926185388957</v>
      </c>
      <c r="F80" s="158">
        <v>0.42197941786502668</v>
      </c>
      <c r="G80" s="158">
        <v>0.43119494296538663</v>
      </c>
      <c r="H80" s="158">
        <v>0.43459521244269234</v>
      </c>
      <c r="I80" s="158">
        <v>0.44378766650215984</v>
      </c>
      <c r="J80" s="158">
        <v>0.45046104665000314</v>
      </c>
      <c r="K80" s="158">
        <v>0.44730169844048112</v>
      </c>
      <c r="L80" s="158">
        <v>0.44459988821003682</v>
      </c>
      <c r="M80" s="158">
        <v>0.44512054876617207</v>
      </c>
      <c r="N80" s="158">
        <v>0.44034268697738038</v>
      </c>
      <c r="O80" s="158">
        <v>0.43790715719101098</v>
      </c>
      <c r="P80" s="158">
        <v>0.43641602199682072</v>
      </c>
      <c r="Q80" s="158">
        <v>0.44474388918076535</v>
      </c>
      <c r="R80" s="158">
        <v>0.44796079100327485</v>
      </c>
      <c r="S80" s="158">
        <v>0.44803254180572943</v>
      </c>
      <c r="T80" s="158">
        <v>0.44780693361104912</v>
      </c>
      <c r="U80" s="158">
        <v>0.44633160375582909</v>
      </c>
      <c r="V80" s="158">
        <v>0.44555266500286717</v>
      </c>
      <c r="W80" s="158">
        <v>0.44330180340600561</v>
      </c>
      <c r="X80" s="158">
        <v>0.45118769984687235</v>
      </c>
      <c r="Y80" s="158">
        <v>0.45395676891742387</v>
      </c>
      <c r="Z80" s="158">
        <v>0.45530493014830031</v>
      </c>
      <c r="AA80" s="158">
        <v>0.45407436067043638</v>
      </c>
      <c r="AB80" s="158">
        <v>0.45841528058820297</v>
      </c>
      <c r="AC80" s="158">
        <v>0.45416616227490958</v>
      </c>
      <c r="AD80" s="158">
        <v>0.45544466828813396</v>
      </c>
      <c r="AE80" s="158">
        <v>0.45587445715648411</v>
      </c>
      <c r="AF80" s="158">
        <v>0.45716148771622267</v>
      </c>
      <c r="AG80" s="158">
        <v>0.45695148528476892</v>
      </c>
      <c r="AH80" s="158">
        <v>0.45991802968264339</v>
      </c>
      <c r="AI80" s="158">
        <v>0.46054856845991321</v>
      </c>
      <c r="AJ80" s="158">
        <v>0.46396787313385623</v>
      </c>
      <c r="AK80" s="158">
        <v>0.47162473493662643</v>
      </c>
      <c r="AL80" s="158">
        <v>0.46902216757402498</v>
      </c>
      <c r="AM80" s="158">
        <v>0.46543745160147426</v>
      </c>
      <c r="AN80" s="158">
        <v>0.46440581466915076</v>
      </c>
      <c r="AO80" s="158">
        <v>0.46132493078027853</v>
      </c>
      <c r="AP80" s="158">
        <v>0.45665715596339779</v>
      </c>
      <c r="AQ80" s="158">
        <v>0.45801577198221888</v>
      </c>
      <c r="AR80" s="158">
        <v>0.45299169603625816</v>
      </c>
      <c r="AS80" s="158">
        <v>0.45286306941615279</v>
      </c>
      <c r="AT80" s="158">
        <v>0.45638257854467479</v>
      </c>
      <c r="AU80" s="158">
        <v>0.45560026059712955</v>
      </c>
      <c r="AV80" s="158">
        <v>0.45411289735767202</v>
      </c>
      <c r="AW80" s="158">
        <v>0.45238868409976674</v>
      </c>
      <c r="AX80" s="158">
        <v>0.45454300820891091</v>
      </c>
      <c r="AY80" s="158">
        <v>0.45489593529377109</v>
      </c>
      <c r="AZ80" s="158">
        <v>0.44906086561127362</v>
      </c>
    </row>
    <row r="81" spans="1:52" ht="12" customHeight="1">
      <c r="A81" s="125" t="s">
        <v>313</v>
      </c>
      <c r="B81" s="158">
        <v>0.29001091579931021</v>
      </c>
      <c r="C81" s="158">
        <v>0.29728413080409422</v>
      </c>
      <c r="D81" s="158">
        <v>0.29786973504911912</v>
      </c>
      <c r="E81" s="158">
        <v>0.28605921906547999</v>
      </c>
      <c r="F81" s="158">
        <v>0.27855472331762454</v>
      </c>
      <c r="G81" s="158">
        <v>0.27905915441850415</v>
      </c>
      <c r="H81" s="158">
        <v>0.27705204438724867</v>
      </c>
      <c r="I81" s="158">
        <v>0.28197072111079341</v>
      </c>
      <c r="J81" s="158">
        <v>0.2776957564185335</v>
      </c>
      <c r="K81" s="158">
        <v>0.27709219332534185</v>
      </c>
      <c r="L81" s="158">
        <v>0.28697739888366947</v>
      </c>
      <c r="M81" s="158">
        <v>0.28653004902815593</v>
      </c>
      <c r="N81" s="158">
        <v>0.28395652587125703</v>
      </c>
      <c r="O81" s="158">
        <v>0.27921439631114697</v>
      </c>
      <c r="P81" s="158">
        <v>0.2763622546557622</v>
      </c>
      <c r="Q81" s="158">
        <v>0.27425071098263892</v>
      </c>
      <c r="R81" s="158">
        <v>0.30068439939965097</v>
      </c>
      <c r="S81" s="158">
        <v>0.29812162288545097</v>
      </c>
      <c r="T81" s="158">
        <v>0.29888473569052793</v>
      </c>
      <c r="U81" s="158">
        <v>0.29795649665221746</v>
      </c>
      <c r="V81" s="158">
        <v>0.30113900712451991</v>
      </c>
      <c r="W81" s="158">
        <v>0.30182013599202007</v>
      </c>
      <c r="X81" s="158">
        <v>0.29861127474809107</v>
      </c>
      <c r="Y81" s="158">
        <v>0.30032060660361642</v>
      </c>
      <c r="Z81" s="158">
        <v>0.30050944243862315</v>
      </c>
      <c r="AA81" s="158">
        <v>0.30031740449443051</v>
      </c>
      <c r="AB81" s="158">
        <v>0.2997616393030233</v>
      </c>
      <c r="AC81" s="158">
        <v>0.29981970189574314</v>
      </c>
      <c r="AD81" s="158">
        <v>0.29994442648755421</v>
      </c>
      <c r="AE81" s="158">
        <v>0.30015036241038096</v>
      </c>
      <c r="AF81" s="158">
        <v>0.30238651642619463</v>
      </c>
      <c r="AG81" s="158">
        <v>0.30219102019674365</v>
      </c>
      <c r="AH81" s="158">
        <v>0.30149483274514027</v>
      </c>
      <c r="AI81" s="158">
        <v>0.30117230525933264</v>
      </c>
      <c r="AJ81" s="158">
        <v>0.29916555211962881</v>
      </c>
      <c r="AK81" s="158">
        <v>0.30006063315865372</v>
      </c>
      <c r="AL81" s="158">
        <v>0.29808775595756137</v>
      </c>
      <c r="AM81" s="158">
        <v>0.29823290851530843</v>
      </c>
      <c r="AN81" s="158">
        <v>0.29845940747094951</v>
      </c>
      <c r="AO81" s="158">
        <v>0.29875890938398253</v>
      </c>
      <c r="AP81" s="158">
        <v>0.29821589365141199</v>
      </c>
      <c r="AQ81" s="158">
        <v>0.29809809553899808</v>
      </c>
      <c r="AR81" s="158">
        <v>0.29386371038219405</v>
      </c>
      <c r="AS81" s="158">
        <v>0.29407623023382667</v>
      </c>
      <c r="AT81" s="158">
        <v>0.29421575838863828</v>
      </c>
      <c r="AU81" s="158">
        <v>0.29450047222437359</v>
      </c>
      <c r="AV81" s="158">
        <v>0.29487577478090743</v>
      </c>
      <c r="AW81" s="158">
        <v>0.29525407229439143</v>
      </c>
      <c r="AX81" s="158">
        <v>0.29555701781316279</v>
      </c>
      <c r="AY81" s="158">
        <v>0.29618725261613299</v>
      </c>
      <c r="AZ81" s="158">
        <v>0.28767856293370841</v>
      </c>
    </row>
    <row r="82" spans="1:52" ht="12" customHeight="1">
      <c r="A82" s="125" t="s">
        <v>314</v>
      </c>
      <c r="B82" s="158">
        <v>0.20972679554817969</v>
      </c>
      <c r="C82" s="158">
        <v>0.24515314978496214</v>
      </c>
      <c r="D82" s="158">
        <v>0.23907448416494731</v>
      </c>
      <c r="E82" s="158">
        <v>0.24234407133109279</v>
      </c>
      <c r="F82" s="158">
        <v>0.21438449678296545</v>
      </c>
      <c r="G82" s="158">
        <v>0.21006694413023283</v>
      </c>
      <c r="H82" s="158">
        <v>0.21225422968469426</v>
      </c>
      <c r="I82" s="158">
        <v>0.21008689965855315</v>
      </c>
      <c r="J82" s="158">
        <v>0.19682180294953147</v>
      </c>
      <c r="K82" s="158">
        <v>0.20042905820079404</v>
      </c>
      <c r="L82" s="158">
        <v>0.19520620377331138</v>
      </c>
      <c r="M82" s="158">
        <v>0.16024799690124536</v>
      </c>
      <c r="N82" s="158">
        <v>0.15653023080147999</v>
      </c>
      <c r="O82" s="158">
        <v>0.1763070673493071</v>
      </c>
      <c r="P82" s="158">
        <v>0.19611772124105456</v>
      </c>
      <c r="Q82" s="158">
        <v>0.20039088785926037</v>
      </c>
      <c r="R82" s="158">
        <v>0.20067589758798823</v>
      </c>
      <c r="S82" s="158">
        <v>0.20158941397477206</v>
      </c>
      <c r="T82" s="158">
        <v>0.20575456295967431</v>
      </c>
      <c r="U82" s="158">
        <v>0.20692278406143108</v>
      </c>
      <c r="V82" s="158">
        <v>0.21360387670760761</v>
      </c>
      <c r="W82" s="158">
        <v>0.21552097324206274</v>
      </c>
      <c r="X82" s="158">
        <v>0.21495335725514989</v>
      </c>
      <c r="Y82" s="158">
        <v>0.21653523501061536</v>
      </c>
      <c r="Z82" s="158">
        <v>0.21664473192080602</v>
      </c>
      <c r="AA82" s="158">
        <v>0.21675473580696275</v>
      </c>
      <c r="AB82" s="158">
        <v>0.21689510949903404</v>
      </c>
      <c r="AC82" s="158">
        <v>0.21660909708121595</v>
      </c>
      <c r="AD82" s="158">
        <v>0.22765969703357791</v>
      </c>
      <c r="AE82" s="158">
        <v>0.22843797068452693</v>
      </c>
      <c r="AF82" s="158">
        <v>0.22861343987531083</v>
      </c>
      <c r="AG82" s="158">
        <v>0.22838870170595912</v>
      </c>
      <c r="AH82" s="158">
        <v>0.22889243392602576</v>
      </c>
      <c r="AI82" s="158">
        <v>0.2289863833223332</v>
      </c>
      <c r="AJ82" s="158">
        <v>0.23225811424049916</v>
      </c>
      <c r="AK82" s="158">
        <v>0.23252761370423752</v>
      </c>
      <c r="AL82" s="158">
        <v>0.23264294923432965</v>
      </c>
      <c r="AM82" s="158">
        <v>0.23290255653764816</v>
      </c>
      <c r="AN82" s="158">
        <v>0.23310193948682187</v>
      </c>
      <c r="AO82" s="158">
        <v>0.23318924045767958</v>
      </c>
      <c r="AP82" s="158">
        <v>0.2332295584668625</v>
      </c>
      <c r="AQ82" s="158">
        <v>0.23253455191339081</v>
      </c>
      <c r="AR82" s="158">
        <v>0.23335827650782295</v>
      </c>
      <c r="AS82" s="158">
        <v>0.23392562843037443</v>
      </c>
      <c r="AT82" s="158">
        <v>0.23396503438553487</v>
      </c>
      <c r="AU82" s="158">
        <v>0.23398538586533524</v>
      </c>
      <c r="AV82" s="158">
        <v>0.23404544427859106</v>
      </c>
      <c r="AW82" s="158">
        <v>0.23415489780078452</v>
      </c>
      <c r="AX82" s="158">
        <v>0.23426242339841874</v>
      </c>
      <c r="AY82" s="158">
        <v>0.23462179265713981</v>
      </c>
      <c r="AZ82" s="158">
        <v>0.23462146442004692</v>
      </c>
    </row>
    <row r="83" spans="1:52" ht="12" customHeight="1">
      <c r="A83" s="125" t="s">
        <v>315</v>
      </c>
      <c r="B83" s="158">
        <v>0.32724292765942431</v>
      </c>
      <c r="C83" s="158">
        <v>0.32396785155646468</v>
      </c>
      <c r="D83" s="158">
        <v>0.3158007487405014</v>
      </c>
      <c r="E83" s="158">
        <v>0.31804911183226864</v>
      </c>
      <c r="F83" s="158">
        <v>0.30707622921710981</v>
      </c>
      <c r="G83" s="158">
        <v>0.31091136312849288</v>
      </c>
      <c r="H83" s="158">
        <v>0.2882682901519778</v>
      </c>
      <c r="I83" s="158">
        <v>0.29279061921717775</v>
      </c>
      <c r="J83" s="158">
        <v>0.29860648642033283</v>
      </c>
      <c r="K83" s="158">
        <v>0.30050192861941999</v>
      </c>
      <c r="L83" s="158">
        <v>0.31446662157946592</v>
      </c>
      <c r="M83" s="158">
        <v>0.30060229837161317</v>
      </c>
      <c r="N83" s="158">
        <v>0.31189952885825106</v>
      </c>
      <c r="O83" s="158">
        <v>0.32007486327847645</v>
      </c>
      <c r="P83" s="158">
        <v>0.3045218431721981</v>
      </c>
      <c r="Q83" s="158">
        <v>0.32214756536283345</v>
      </c>
      <c r="R83" s="158">
        <v>0.30113384680319688</v>
      </c>
      <c r="S83" s="158">
        <v>0.29926624426623888</v>
      </c>
      <c r="T83" s="158">
        <v>0.32070614448894252</v>
      </c>
      <c r="U83" s="158">
        <v>0.32114079463615186</v>
      </c>
      <c r="V83" s="158">
        <v>0.32044522784618579</v>
      </c>
      <c r="W83" s="158">
        <v>0.32855412578153154</v>
      </c>
      <c r="X83" s="158">
        <v>0.33481879988311858</v>
      </c>
      <c r="Y83" s="158">
        <v>0.33127403102377362</v>
      </c>
      <c r="Z83" s="158">
        <v>0.32298576365474591</v>
      </c>
      <c r="AA83" s="158">
        <v>0.33085111280867024</v>
      </c>
      <c r="AB83" s="158">
        <v>0.33105978628840055</v>
      </c>
      <c r="AC83" s="158">
        <v>0.33497580151568412</v>
      </c>
      <c r="AD83" s="158">
        <v>0.34388699671334116</v>
      </c>
      <c r="AE83" s="158">
        <v>0.35589159439647622</v>
      </c>
      <c r="AF83" s="158">
        <v>0.36622577670255324</v>
      </c>
      <c r="AG83" s="158">
        <v>0.34507773067690795</v>
      </c>
      <c r="AH83" s="158">
        <v>0.34731236379663888</v>
      </c>
      <c r="AI83" s="158">
        <v>0.33876166654617546</v>
      </c>
      <c r="AJ83" s="158">
        <v>0.35068451531809114</v>
      </c>
      <c r="AK83" s="158">
        <v>0.35616069659126348</v>
      </c>
      <c r="AL83" s="158">
        <v>0.34557588995327759</v>
      </c>
      <c r="AM83" s="158">
        <v>0.33983679055545579</v>
      </c>
      <c r="AN83" s="158">
        <v>0.33866408147909433</v>
      </c>
      <c r="AO83" s="158">
        <v>0.32179013693022596</v>
      </c>
      <c r="AP83" s="158">
        <v>0.41582753226311941</v>
      </c>
      <c r="AQ83" s="158">
        <v>0.34466375791138965</v>
      </c>
      <c r="AR83" s="158">
        <v>0.35202288361515044</v>
      </c>
      <c r="AS83" s="158">
        <v>0.32771218348394815</v>
      </c>
      <c r="AT83" s="158">
        <v>0.30556341429104911</v>
      </c>
      <c r="AU83" s="158">
        <v>0.37853035094549503</v>
      </c>
      <c r="AV83" s="158">
        <v>0.31795525549948039</v>
      </c>
      <c r="AW83" s="158">
        <v>0.32235903266282312</v>
      </c>
      <c r="AX83" s="158">
        <v>0.31544977967816051</v>
      </c>
      <c r="AY83" s="158">
        <v>0.32493402914629077</v>
      </c>
      <c r="AZ83" s="158">
        <v>0.34554478155159585</v>
      </c>
    </row>
    <row r="84" spans="1:52" ht="12" customHeight="1">
      <c r="A84" s="125" t="s">
        <v>316</v>
      </c>
      <c r="B84" s="158">
        <v>0.35301175099970872</v>
      </c>
      <c r="C84" s="158">
        <v>0.34376484048707739</v>
      </c>
      <c r="D84" s="158">
        <v>0.363421954422535</v>
      </c>
      <c r="E84" s="158">
        <v>0.33640797286472141</v>
      </c>
      <c r="F84" s="158">
        <v>0.34006885605884968</v>
      </c>
      <c r="G84" s="158">
        <v>0.33714681343635711</v>
      </c>
      <c r="H84" s="158">
        <v>0.32447866082872417</v>
      </c>
      <c r="I84" s="158">
        <v>0.31785504217830357</v>
      </c>
      <c r="J84" s="158">
        <v>0.32005684628674053</v>
      </c>
      <c r="K84" s="158">
        <v>0.32488525959110198</v>
      </c>
      <c r="L84" s="158">
        <v>0.31213242541147118</v>
      </c>
      <c r="M84" s="158">
        <v>0.3115457175970871</v>
      </c>
      <c r="N84" s="158">
        <v>0.32065424247725816</v>
      </c>
      <c r="O84" s="158">
        <v>0.33520553423939459</v>
      </c>
      <c r="P84" s="158">
        <v>0.33335058643229765</v>
      </c>
      <c r="Q84" s="158">
        <v>0.32415680563726196</v>
      </c>
      <c r="R84" s="158">
        <v>0.34118145388578969</v>
      </c>
      <c r="S84" s="158">
        <v>0.32887491149961207</v>
      </c>
      <c r="T84" s="158">
        <v>0.32746291492864221</v>
      </c>
      <c r="U84" s="158">
        <v>0.34564672527208495</v>
      </c>
      <c r="V84" s="158">
        <v>0.33586162625378013</v>
      </c>
      <c r="W84" s="158">
        <v>0.33400164708033159</v>
      </c>
      <c r="X84" s="158">
        <v>0.32763834496809496</v>
      </c>
      <c r="Y84" s="158">
        <v>0.33633632459311086</v>
      </c>
      <c r="Z84" s="158">
        <v>0.33287424341314936</v>
      </c>
      <c r="AA84" s="158">
        <v>0.3235696683813517</v>
      </c>
      <c r="AB84" s="158">
        <v>0.32145034762444419</v>
      </c>
      <c r="AC84" s="158">
        <v>0.32574696203626563</v>
      </c>
      <c r="AD84" s="158">
        <v>0.32449094702163284</v>
      </c>
      <c r="AE84" s="158">
        <v>0.32433867912274561</v>
      </c>
      <c r="AF84" s="158">
        <v>0.32550012960002872</v>
      </c>
      <c r="AG84" s="158">
        <v>0.32431826103106354</v>
      </c>
      <c r="AH84" s="158">
        <v>0.32483868933016008</v>
      </c>
      <c r="AI84" s="158">
        <v>0.32432370653980563</v>
      </c>
      <c r="AJ84" s="158">
        <v>0.32366967332652613</v>
      </c>
      <c r="AK84" s="158">
        <v>0.32680594359188059</v>
      </c>
      <c r="AL84" s="158">
        <v>0.32577514372263272</v>
      </c>
      <c r="AM84" s="158">
        <v>0.33537903150995646</v>
      </c>
      <c r="AN84" s="158">
        <v>0.3348079290642853</v>
      </c>
      <c r="AO84" s="158">
        <v>0.33117322295520679</v>
      </c>
      <c r="AP84" s="158">
        <v>0.32806423150449332</v>
      </c>
      <c r="AQ84" s="158">
        <v>0.36279146247223609</v>
      </c>
      <c r="AR84" s="158">
        <v>0.36333800502613489</v>
      </c>
      <c r="AS84" s="158">
        <v>0.36290235831156809</v>
      </c>
      <c r="AT84" s="158">
        <v>0.36400661741893603</v>
      </c>
      <c r="AU84" s="158">
        <v>0.3399706767022323</v>
      </c>
      <c r="AV84" s="158">
        <v>0.35603139327090866</v>
      </c>
      <c r="AW84" s="158">
        <v>0.35793252651907503</v>
      </c>
      <c r="AX84" s="158"/>
      <c r="AY84" s="158"/>
      <c r="AZ84" s="158"/>
    </row>
    <row r="85" spans="1:52" ht="12" customHeight="1">
      <c r="A85" s="125" t="s">
        <v>317</v>
      </c>
      <c r="B85" s="158">
        <v>0.23033265873502454</v>
      </c>
      <c r="C85" s="158">
        <v>0.23027812162101943</v>
      </c>
      <c r="D85" s="158">
        <v>0.23798019393152781</v>
      </c>
      <c r="E85" s="158">
        <v>0.24197572332827275</v>
      </c>
      <c r="F85" s="158">
        <v>0.25441931984885041</v>
      </c>
      <c r="G85" s="158">
        <v>0.24181876866741925</v>
      </c>
      <c r="H85" s="158">
        <v>0.24802968378388807</v>
      </c>
      <c r="I85" s="158">
        <v>0.24782516523501008</v>
      </c>
      <c r="J85" s="158">
        <v>0.25000394611311827</v>
      </c>
      <c r="K85" s="158">
        <v>0.25214434777483469</v>
      </c>
      <c r="L85" s="158">
        <v>0.24949603559927144</v>
      </c>
      <c r="M85" s="158">
        <v>0.25217036295638667</v>
      </c>
      <c r="N85" s="158">
        <v>0.24816769771895439</v>
      </c>
      <c r="O85" s="158">
        <v>0.2396448728623109</v>
      </c>
      <c r="P85" s="158">
        <v>0.24188467798771524</v>
      </c>
      <c r="Q85" s="158">
        <v>0.24643702406962523</v>
      </c>
      <c r="R85" s="158">
        <v>0.25104439555772518</v>
      </c>
      <c r="S85" s="158">
        <v>0.25415667582960288</v>
      </c>
      <c r="T85" s="158">
        <v>0.25124786396638016</v>
      </c>
      <c r="U85" s="158">
        <v>0.25273618916045998</v>
      </c>
      <c r="V85" s="158">
        <v>0.25617326061967499</v>
      </c>
      <c r="W85" s="158">
        <v>0.25962920190108163</v>
      </c>
      <c r="X85" s="158">
        <v>0.26167541953930445</v>
      </c>
      <c r="Y85" s="158">
        <v>0.26232974799370334</v>
      </c>
      <c r="Z85" s="158">
        <v>0.26305414386663761</v>
      </c>
      <c r="AA85" s="158">
        <v>0.26996027389674565</v>
      </c>
      <c r="AB85" s="158">
        <v>0.27051826960813297</v>
      </c>
      <c r="AC85" s="158">
        <v>0.2758939280650704</v>
      </c>
      <c r="AD85" s="158">
        <v>0.2745934518956627</v>
      </c>
      <c r="AE85" s="158">
        <v>0.27802657654160762</v>
      </c>
      <c r="AF85" s="158">
        <v>0.27689774964168617</v>
      </c>
      <c r="AG85" s="158">
        <v>0.27872573146390012</v>
      </c>
      <c r="AH85" s="158">
        <v>0.27781639718816936</v>
      </c>
      <c r="AI85" s="158">
        <v>0.27944654541621577</v>
      </c>
      <c r="AJ85" s="158">
        <v>0.28632523635744989</v>
      </c>
      <c r="AK85" s="158">
        <v>0.2894297070523883</v>
      </c>
      <c r="AL85" s="158">
        <v>0.29097098064605864</v>
      </c>
      <c r="AM85" s="158">
        <v>0.29311740223989002</v>
      </c>
      <c r="AN85" s="158">
        <v>0.29428890234667437</v>
      </c>
      <c r="AO85" s="158">
        <v>0.29453800085105036</v>
      </c>
      <c r="AP85" s="158">
        <v>0.2942080705274433</v>
      </c>
      <c r="AQ85" s="158">
        <v>0.29555972290296101</v>
      </c>
      <c r="AR85" s="158">
        <v>0.29723818473369346</v>
      </c>
      <c r="AS85" s="158">
        <v>0.30247539920444821</v>
      </c>
      <c r="AT85" s="158">
        <v>0.30196128304803926</v>
      </c>
      <c r="AU85" s="158">
        <v>0.30818280940674059</v>
      </c>
      <c r="AV85" s="158">
        <v>0.30855584011523413</v>
      </c>
      <c r="AW85" s="158">
        <v>0.31222961788640485</v>
      </c>
      <c r="AX85" s="158">
        <v>0.31488373601093378</v>
      </c>
      <c r="AY85" s="158">
        <v>0.31734681928191932</v>
      </c>
      <c r="AZ85" s="158">
        <v>0.31753483611218986</v>
      </c>
    </row>
    <row r="86" spans="1:52" ht="12" customHeight="1">
      <c r="A86" s="142" t="s">
        <v>318</v>
      </c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</row>
    <row r="87" spans="1:52" ht="12" customHeight="1">
      <c r="A87" s="143" t="s">
        <v>322</v>
      </c>
      <c r="B87" s="160"/>
      <c r="C87" s="160"/>
      <c r="D87" s="160"/>
      <c r="E87" s="160"/>
      <c r="F87" s="160"/>
      <c r="G87" s="160"/>
      <c r="H87" s="160"/>
      <c r="I87" s="160">
        <v>0.23124501955950719</v>
      </c>
      <c r="J87" s="160">
        <v>0.23071583313734781</v>
      </c>
      <c r="K87" s="160">
        <v>0.23139633867979426</v>
      </c>
      <c r="L87" s="160">
        <v>0.23177758310405122</v>
      </c>
      <c r="M87" s="160">
        <v>0.23406672395380243</v>
      </c>
      <c r="N87" s="160">
        <v>0.23108584775981342</v>
      </c>
      <c r="O87" s="160">
        <v>0.23909877238597474</v>
      </c>
      <c r="P87" s="160">
        <v>0.23652666501118735</v>
      </c>
      <c r="Q87" s="160">
        <v>0.23640132563191615</v>
      </c>
      <c r="R87" s="160">
        <v>0.23640132563191615</v>
      </c>
      <c r="S87" s="160">
        <v>0.23577911835088733</v>
      </c>
      <c r="T87" s="160">
        <v>0.2357791183508873</v>
      </c>
      <c r="U87" s="160">
        <v>0.23577911835088733</v>
      </c>
      <c r="V87" s="160">
        <v>0.2357791183508873</v>
      </c>
      <c r="W87" s="160">
        <v>0.23577882992789237</v>
      </c>
      <c r="X87" s="160">
        <v>0.23577911835088733</v>
      </c>
      <c r="Y87" s="160">
        <v>0.2357791183508873</v>
      </c>
      <c r="Z87" s="160">
        <v>0.23577911835088733</v>
      </c>
      <c r="AA87" s="160">
        <v>0.23577911835088733</v>
      </c>
      <c r="AB87" s="160">
        <v>0.23577911835088727</v>
      </c>
      <c r="AC87" s="160">
        <v>0.23577911835088733</v>
      </c>
      <c r="AD87" s="160">
        <v>0.2357791183508873</v>
      </c>
      <c r="AE87" s="160">
        <v>0.23577911835088733</v>
      </c>
      <c r="AF87" s="160">
        <v>0.23577911835088738</v>
      </c>
      <c r="AG87" s="160">
        <v>0.23577911835088733</v>
      </c>
      <c r="AH87" s="160">
        <v>0.2357791183508873</v>
      </c>
      <c r="AI87" s="160">
        <v>0.23549686305999848</v>
      </c>
      <c r="AJ87" s="160">
        <v>0.23278980382142841</v>
      </c>
      <c r="AK87" s="160">
        <v>0.22816240978767391</v>
      </c>
      <c r="AL87" s="160">
        <v>0.22456032427576156</v>
      </c>
      <c r="AM87" s="160">
        <v>0.21898566796529217</v>
      </c>
      <c r="AN87" s="160">
        <v>0.21780110746592457</v>
      </c>
      <c r="AO87" s="160">
        <v>0.21780110746592449</v>
      </c>
      <c r="AP87" s="160">
        <v>0.21780110746592454</v>
      </c>
      <c r="AQ87" s="160">
        <v>0.21780110746592457</v>
      </c>
      <c r="AR87" s="160">
        <v>0.21772832882919146</v>
      </c>
      <c r="AS87" s="160">
        <v>0.21772832882919149</v>
      </c>
      <c r="AT87" s="160">
        <v>0.21772832882919144</v>
      </c>
      <c r="AU87" s="160">
        <v>0.21772832882919155</v>
      </c>
      <c r="AV87" s="160">
        <v>0.21731137316239241</v>
      </c>
      <c r="AW87" s="160">
        <v>0.21731137316239238</v>
      </c>
      <c r="AX87" s="160">
        <v>0.21731137316239238</v>
      </c>
      <c r="AY87" s="160">
        <v>0.21731137316239238</v>
      </c>
      <c r="AZ87" s="160">
        <v>0.21731137316239241</v>
      </c>
    </row>
    <row r="88" spans="1:52" ht="12" customHeight="1">
      <c r="A88" s="150" t="s">
        <v>73</v>
      </c>
      <c r="B88" s="161">
        <v>9.3261900317530275E-2</v>
      </c>
      <c r="C88" s="161">
        <v>9.3150647242031745E-2</v>
      </c>
      <c r="D88" s="161">
        <v>9.201766083156411E-2</v>
      </c>
      <c r="E88" s="161">
        <v>9.1502805657960373E-2</v>
      </c>
      <c r="F88" s="161">
        <v>9.1434234244801349E-2</v>
      </c>
      <c r="G88" s="161">
        <v>9.1537120375083561E-2</v>
      </c>
      <c r="H88" s="161">
        <v>9.083978762365591E-2</v>
      </c>
      <c r="I88" s="161">
        <v>9.1516082120928058E-2</v>
      </c>
      <c r="J88" s="161">
        <v>9.1390723188097087E-2</v>
      </c>
      <c r="K88" s="161">
        <v>9.1084703256957666E-2</v>
      </c>
      <c r="L88" s="161">
        <v>9.0523053723491204E-2</v>
      </c>
      <c r="M88" s="161">
        <v>9.0339522760277097E-2</v>
      </c>
      <c r="N88" s="161">
        <v>9.0556539779975659E-2</v>
      </c>
      <c r="O88" s="161">
        <v>9.0266719360245815E-2</v>
      </c>
      <c r="P88" s="161">
        <v>9.0052815859027094E-2</v>
      </c>
      <c r="Q88" s="161">
        <v>9.0407655217803126E-2</v>
      </c>
      <c r="R88" s="161">
        <v>8.8210614898819983E-2</v>
      </c>
      <c r="S88" s="161">
        <v>8.8211418351965235E-2</v>
      </c>
      <c r="T88" s="161">
        <v>8.7820546308319897E-2</v>
      </c>
      <c r="U88" s="161">
        <v>8.7877111917940717E-2</v>
      </c>
      <c r="V88" s="161">
        <v>8.7146123869383904E-2</v>
      </c>
      <c r="W88" s="161">
        <v>8.6442739348523881E-2</v>
      </c>
      <c r="X88" s="161">
        <v>8.6814390921695225E-2</v>
      </c>
      <c r="Y88" s="161">
        <v>8.7663521109094963E-2</v>
      </c>
      <c r="Z88" s="161">
        <v>8.7132838499445531E-2</v>
      </c>
      <c r="AA88" s="161">
        <v>8.60693823293259E-2</v>
      </c>
      <c r="AB88" s="161">
        <v>8.6074670991206206E-2</v>
      </c>
      <c r="AC88" s="161">
        <v>8.8057467509624704E-2</v>
      </c>
      <c r="AD88" s="161">
        <v>8.9314917531942997E-2</v>
      </c>
      <c r="AE88" s="161">
        <v>8.9339078540920477E-2</v>
      </c>
      <c r="AF88" s="161">
        <v>8.9305596641695087E-2</v>
      </c>
      <c r="AG88" s="161">
        <v>8.8553469657675993E-2</v>
      </c>
      <c r="AH88" s="161">
        <v>8.8481669479993613E-2</v>
      </c>
      <c r="AI88" s="161">
        <v>8.9379867080282352E-2</v>
      </c>
      <c r="AJ88" s="161">
        <v>8.9865832678268712E-2</v>
      </c>
      <c r="AK88" s="161">
        <v>9.1738675949647658E-2</v>
      </c>
      <c r="AL88" s="161">
        <v>9.1660656191604559E-2</v>
      </c>
      <c r="AM88" s="161">
        <v>9.1493182036184645E-2</v>
      </c>
      <c r="AN88" s="161">
        <v>9.15108584506895E-2</v>
      </c>
      <c r="AO88" s="161">
        <v>9.3602666027296139E-2</v>
      </c>
      <c r="AP88" s="161">
        <v>9.3641491143233183E-2</v>
      </c>
      <c r="AQ88" s="161">
        <v>9.3597678165195208E-2</v>
      </c>
      <c r="AR88" s="161">
        <v>9.1635271465424259E-2</v>
      </c>
      <c r="AS88" s="161">
        <v>9.1571192640011789E-2</v>
      </c>
      <c r="AT88" s="161">
        <v>9.7955171398231081E-2</v>
      </c>
      <c r="AU88" s="161">
        <v>9.6770001980660769E-2</v>
      </c>
      <c r="AV88" s="161">
        <v>9.6770001980660741E-2</v>
      </c>
      <c r="AW88" s="161">
        <v>9.6574782057890315E-2</v>
      </c>
      <c r="AX88" s="161">
        <v>9.484534142627267E-2</v>
      </c>
      <c r="AY88" s="161">
        <v>9.484534142627267E-2</v>
      </c>
      <c r="AZ88" s="161">
        <v>9.3049180327868852E-2</v>
      </c>
    </row>
    <row r="89" spans="1:52" ht="12" customHeight="1">
      <c r="A89" s="152" t="s">
        <v>326</v>
      </c>
      <c r="B89" s="162">
        <v>0.72642323154585808</v>
      </c>
      <c r="C89" s="162">
        <v>0.73468723798441049</v>
      </c>
      <c r="D89" s="162">
        <v>0.73001180646766484</v>
      </c>
      <c r="E89" s="162">
        <v>0.71585861679506646</v>
      </c>
      <c r="F89" s="162">
        <v>0.7189009916961755</v>
      </c>
      <c r="G89" s="162">
        <v>0.7274508386075319</v>
      </c>
      <c r="H89" s="162">
        <v>0.73468107158960894</v>
      </c>
      <c r="I89" s="162">
        <v>0.73397100357653311</v>
      </c>
      <c r="J89" s="162">
        <v>0.73506638732253426</v>
      </c>
      <c r="K89" s="162">
        <v>0.73343506745819209</v>
      </c>
      <c r="L89" s="162">
        <v>0.72874457820357541</v>
      </c>
      <c r="M89" s="162">
        <v>0.73313606826209154</v>
      </c>
      <c r="N89" s="162">
        <v>0.72948806415417666</v>
      </c>
      <c r="O89" s="162">
        <v>0.72539544968627423</v>
      </c>
      <c r="P89" s="162">
        <v>0.72706387914475989</v>
      </c>
      <c r="Q89" s="162">
        <v>0.72502623995490767</v>
      </c>
      <c r="R89" s="162">
        <v>0.72357511061139146</v>
      </c>
      <c r="S89" s="162">
        <v>0.72391577461723255</v>
      </c>
      <c r="T89" s="162">
        <v>0.72424242091423185</v>
      </c>
      <c r="U89" s="162">
        <v>0.72418815239575207</v>
      </c>
      <c r="V89" s="162">
        <v>0.72413293691652802</v>
      </c>
      <c r="W89" s="162">
        <v>0.72415375550184047</v>
      </c>
      <c r="X89" s="162">
        <v>0.72416963003969304</v>
      </c>
      <c r="Y89" s="162">
        <v>0.72399803321225531</v>
      </c>
      <c r="Z89" s="162">
        <v>0.72403597866998515</v>
      </c>
      <c r="AA89" s="162">
        <v>0.72404077782181775</v>
      </c>
      <c r="AB89" s="162">
        <v>0.72402877944122845</v>
      </c>
      <c r="AC89" s="162">
        <v>0.72404531380381909</v>
      </c>
      <c r="AD89" s="162">
        <v>0.72410140446898308</v>
      </c>
      <c r="AE89" s="162">
        <v>0.72404364287764977</v>
      </c>
      <c r="AF89" s="162">
        <v>0.72410710504326803</v>
      </c>
      <c r="AG89" s="162">
        <v>0.7241250197245741</v>
      </c>
      <c r="AH89" s="162">
        <v>0.72399660044009373</v>
      </c>
      <c r="AI89" s="162">
        <v>0.72396932911566481</v>
      </c>
      <c r="AJ89" s="162">
        <v>0.72395630377279019</v>
      </c>
      <c r="AK89" s="162">
        <v>0.72393507613801178</v>
      </c>
      <c r="AL89" s="162">
        <v>0.72399419880559379</v>
      </c>
      <c r="AM89" s="162">
        <v>0.72397891963163186</v>
      </c>
      <c r="AN89" s="162">
        <v>0.72398417961195305</v>
      </c>
      <c r="AO89" s="162">
        <v>0.72397965825959965</v>
      </c>
      <c r="AP89" s="162">
        <v>0.72391550969257479</v>
      </c>
      <c r="AQ89" s="162">
        <v>0.72391539991521892</v>
      </c>
      <c r="AR89" s="162">
        <v>0.72392020411289748</v>
      </c>
      <c r="AS89" s="162">
        <v>0.723821954061179</v>
      </c>
      <c r="AT89" s="162">
        <v>0.72388353427709606</v>
      </c>
      <c r="AU89" s="162">
        <v>0.72386805761210116</v>
      </c>
      <c r="AV89" s="162">
        <v>0.72387379566672772</v>
      </c>
      <c r="AW89" s="162">
        <v>0.7239133671185245</v>
      </c>
      <c r="AX89" s="162">
        <v>0.72376070017009153</v>
      </c>
      <c r="AY89" s="162">
        <v>0.72379980621464246</v>
      </c>
      <c r="AZ89" s="162">
        <v>0.72375392138447381</v>
      </c>
    </row>
    <row r="90" spans="1:52" ht="12" customHeight="1"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52" ht="12" customHeight="1">
      <c r="A91" s="114" t="s">
        <v>330</v>
      </c>
      <c r="B91" s="136">
        <v>731785.30421914509</v>
      </c>
      <c r="C91" s="136">
        <v>740266.39854245353</v>
      </c>
      <c r="D91" s="136">
        <v>747833.30468480184</v>
      </c>
      <c r="E91" s="136">
        <v>758379.25245673163</v>
      </c>
      <c r="F91" s="136">
        <v>776305.48465705221</v>
      </c>
      <c r="G91" s="136">
        <v>790529.89565705194</v>
      </c>
      <c r="H91" s="136">
        <v>808423.62282705202</v>
      </c>
      <c r="I91" s="136">
        <v>828795.81426750671</v>
      </c>
      <c r="J91" s="136">
        <v>850255.31695508643</v>
      </c>
      <c r="K91" s="136">
        <v>877993.53912356833</v>
      </c>
      <c r="L91" s="136">
        <v>919465.03375552292</v>
      </c>
      <c r="M91" s="136">
        <v>958864.03863656591</v>
      </c>
      <c r="N91" s="136">
        <v>981907.4963592086</v>
      </c>
      <c r="O91" s="136">
        <v>991628.04736415402</v>
      </c>
      <c r="P91" s="136">
        <v>1007742.1002940036</v>
      </c>
      <c r="Q91" s="136">
        <v>1017144.0424624431</v>
      </c>
      <c r="R91" s="136">
        <v>1024511.2176529674</v>
      </c>
      <c r="S91" s="136">
        <v>1032496.2916617668</v>
      </c>
      <c r="T91" s="136">
        <v>1049479.4710870199</v>
      </c>
      <c r="U91" s="136">
        <v>1066589.9525741134</v>
      </c>
      <c r="V91" s="136">
        <v>1100074.1854541008</v>
      </c>
      <c r="W91" s="136">
        <v>1105077.4132074341</v>
      </c>
      <c r="X91" s="136">
        <v>1099941.8712125679</v>
      </c>
      <c r="Y91" s="136">
        <v>1102831.8890299364</v>
      </c>
      <c r="Z91" s="136">
        <v>1120600.599616603</v>
      </c>
      <c r="AA91" s="136">
        <v>1142979.4834812614</v>
      </c>
      <c r="AB91" s="136">
        <v>1160711.7317713869</v>
      </c>
      <c r="AC91" s="136">
        <v>1175873.097936854</v>
      </c>
      <c r="AD91" s="136">
        <v>1189279.1173357102</v>
      </c>
      <c r="AE91" s="136">
        <v>1203777.278376763</v>
      </c>
      <c r="AF91" s="136">
        <v>1206238.4508834297</v>
      </c>
      <c r="AG91" s="136">
        <v>1212641.0732867625</v>
      </c>
      <c r="AH91" s="136">
        <v>1219403.9870582137</v>
      </c>
      <c r="AI91" s="136">
        <v>1225215.3880148802</v>
      </c>
      <c r="AJ91" s="136">
        <v>1233134.1079648123</v>
      </c>
      <c r="AK91" s="136">
        <v>1240792.2780027071</v>
      </c>
      <c r="AL91" s="136">
        <v>1262799.9800668519</v>
      </c>
      <c r="AM91" s="136">
        <v>1279539.507722476</v>
      </c>
      <c r="AN91" s="136">
        <v>1300310.0029276458</v>
      </c>
      <c r="AO91" s="136">
        <v>1320347.784852874</v>
      </c>
      <c r="AP91" s="136">
        <v>1333767.3519228741</v>
      </c>
      <c r="AQ91" s="136">
        <v>1346497.4792398741</v>
      </c>
      <c r="AR91" s="136">
        <v>1371159.7796355437</v>
      </c>
      <c r="AS91" s="136">
        <v>1390897.6888255433</v>
      </c>
      <c r="AT91" s="136">
        <v>1404552.7823539646</v>
      </c>
      <c r="AU91" s="136">
        <v>1428451.7829027693</v>
      </c>
      <c r="AV91" s="136">
        <v>1444466.2790938574</v>
      </c>
      <c r="AW91" s="136">
        <v>1463518.7813798443</v>
      </c>
      <c r="AX91" s="136">
        <v>1478390.1929703704</v>
      </c>
      <c r="AY91" s="136">
        <v>1493158.503152827</v>
      </c>
      <c r="AZ91" s="136">
        <v>1518070.7341119384</v>
      </c>
    </row>
    <row r="92" spans="1:52" ht="12" customHeight="1">
      <c r="A92" s="163" t="s">
        <v>69</v>
      </c>
      <c r="B92" s="138">
        <v>144201.60000000001</v>
      </c>
      <c r="C92" s="138">
        <v>144276.6</v>
      </c>
      <c r="D92" s="138">
        <v>144382.20000000001</v>
      </c>
      <c r="E92" s="138">
        <v>143762.20000000001</v>
      </c>
      <c r="F92" s="138">
        <v>143100.20000000001</v>
      </c>
      <c r="G92" s="138">
        <v>141691.20000000001</v>
      </c>
      <c r="H92" s="138">
        <v>140470.20000000001</v>
      </c>
      <c r="I92" s="138">
        <v>139386.20000000001</v>
      </c>
      <c r="J92" s="138">
        <v>139720.20000000001</v>
      </c>
      <c r="K92" s="138">
        <v>139189.20000000001</v>
      </c>
      <c r="L92" s="138">
        <v>138207.20000000001</v>
      </c>
      <c r="M92" s="138">
        <v>138477.20000000001</v>
      </c>
      <c r="N92" s="138">
        <v>129087.2</v>
      </c>
      <c r="O92" s="138">
        <v>129370.2</v>
      </c>
      <c r="P92" s="138">
        <v>129479.2</v>
      </c>
      <c r="Q92" s="138">
        <v>127825.2</v>
      </c>
      <c r="R92" s="138">
        <v>126975.2</v>
      </c>
      <c r="S92" s="138">
        <v>126231.15815899581</v>
      </c>
      <c r="T92" s="138">
        <v>124887.15815899581</v>
      </c>
      <c r="U92" s="138">
        <v>124291.89040344763</v>
      </c>
      <c r="V92" s="138">
        <v>123848.98248053541</v>
      </c>
      <c r="W92" s="138">
        <v>123848.98248053541</v>
      </c>
      <c r="X92" s="138">
        <v>119589.98248053541</v>
      </c>
      <c r="Y92" s="138">
        <v>111666.98248053541</v>
      </c>
      <c r="Z92" s="138">
        <v>108207.98248053543</v>
      </c>
      <c r="AA92" s="138">
        <v>108947.89879852707</v>
      </c>
      <c r="AB92" s="138">
        <v>108104.15402865259</v>
      </c>
      <c r="AC92" s="138">
        <v>109725.49294078647</v>
      </c>
      <c r="AD92" s="138">
        <v>109240.72306630947</v>
      </c>
      <c r="AE92" s="138">
        <v>106433.72306630947</v>
      </c>
      <c r="AF92" s="138">
        <v>97868.723066309467</v>
      </c>
      <c r="AG92" s="138">
        <v>92481.723066309496</v>
      </c>
      <c r="AH92" s="138">
        <v>91952.723066309496</v>
      </c>
      <c r="AI92" s="138">
        <v>86674.723066309496</v>
      </c>
      <c r="AJ92" s="138">
        <v>82330.723066309496</v>
      </c>
      <c r="AK92" s="138">
        <v>73750.723066309496</v>
      </c>
      <c r="AL92" s="138">
        <v>73842.723066309482</v>
      </c>
      <c r="AM92" s="138">
        <v>71911.723066309482</v>
      </c>
      <c r="AN92" s="138">
        <v>69299.723066309482</v>
      </c>
      <c r="AO92" s="138">
        <v>70873.723066309482</v>
      </c>
      <c r="AP92" s="138">
        <v>72719.723066309482</v>
      </c>
      <c r="AQ92" s="138">
        <v>68984.723066309482</v>
      </c>
      <c r="AR92" s="138">
        <v>69890.723066309482</v>
      </c>
      <c r="AS92" s="138">
        <v>68924.723066309482</v>
      </c>
      <c r="AT92" s="138">
        <v>68241.723066309482</v>
      </c>
      <c r="AU92" s="138">
        <v>72509.723066309482</v>
      </c>
      <c r="AV92" s="138">
        <v>71997.723066309482</v>
      </c>
      <c r="AW92" s="138">
        <v>70548.523066309484</v>
      </c>
      <c r="AX92" s="138">
        <v>67407.523066309484</v>
      </c>
      <c r="AY92" s="138">
        <v>62187.523066309484</v>
      </c>
      <c r="AZ92" s="138">
        <v>62477.523066309484</v>
      </c>
    </row>
    <row r="93" spans="1:52" ht="12" customHeight="1">
      <c r="A93" s="164" t="s">
        <v>309</v>
      </c>
      <c r="B93" s="140">
        <v>432737.1473302563</v>
      </c>
      <c r="C93" s="140">
        <v>435925.0586535646</v>
      </c>
      <c r="D93" s="140">
        <v>436941.4147959128</v>
      </c>
      <c r="E93" s="140">
        <v>442690.16156784259</v>
      </c>
      <c r="F93" s="140">
        <v>453090.63526816317</v>
      </c>
      <c r="G93" s="140">
        <v>460544.61526816309</v>
      </c>
      <c r="H93" s="140">
        <v>470965.91226816311</v>
      </c>
      <c r="I93" s="140">
        <v>481529.10737342644</v>
      </c>
      <c r="J93" s="140">
        <v>489729.65899619751</v>
      </c>
      <c r="K93" s="140">
        <v>498259.5320535684</v>
      </c>
      <c r="L93" s="140">
        <v>516580.55954552296</v>
      </c>
      <c r="M93" s="140">
        <v>522041.86470656586</v>
      </c>
      <c r="N93" s="140">
        <v>523050.45946920861</v>
      </c>
      <c r="O93" s="140">
        <v>510493.43742415414</v>
      </c>
      <c r="P93" s="140">
        <v>507891.54388400365</v>
      </c>
      <c r="Q93" s="140">
        <v>496468.512962443</v>
      </c>
      <c r="R93" s="140">
        <v>483178.00630995719</v>
      </c>
      <c r="S93" s="140">
        <v>469298.12389678397</v>
      </c>
      <c r="T93" s="140">
        <v>464201.09109203715</v>
      </c>
      <c r="U93" s="140">
        <v>455168.1861816016</v>
      </c>
      <c r="V93" s="140">
        <v>448403.5425325231</v>
      </c>
      <c r="W93" s="140">
        <v>445954.41720252315</v>
      </c>
      <c r="X93" s="140">
        <v>439274.58894099027</v>
      </c>
      <c r="Y93" s="140">
        <v>437670.2597583587</v>
      </c>
      <c r="Z93" s="140">
        <v>440313.57017835876</v>
      </c>
      <c r="AA93" s="140">
        <v>443159.06000835868</v>
      </c>
      <c r="AB93" s="140">
        <v>446230.05548835866</v>
      </c>
      <c r="AC93" s="140">
        <v>445094.70309835888</v>
      </c>
      <c r="AD93" s="140">
        <v>442726.03209835873</v>
      </c>
      <c r="AE93" s="140">
        <v>438544.44209941139</v>
      </c>
      <c r="AF93" s="140">
        <v>430820.3538094114</v>
      </c>
      <c r="AG93" s="140">
        <v>424074.49823941122</v>
      </c>
      <c r="AH93" s="140">
        <v>414872.92122086231</v>
      </c>
      <c r="AI93" s="140">
        <v>410088.92138086219</v>
      </c>
      <c r="AJ93" s="140">
        <v>403692.19236746087</v>
      </c>
      <c r="AK93" s="140">
        <v>395872.23024535563</v>
      </c>
      <c r="AL93" s="140">
        <v>389150.76844950061</v>
      </c>
      <c r="AM93" s="140">
        <v>379530.24206512474</v>
      </c>
      <c r="AN93" s="140">
        <v>376076.59734029486</v>
      </c>
      <c r="AO93" s="140">
        <v>371372.86665885599</v>
      </c>
      <c r="AP93" s="140">
        <v>360394.66652885597</v>
      </c>
      <c r="AQ93" s="140">
        <v>357536.84994885593</v>
      </c>
      <c r="AR93" s="140">
        <v>360045.58448415902</v>
      </c>
      <c r="AS93" s="140">
        <v>363190.51440415904</v>
      </c>
      <c r="AT93" s="140">
        <v>362058.92816258001</v>
      </c>
      <c r="AU93" s="140">
        <v>357569.70875310636</v>
      </c>
      <c r="AV93" s="140">
        <v>353806.78269419464</v>
      </c>
      <c r="AW93" s="140">
        <v>352461.92039684841</v>
      </c>
      <c r="AX93" s="140">
        <v>352589.39698737464</v>
      </c>
      <c r="AY93" s="140">
        <v>355122.68775316421</v>
      </c>
      <c r="AZ93" s="140">
        <v>357258.95787894231</v>
      </c>
    </row>
    <row r="94" spans="1:52" ht="12" customHeight="1">
      <c r="A94" s="128" t="s">
        <v>310</v>
      </c>
      <c r="B94" s="129">
        <v>144051.80543999095</v>
      </c>
      <c r="C94" s="129">
        <v>142607.70543999094</v>
      </c>
      <c r="D94" s="129">
        <v>141558.80543999095</v>
      </c>
      <c r="E94" s="129">
        <v>139725.30543999095</v>
      </c>
      <c r="F94" s="129">
        <v>139485.90543999095</v>
      </c>
      <c r="G94" s="129">
        <v>135622.60543999093</v>
      </c>
      <c r="H94" s="129">
        <v>135088.60543999093</v>
      </c>
      <c r="I94" s="129">
        <v>134244.80543999097</v>
      </c>
      <c r="J94" s="129">
        <v>134920.60543999096</v>
      </c>
      <c r="K94" s="129">
        <v>134262.90543999095</v>
      </c>
      <c r="L94" s="129">
        <v>133948.60543999096</v>
      </c>
      <c r="M94" s="129">
        <v>135179.30543999095</v>
      </c>
      <c r="N94" s="129">
        <v>134736.56543999095</v>
      </c>
      <c r="O94" s="129">
        <v>125494.36543999096</v>
      </c>
      <c r="P94" s="129">
        <v>123826.03302892375</v>
      </c>
      <c r="Q94" s="129">
        <v>118407.84119218907</v>
      </c>
      <c r="R94" s="129">
        <v>111473.37032795178</v>
      </c>
      <c r="S94" s="129">
        <v>105336.70199805016</v>
      </c>
      <c r="T94" s="129">
        <v>105666.76441843233</v>
      </c>
      <c r="U94" s="129">
        <v>102909.9234417869</v>
      </c>
      <c r="V94" s="129">
        <v>97960.823441786895</v>
      </c>
      <c r="W94" s="129">
        <v>93153.240111786901</v>
      </c>
      <c r="X94" s="129">
        <v>87518.656781786907</v>
      </c>
      <c r="Y94" s="129">
        <v>86153.885651786914</v>
      </c>
      <c r="Z94" s="129">
        <v>79731.691321786901</v>
      </c>
      <c r="AA94" s="129">
        <v>77625.243951786892</v>
      </c>
      <c r="AB94" s="129">
        <v>75590.707111786905</v>
      </c>
      <c r="AC94" s="129">
        <v>71861.6071117869</v>
      </c>
      <c r="AD94" s="129">
        <v>70741.6071117869</v>
      </c>
      <c r="AE94" s="129">
        <v>66818.907111786903</v>
      </c>
      <c r="AF94" s="129">
        <v>60507.692821786906</v>
      </c>
      <c r="AG94" s="129">
        <v>57835.392821786903</v>
      </c>
      <c r="AH94" s="129">
        <v>53361.792821786898</v>
      </c>
      <c r="AI94" s="129">
        <v>47784.898081786901</v>
      </c>
      <c r="AJ94" s="129">
        <v>45540.098078385548</v>
      </c>
      <c r="AK94" s="129">
        <v>42441.898078385544</v>
      </c>
      <c r="AL94" s="129">
        <v>39490.998081543439</v>
      </c>
      <c r="AM94" s="129">
        <v>36647.298081543435</v>
      </c>
      <c r="AN94" s="129">
        <v>33684.59808154343</v>
      </c>
      <c r="AO94" s="129">
        <v>32435.279331543436</v>
      </c>
      <c r="AP94" s="129">
        <v>31223.379331543434</v>
      </c>
      <c r="AQ94" s="129">
        <v>30929.779331543436</v>
      </c>
      <c r="AR94" s="129">
        <v>32421.679331733343</v>
      </c>
      <c r="AS94" s="129">
        <v>34188.379331733347</v>
      </c>
      <c r="AT94" s="129">
        <v>36366.179331733343</v>
      </c>
      <c r="AU94" s="129">
        <v>37843.17933173335</v>
      </c>
      <c r="AV94" s="129">
        <v>37709.17933173335</v>
      </c>
      <c r="AW94" s="129">
        <v>38038.079331733345</v>
      </c>
      <c r="AX94" s="129">
        <v>36068.079331733345</v>
      </c>
      <c r="AY94" s="129">
        <v>38003.079331733345</v>
      </c>
      <c r="AZ94" s="129">
        <v>37953.079331733345</v>
      </c>
    </row>
    <row r="95" spans="1:52" ht="12" customHeight="1">
      <c r="A95" s="130" t="s">
        <v>311</v>
      </c>
      <c r="B95" s="122">
        <v>64662.242507739938</v>
      </c>
      <c r="C95" s="122">
        <v>64517.64250773994</v>
      </c>
      <c r="D95" s="122">
        <v>65032.64250773994</v>
      </c>
      <c r="E95" s="122">
        <v>63997.64250773994</v>
      </c>
      <c r="F95" s="122">
        <v>63932.742507739938</v>
      </c>
      <c r="G95" s="122">
        <v>63216.742507739938</v>
      </c>
      <c r="H95" s="122">
        <v>62868.242507739938</v>
      </c>
      <c r="I95" s="122">
        <v>62948.042507739941</v>
      </c>
      <c r="J95" s="122">
        <v>64488.342507739937</v>
      </c>
      <c r="K95" s="122">
        <v>65820.342507739944</v>
      </c>
      <c r="L95" s="122">
        <v>65627.042507739941</v>
      </c>
      <c r="M95" s="122">
        <v>66757.342507739944</v>
      </c>
      <c r="N95" s="122">
        <v>66029.342507739944</v>
      </c>
      <c r="O95" s="122">
        <v>65579.742507739938</v>
      </c>
      <c r="P95" s="122">
        <v>64656.442507739943</v>
      </c>
      <c r="Q95" s="122">
        <v>63463.682507739941</v>
      </c>
      <c r="R95" s="122">
        <v>62316.192214561961</v>
      </c>
      <c r="S95" s="122">
        <v>61357.151914160015</v>
      </c>
      <c r="T95" s="122">
        <v>60233.151914160015</v>
      </c>
      <c r="U95" s="122">
        <v>58158.572964160019</v>
      </c>
      <c r="V95" s="122">
        <v>53886.733833725229</v>
      </c>
      <c r="W95" s="122">
        <v>50986.733833725229</v>
      </c>
      <c r="X95" s="122">
        <v>49297.075943725227</v>
      </c>
      <c r="Y95" s="122">
        <v>47518.707523725236</v>
      </c>
      <c r="Z95" s="122">
        <v>46799.339103725244</v>
      </c>
      <c r="AA95" s="122">
        <v>44012.13910372524</v>
      </c>
      <c r="AB95" s="122">
        <v>42669.63910372524</v>
      </c>
      <c r="AC95" s="122">
        <v>40607.63910372524</v>
      </c>
      <c r="AD95" s="122">
        <v>38662.63910372524</v>
      </c>
      <c r="AE95" s="122">
        <v>37832.63910372524</v>
      </c>
      <c r="AF95" s="122">
        <v>35702.63910372524</v>
      </c>
      <c r="AG95" s="122">
        <v>32316.639103725232</v>
      </c>
      <c r="AH95" s="122">
        <v>31477.639103725232</v>
      </c>
      <c r="AI95" s="122">
        <v>30647.639103725232</v>
      </c>
      <c r="AJ95" s="122">
        <v>28812.139103725236</v>
      </c>
      <c r="AK95" s="122">
        <v>24975.139101619974</v>
      </c>
      <c r="AL95" s="122">
        <v>23622.139101619974</v>
      </c>
      <c r="AM95" s="122">
        <v>21567.139101619974</v>
      </c>
      <c r="AN95" s="122">
        <v>19908.139101619974</v>
      </c>
      <c r="AO95" s="122">
        <v>19511.639101619974</v>
      </c>
      <c r="AP95" s="122">
        <v>19292.539101619976</v>
      </c>
      <c r="AQ95" s="122">
        <v>17901.139101619974</v>
      </c>
      <c r="AR95" s="122">
        <v>17006.639101619974</v>
      </c>
      <c r="AS95" s="122">
        <v>14965.639101619972</v>
      </c>
      <c r="AT95" s="122">
        <v>12587.839099514707</v>
      </c>
      <c r="AU95" s="122">
        <v>11717.839099514707</v>
      </c>
      <c r="AV95" s="122">
        <v>11742.839099514707</v>
      </c>
      <c r="AW95" s="122">
        <v>10822.339099514707</v>
      </c>
      <c r="AX95" s="122">
        <v>10139.339099514707</v>
      </c>
      <c r="AY95" s="122">
        <v>9702.8390995147074</v>
      </c>
      <c r="AZ95" s="122">
        <v>9677.8390995147074</v>
      </c>
    </row>
    <row r="96" spans="1:52" ht="12" customHeight="1">
      <c r="A96" s="130" t="s">
        <v>312</v>
      </c>
      <c r="B96" s="122">
        <v>129655.32300142656</v>
      </c>
      <c r="C96" s="122">
        <v>135291.4543247348</v>
      </c>
      <c r="D96" s="122">
        <v>141116.56625655669</v>
      </c>
      <c r="E96" s="122">
        <v>149409.83239690756</v>
      </c>
      <c r="F96" s="122">
        <v>159738.91990972808</v>
      </c>
      <c r="G96" s="122">
        <v>174862.94690972805</v>
      </c>
      <c r="H96" s="122">
        <v>185552.42090972804</v>
      </c>
      <c r="I96" s="122">
        <v>197694.34233078078</v>
      </c>
      <c r="J96" s="122">
        <v>206093.11809183884</v>
      </c>
      <c r="K96" s="122">
        <v>212732.02909657816</v>
      </c>
      <c r="L96" s="122">
        <v>230575.4745058259</v>
      </c>
      <c r="M96" s="122">
        <v>235955.52066686883</v>
      </c>
      <c r="N96" s="122">
        <v>240254.07044278947</v>
      </c>
      <c r="O96" s="122">
        <v>241059.44580353203</v>
      </c>
      <c r="P96" s="122">
        <v>242431.60714813299</v>
      </c>
      <c r="Q96" s="122">
        <v>241267.6510633071</v>
      </c>
      <c r="R96" s="122">
        <v>240925.93006625457</v>
      </c>
      <c r="S96" s="122">
        <v>238445.96212501763</v>
      </c>
      <c r="T96" s="122">
        <v>237276.98388969325</v>
      </c>
      <c r="U96" s="122">
        <v>234709.61506222084</v>
      </c>
      <c r="V96" s="122">
        <v>240029.81830917197</v>
      </c>
      <c r="W96" s="122">
        <v>245596.71630917198</v>
      </c>
      <c r="X96" s="122">
        <v>248313.76159917196</v>
      </c>
      <c r="Y96" s="122">
        <v>253221.9919665404</v>
      </c>
      <c r="Z96" s="122">
        <v>265165.64313654037</v>
      </c>
      <c r="AA96" s="122">
        <v>273718.42033654038</v>
      </c>
      <c r="AB96" s="122">
        <v>281154.68633654044</v>
      </c>
      <c r="AC96" s="122">
        <v>285265.36852654046</v>
      </c>
      <c r="AD96" s="122">
        <v>286093.12752654048</v>
      </c>
      <c r="AE96" s="122">
        <v>288134.4925275931</v>
      </c>
      <c r="AF96" s="122">
        <v>289211.65752759308</v>
      </c>
      <c r="AG96" s="122">
        <v>288253.67195759295</v>
      </c>
      <c r="AH96" s="122">
        <v>283767.18493904395</v>
      </c>
      <c r="AI96" s="122">
        <v>284990.51983904385</v>
      </c>
      <c r="AJ96" s="122">
        <v>282361.67082904396</v>
      </c>
      <c r="AK96" s="122">
        <v>281220.23673904396</v>
      </c>
      <c r="AL96" s="122">
        <v>278285.47494003101</v>
      </c>
      <c r="AM96" s="122">
        <v>274358.11276618147</v>
      </c>
      <c r="AN96" s="122">
        <v>275800.06662618148</v>
      </c>
      <c r="AO96" s="122">
        <v>273151.87258575071</v>
      </c>
      <c r="AP96" s="122">
        <v>264326.49482575071</v>
      </c>
      <c r="AQ96" s="122">
        <v>261171.10324575071</v>
      </c>
      <c r="AR96" s="122">
        <v>261871.11146086387</v>
      </c>
      <c r="AS96" s="122">
        <v>263917.3697008639</v>
      </c>
      <c r="AT96" s="122">
        <v>262175.66069981118</v>
      </c>
      <c r="AU96" s="122">
        <v>256123.41728665333</v>
      </c>
      <c r="AV96" s="122">
        <v>251610.46841665331</v>
      </c>
      <c r="AW96" s="122">
        <v>250869.96623364149</v>
      </c>
      <c r="AX96" s="122">
        <v>253570.77484416778</v>
      </c>
      <c r="AY96" s="122">
        <v>254511.25245416778</v>
      </c>
      <c r="AZ96" s="122">
        <v>257438.38095890288</v>
      </c>
    </row>
    <row r="97" spans="1:52" ht="12" customHeight="1">
      <c r="A97" s="130" t="s">
        <v>313</v>
      </c>
      <c r="B97" s="122">
        <v>9241.1726646712141</v>
      </c>
      <c r="C97" s="122">
        <v>8691.2726646712144</v>
      </c>
      <c r="D97" s="122">
        <v>8863.2726646712144</v>
      </c>
      <c r="E97" s="122">
        <v>8727.6726646712141</v>
      </c>
      <c r="F97" s="122">
        <v>8754.6126646712146</v>
      </c>
      <c r="G97" s="122">
        <v>8619.1986646712139</v>
      </c>
      <c r="H97" s="122">
        <v>8475.4066646712145</v>
      </c>
      <c r="I97" s="122">
        <v>8685.1396646712146</v>
      </c>
      <c r="J97" s="122">
        <v>8648.6996646712141</v>
      </c>
      <c r="K97" s="122">
        <v>8593.6996646712141</v>
      </c>
      <c r="L97" s="122">
        <v>8540.9853789569297</v>
      </c>
      <c r="M97" s="122">
        <v>8493.9853789569297</v>
      </c>
      <c r="N97" s="122">
        <v>8138.0619747016099</v>
      </c>
      <c r="O97" s="122">
        <v>7927.0619747016099</v>
      </c>
      <c r="P97" s="122">
        <v>7742.6619747016093</v>
      </c>
      <c r="Q97" s="122">
        <v>7685.5419747016094</v>
      </c>
      <c r="R97" s="122">
        <v>6724.5419747016094</v>
      </c>
      <c r="S97" s="122">
        <v>6362.0419747016094</v>
      </c>
      <c r="T97" s="122">
        <v>6023.0419747016094</v>
      </c>
      <c r="U97" s="122">
        <v>5863.0419747016094</v>
      </c>
      <c r="V97" s="122">
        <v>5578.6419747016089</v>
      </c>
      <c r="W97" s="122">
        <v>5378.6419747016089</v>
      </c>
      <c r="X97" s="122">
        <v>5412.7419747016083</v>
      </c>
      <c r="Y97" s="122">
        <v>5377.7419747016083</v>
      </c>
      <c r="Z97" s="122">
        <v>5280.981974701609</v>
      </c>
      <c r="AA97" s="122">
        <v>5249.6819747016089</v>
      </c>
      <c r="AB97" s="122">
        <v>5297.8819747016087</v>
      </c>
      <c r="AC97" s="122">
        <v>5333.9619747016086</v>
      </c>
      <c r="AD97" s="122">
        <v>5383.561974701609</v>
      </c>
      <c r="AE97" s="122">
        <v>5382.2619747016088</v>
      </c>
      <c r="AF97" s="122">
        <v>5429.6619747016084</v>
      </c>
      <c r="AG97" s="122">
        <v>5487.1419747016089</v>
      </c>
      <c r="AH97" s="122">
        <v>5561.5419747016085</v>
      </c>
      <c r="AI97" s="122">
        <v>5553.5419747016085</v>
      </c>
      <c r="AJ97" s="122">
        <v>5547.7419747016083</v>
      </c>
      <c r="AK97" s="122">
        <v>5533.8419747016087</v>
      </c>
      <c r="AL97" s="122">
        <v>5293.7419747016083</v>
      </c>
      <c r="AM97" s="122">
        <v>5313.1419747016089</v>
      </c>
      <c r="AN97" s="122">
        <v>5354.9419747016091</v>
      </c>
      <c r="AO97" s="122">
        <v>5354.0419747016085</v>
      </c>
      <c r="AP97" s="122">
        <v>5340.0419747016085</v>
      </c>
      <c r="AQ97" s="122">
        <v>5303.9419747016091</v>
      </c>
      <c r="AR97" s="122">
        <v>5217.9419747016091</v>
      </c>
      <c r="AS97" s="122">
        <v>5217.9419747016091</v>
      </c>
      <c r="AT97" s="122">
        <v>5223.5019747016086</v>
      </c>
      <c r="AU97" s="122">
        <v>5222.9159747016083</v>
      </c>
      <c r="AV97" s="122">
        <v>5220.2079747016087</v>
      </c>
      <c r="AW97" s="122">
        <v>5205.4749747016085</v>
      </c>
      <c r="AX97" s="122">
        <v>5220.414974701609</v>
      </c>
      <c r="AY97" s="122">
        <v>5220.414974701609</v>
      </c>
      <c r="AZ97" s="122">
        <v>4567.2765957446809</v>
      </c>
    </row>
    <row r="98" spans="1:52" ht="12" customHeight="1">
      <c r="A98" s="130" t="s">
        <v>314</v>
      </c>
      <c r="B98" s="122">
        <v>2017.1000000000001</v>
      </c>
      <c r="C98" s="122">
        <v>2010.3</v>
      </c>
      <c r="D98" s="122">
        <v>1996</v>
      </c>
      <c r="E98" s="122">
        <v>1996</v>
      </c>
      <c r="F98" s="122">
        <v>2002</v>
      </c>
      <c r="G98" s="122">
        <v>1933.5</v>
      </c>
      <c r="H98" s="122">
        <v>1867.9</v>
      </c>
      <c r="I98" s="122">
        <v>1867.9</v>
      </c>
      <c r="J98" s="122">
        <v>1867.9</v>
      </c>
      <c r="K98" s="122">
        <v>1820.8</v>
      </c>
      <c r="L98" s="122">
        <v>1754.6000000000001</v>
      </c>
      <c r="M98" s="122">
        <v>1654.1000000000001</v>
      </c>
      <c r="N98" s="122">
        <v>1605.8</v>
      </c>
      <c r="O98" s="122">
        <v>1605.8</v>
      </c>
      <c r="P98" s="122">
        <v>1503.6000000000001</v>
      </c>
      <c r="Q98" s="122">
        <v>1471.1000000000001</v>
      </c>
      <c r="R98" s="122">
        <v>1444.1000000000001</v>
      </c>
      <c r="S98" s="122">
        <v>1377.8</v>
      </c>
      <c r="T98" s="122">
        <v>1324.6000000000001</v>
      </c>
      <c r="U98" s="122">
        <v>1292.6000000000001</v>
      </c>
      <c r="V98" s="122">
        <v>1170.8</v>
      </c>
      <c r="W98" s="122">
        <v>1145.8</v>
      </c>
      <c r="X98" s="122">
        <v>1209.8</v>
      </c>
      <c r="Y98" s="122">
        <v>1209.8</v>
      </c>
      <c r="Z98" s="122">
        <v>1171.5</v>
      </c>
      <c r="AA98" s="122">
        <v>1160</v>
      </c>
      <c r="AB98" s="122">
        <v>1040.3</v>
      </c>
      <c r="AC98" s="122">
        <v>1031.9000000000001</v>
      </c>
      <c r="AD98" s="122">
        <v>1009.1</v>
      </c>
      <c r="AE98" s="122">
        <v>1029.0999999999999</v>
      </c>
      <c r="AF98" s="122">
        <v>1020.1</v>
      </c>
      <c r="AG98" s="122">
        <v>920.1</v>
      </c>
      <c r="AH98" s="122">
        <v>909.7</v>
      </c>
      <c r="AI98" s="122">
        <v>909.7</v>
      </c>
      <c r="AJ98" s="122">
        <v>909.7</v>
      </c>
      <c r="AK98" s="122">
        <v>917.7</v>
      </c>
      <c r="AL98" s="122">
        <v>816.5</v>
      </c>
      <c r="AM98" s="122">
        <v>816.5</v>
      </c>
      <c r="AN98" s="122">
        <v>616.5</v>
      </c>
      <c r="AO98" s="122">
        <v>616.5</v>
      </c>
      <c r="AP98" s="122">
        <v>608.5</v>
      </c>
      <c r="AQ98" s="122">
        <v>612.5</v>
      </c>
      <c r="AR98" s="122">
        <v>612.5</v>
      </c>
      <c r="AS98" s="122">
        <v>632.5</v>
      </c>
      <c r="AT98" s="122">
        <v>548.5</v>
      </c>
      <c r="AU98" s="122">
        <v>548.5</v>
      </c>
      <c r="AV98" s="122">
        <v>548.5</v>
      </c>
      <c r="AW98" s="122">
        <v>548.5</v>
      </c>
      <c r="AX98" s="122">
        <v>548.5</v>
      </c>
      <c r="AY98" s="122">
        <v>548.5</v>
      </c>
      <c r="AZ98" s="122">
        <v>548.5</v>
      </c>
    </row>
    <row r="99" spans="1:52" ht="12" customHeight="1">
      <c r="A99" s="130" t="s">
        <v>315</v>
      </c>
      <c r="B99" s="122">
        <v>16479.231686498857</v>
      </c>
      <c r="C99" s="122">
        <v>16146.811686498857</v>
      </c>
      <c r="D99" s="122">
        <v>14919.791686498857</v>
      </c>
      <c r="E99" s="122">
        <v>15053.697686498857</v>
      </c>
      <c r="F99" s="122">
        <v>14919.615686498857</v>
      </c>
      <c r="G99" s="122">
        <v>14581.000686498857</v>
      </c>
      <c r="H99" s="122">
        <v>14717.530686498856</v>
      </c>
      <c r="I99" s="122">
        <v>14783.103686498856</v>
      </c>
      <c r="J99" s="122">
        <v>14585.623686498857</v>
      </c>
      <c r="K99" s="122">
        <v>15226.238686498857</v>
      </c>
      <c r="L99" s="122">
        <v>15304.267686498857</v>
      </c>
      <c r="M99" s="122">
        <v>15024.967686498856</v>
      </c>
      <c r="N99" s="122">
        <v>14844.437686498857</v>
      </c>
      <c r="O99" s="122">
        <v>14441.87594736842</v>
      </c>
      <c r="P99" s="122">
        <v>13589.572473684211</v>
      </c>
      <c r="Q99" s="122">
        <v>12397.67247368421</v>
      </c>
      <c r="R99" s="122">
        <v>11733.483029938268</v>
      </c>
      <c r="S99" s="122">
        <v>9648.3113499382689</v>
      </c>
      <c r="T99" s="122">
        <v>9050.2816126107264</v>
      </c>
      <c r="U99" s="122">
        <v>8727.5956126107267</v>
      </c>
      <c r="V99" s="122">
        <v>8270.0216126107262</v>
      </c>
      <c r="W99" s="122">
        <v>7364.2816126107255</v>
      </c>
      <c r="X99" s="122">
        <v>6846.7916126107257</v>
      </c>
      <c r="Y99" s="122">
        <v>6361.7316126107262</v>
      </c>
      <c r="Z99" s="122">
        <v>5915.1136126107258</v>
      </c>
      <c r="AA99" s="122">
        <v>5576.7236126107255</v>
      </c>
      <c r="AB99" s="122">
        <v>5178.7136126107262</v>
      </c>
      <c r="AC99" s="122">
        <v>4931.3506126107259</v>
      </c>
      <c r="AD99" s="122">
        <v>4675.1006126107259</v>
      </c>
      <c r="AE99" s="122">
        <v>4248.0956126107249</v>
      </c>
      <c r="AF99" s="122">
        <v>3961.4966126107247</v>
      </c>
      <c r="AG99" s="122">
        <v>4022.3066126107246</v>
      </c>
      <c r="AH99" s="122">
        <v>3789.6066126107248</v>
      </c>
      <c r="AI99" s="122">
        <v>3729.6066126107248</v>
      </c>
      <c r="AJ99" s="122">
        <v>3762.1066126107248</v>
      </c>
      <c r="AK99" s="122">
        <v>3661.2960826107246</v>
      </c>
      <c r="AL99" s="122">
        <v>3762.1960826107247</v>
      </c>
      <c r="AM99" s="122">
        <v>3487.6960826107247</v>
      </c>
      <c r="AN99" s="122">
        <v>3170.4838177808697</v>
      </c>
      <c r="AO99" s="122">
        <v>2717.6338177808702</v>
      </c>
      <c r="AP99" s="122">
        <v>2476.43381778087</v>
      </c>
      <c r="AQ99" s="122">
        <v>2494.80881778087</v>
      </c>
      <c r="AR99" s="122">
        <v>2500.30881778087</v>
      </c>
      <c r="AS99" s="122">
        <v>2513.30881778087</v>
      </c>
      <c r="AT99" s="122">
        <v>2578.30881778087</v>
      </c>
      <c r="AU99" s="122">
        <v>2355.8088214650807</v>
      </c>
      <c r="AV99" s="122">
        <v>2256.2246325533765</v>
      </c>
      <c r="AW99" s="122">
        <v>2256.2246325533765</v>
      </c>
      <c r="AX99" s="122">
        <v>2321.2246325533765</v>
      </c>
      <c r="AY99" s="122">
        <v>2321.2246325533765</v>
      </c>
      <c r="AZ99" s="122">
        <v>2353.7246325533765</v>
      </c>
    </row>
    <row r="100" spans="1:52" ht="12" customHeight="1">
      <c r="A100" s="130" t="s">
        <v>316</v>
      </c>
      <c r="B100" s="122">
        <v>56486.181503613057</v>
      </c>
      <c r="C100" s="122">
        <v>56004.281503613056</v>
      </c>
      <c r="D100" s="122">
        <v>52433.581503613059</v>
      </c>
      <c r="E100" s="122">
        <v>52170.081503613059</v>
      </c>
      <c r="F100" s="122">
        <v>51814.481503613053</v>
      </c>
      <c r="G100" s="122">
        <v>49008.831503613052</v>
      </c>
      <c r="H100" s="122">
        <v>48732.93150361305</v>
      </c>
      <c r="I100" s="122">
        <v>47001.07150361305</v>
      </c>
      <c r="J100" s="122">
        <v>43936.871503613045</v>
      </c>
      <c r="K100" s="122">
        <v>43563.799503613045</v>
      </c>
      <c r="L100" s="122">
        <v>43041.499503613049</v>
      </c>
      <c r="M100" s="122">
        <v>40943.099503613048</v>
      </c>
      <c r="N100" s="122">
        <v>38724.955894590494</v>
      </c>
      <c r="O100" s="122">
        <v>35174.089227923825</v>
      </c>
      <c r="P100" s="122">
        <v>32278.289227923826</v>
      </c>
      <c r="Q100" s="122">
        <v>29475.417227923826</v>
      </c>
      <c r="R100" s="122">
        <v>26204.160087923825</v>
      </c>
      <c r="S100" s="122">
        <v>24100.655573788488</v>
      </c>
      <c r="T100" s="122">
        <v>21980.555573788486</v>
      </c>
      <c r="U100" s="122">
        <v>20108.965733788486</v>
      </c>
      <c r="V100" s="122">
        <v>17222.304835217059</v>
      </c>
      <c r="W100" s="122">
        <v>15971.104835217058</v>
      </c>
      <c r="X100" s="122">
        <v>13671.962503684212</v>
      </c>
      <c r="Y100" s="122">
        <v>10361.762503684211</v>
      </c>
      <c r="Z100" s="122">
        <v>8552.262503684211</v>
      </c>
      <c r="AA100" s="122">
        <v>8160.8625036842104</v>
      </c>
      <c r="AB100" s="122">
        <v>8035.8625036842104</v>
      </c>
      <c r="AC100" s="122">
        <v>7962.9625036842108</v>
      </c>
      <c r="AD100" s="122">
        <v>7514.3625036842104</v>
      </c>
      <c r="AE100" s="122">
        <v>6313.8125036842112</v>
      </c>
      <c r="AF100" s="122">
        <v>5877.8125036842112</v>
      </c>
      <c r="AG100" s="122">
        <v>5718.6525036842104</v>
      </c>
      <c r="AH100" s="122">
        <v>5615.1525036842104</v>
      </c>
      <c r="AI100" s="122">
        <v>4477.6125036842104</v>
      </c>
      <c r="AJ100" s="122">
        <v>4341.6125036842104</v>
      </c>
      <c r="AK100" s="122">
        <v>4172.8000036842104</v>
      </c>
      <c r="AL100" s="122">
        <v>3075.7000036842105</v>
      </c>
      <c r="AM100" s="122">
        <v>2296.8000036842104</v>
      </c>
      <c r="AN100" s="122">
        <v>2038.4000036842106</v>
      </c>
      <c r="AO100" s="122">
        <v>1654.6000000000001</v>
      </c>
      <c r="AP100" s="122">
        <v>1079.0999999999999</v>
      </c>
      <c r="AQ100" s="122">
        <v>299.10000000000002</v>
      </c>
      <c r="AR100" s="122">
        <v>269.10000000000002</v>
      </c>
      <c r="AS100" s="122">
        <v>269.10000000000002</v>
      </c>
      <c r="AT100" s="122">
        <v>265.7</v>
      </c>
      <c r="AU100" s="122">
        <v>140.70000000000002</v>
      </c>
      <c r="AV100" s="122">
        <v>127</v>
      </c>
      <c r="AW100" s="122">
        <v>127</v>
      </c>
      <c r="AX100" s="122">
        <v>27</v>
      </c>
      <c r="AY100" s="122">
        <v>27</v>
      </c>
      <c r="AZ100" s="122">
        <v>27</v>
      </c>
    </row>
    <row r="101" spans="1:52" ht="12" customHeight="1">
      <c r="A101" s="130" t="s">
        <v>317</v>
      </c>
      <c r="B101" s="122">
        <v>10144.090526315789</v>
      </c>
      <c r="C101" s="122">
        <v>10655.590526315789</v>
      </c>
      <c r="D101" s="122">
        <v>11020.754736842106</v>
      </c>
      <c r="E101" s="122">
        <v>11609.92936842105</v>
      </c>
      <c r="F101" s="122">
        <v>12442.357555921049</v>
      </c>
      <c r="G101" s="122">
        <v>12699.78955592105</v>
      </c>
      <c r="H101" s="122">
        <v>13662.874555921055</v>
      </c>
      <c r="I101" s="122">
        <v>14304.702240131581</v>
      </c>
      <c r="J101" s="122">
        <v>15188.498101844685</v>
      </c>
      <c r="K101" s="122">
        <v>16239.717154476264</v>
      </c>
      <c r="L101" s="122">
        <v>17788.084522897316</v>
      </c>
      <c r="M101" s="122">
        <v>18033.543522897315</v>
      </c>
      <c r="N101" s="122">
        <v>18717.225522897315</v>
      </c>
      <c r="O101" s="122">
        <v>19211.056522897314</v>
      </c>
      <c r="P101" s="122">
        <v>21863.337522897316</v>
      </c>
      <c r="Q101" s="122">
        <v>22299.606522897313</v>
      </c>
      <c r="R101" s="122">
        <v>22356.228608625228</v>
      </c>
      <c r="S101" s="122">
        <v>22669.498961127767</v>
      </c>
      <c r="T101" s="122">
        <v>22645.711708650724</v>
      </c>
      <c r="U101" s="122">
        <v>23397.871392333029</v>
      </c>
      <c r="V101" s="122">
        <v>24284.398525309629</v>
      </c>
      <c r="W101" s="122">
        <v>26357.898525309625</v>
      </c>
      <c r="X101" s="122">
        <v>27003.79852530963</v>
      </c>
      <c r="Y101" s="122">
        <v>27464.63852530963</v>
      </c>
      <c r="Z101" s="122">
        <v>27697.038525309632</v>
      </c>
      <c r="AA101" s="122">
        <v>27655.988525309629</v>
      </c>
      <c r="AB101" s="122">
        <v>27262.26484530963</v>
      </c>
      <c r="AC101" s="122">
        <v>28099.913265309631</v>
      </c>
      <c r="AD101" s="122">
        <v>28646.533265309634</v>
      </c>
      <c r="AE101" s="122">
        <v>28785.133265309632</v>
      </c>
      <c r="AF101" s="122">
        <v>29109.293265309632</v>
      </c>
      <c r="AG101" s="122">
        <v>29520.593265309632</v>
      </c>
      <c r="AH101" s="122">
        <v>30390.303265309627</v>
      </c>
      <c r="AI101" s="122">
        <v>31995.403265309629</v>
      </c>
      <c r="AJ101" s="122">
        <v>32417.12326530963</v>
      </c>
      <c r="AK101" s="122">
        <v>32949.318265309623</v>
      </c>
      <c r="AL101" s="122">
        <v>34804.018265309627</v>
      </c>
      <c r="AM101" s="122">
        <v>35043.554054783308</v>
      </c>
      <c r="AN101" s="122">
        <v>35503.467734783306</v>
      </c>
      <c r="AO101" s="122">
        <v>35931.299847459362</v>
      </c>
      <c r="AP101" s="122">
        <v>36048.177477459365</v>
      </c>
      <c r="AQ101" s="122">
        <v>38824.477477459368</v>
      </c>
      <c r="AR101" s="122">
        <v>40146.303797459375</v>
      </c>
      <c r="AS101" s="122">
        <v>41486.275477459363</v>
      </c>
      <c r="AT101" s="122">
        <v>42313.238239038314</v>
      </c>
      <c r="AU101" s="122">
        <v>43617.348239038314</v>
      </c>
      <c r="AV101" s="122">
        <v>44592.363239038314</v>
      </c>
      <c r="AW101" s="122">
        <v>44594.336124703907</v>
      </c>
      <c r="AX101" s="122">
        <v>44694.06410470391</v>
      </c>
      <c r="AY101" s="122">
        <v>44788.377260493398</v>
      </c>
      <c r="AZ101" s="122">
        <v>44693.157260493397</v>
      </c>
    </row>
    <row r="102" spans="1:52" ht="12" customHeight="1">
      <c r="A102" s="131" t="s">
        <v>318</v>
      </c>
      <c r="B102" s="132">
        <v>0</v>
      </c>
      <c r="C102" s="132">
        <v>0</v>
      </c>
      <c r="D102" s="132">
        <v>0</v>
      </c>
      <c r="E102" s="132">
        <v>0</v>
      </c>
      <c r="F102" s="132">
        <v>0</v>
      </c>
      <c r="G102" s="132">
        <v>0</v>
      </c>
      <c r="H102" s="132">
        <v>0</v>
      </c>
      <c r="I102" s="132">
        <v>0</v>
      </c>
      <c r="J102" s="132">
        <v>0</v>
      </c>
      <c r="K102" s="132">
        <v>0</v>
      </c>
      <c r="L102" s="132">
        <v>0</v>
      </c>
      <c r="M102" s="132">
        <v>0</v>
      </c>
      <c r="N102" s="132">
        <v>0</v>
      </c>
      <c r="O102" s="132">
        <v>0</v>
      </c>
      <c r="P102" s="132">
        <v>0</v>
      </c>
      <c r="Q102" s="132">
        <v>0</v>
      </c>
      <c r="R102" s="132">
        <v>0</v>
      </c>
      <c r="S102" s="132">
        <v>0</v>
      </c>
      <c r="T102" s="132">
        <v>0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0</v>
      </c>
      <c r="AD102" s="132">
        <v>0</v>
      </c>
      <c r="AE102" s="132">
        <v>0</v>
      </c>
      <c r="AF102" s="132">
        <v>0</v>
      </c>
      <c r="AG102" s="132">
        <v>0</v>
      </c>
      <c r="AH102" s="132">
        <v>0</v>
      </c>
      <c r="AI102" s="132">
        <v>0</v>
      </c>
      <c r="AJ102" s="132">
        <v>0</v>
      </c>
      <c r="AK102" s="132">
        <v>0</v>
      </c>
      <c r="AL102" s="132">
        <v>0</v>
      </c>
      <c r="AM102" s="132">
        <v>0</v>
      </c>
      <c r="AN102" s="132">
        <v>0</v>
      </c>
      <c r="AO102" s="132">
        <v>0</v>
      </c>
      <c r="AP102" s="132">
        <v>0</v>
      </c>
      <c r="AQ102" s="132">
        <v>0</v>
      </c>
      <c r="AR102" s="132">
        <v>0</v>
      </c>
      <c r="AS102" s="132">
        <v>0</v>
      </c>
      <c r="AT102" s="132">
        <v>0</v>
      </c>
      <c r="AU102" s="132">
        <v>0</v>
      </c>
      <c r="AV102" s="132">
        <v>0</v>
      </c>
      <c r="AW102" s="132">
        <v>0</v>
      </c>
      <c r="AX102" s="132">
        <v>0</v>
      </c>
      <c r="AY102" s="132">
        <v>0</v>
      </c>
      <c r="AZ102" s="132">
        <v>0</v>
      </c>
    </row>
    <row r="103" spans="1:52" ht="12" customHeight="1">
      <c r="A103" s="165" t="s">
        <v>123</v>
      </c>
      <c r="B103" s="144">
        <v>12763.659</v>
      </c>
      <c r="C103" s="144">
        <v>17281.080000000002</v>
      </c>
      <c r="D103" s="144">
        <v>23141.78</v>
      </c>
      <c r="E103" s="144">
        <v>28006.25</v>
      </c>
      <c r="F103" s="144">
        <v>34247.395000000004</v>
      </c>
      <c r="G103" s="144">
        <v>40412.832999999999</v>
      </c>
      <c r="H103" s="144">
        <v>47632.486000000004</v>
      </c>
      <c r="I103" s="144">
        <v>56120.239135191383</v>
      </c>
      <c r="J103" s="144">
        <v>63413.39</v>
      </c>
      <c r="K103" s="144">
        <v>75253.574999999997</v>
      </c>
      <c r="L103" s="144">
        <v>84303.455000000002</v>
      </c>
      <c r="M103" s="144">
        <v>93927.074999999997</v>
      </c>
      <c r="N103" s="144">
        <v>106106.77500000001</v>
      </c>
      <c r="O103" s="144">
        <v>116979.875</v>
      </c>
      <c r="P103" s="144">
        <v>128565.97500000001</v>
      </c>
      <c r="Q103" s="144">
        <v>141562.36499999999</v>
      </c>
      <c r="R103" s="144">
        <v>155189.72500000001</v>
      </c>
      <c r="S103" s="144">
        <v>171006.02499999999</v>
      </c>
      <c r="T103" s="144">
        <v>185632.43700000001</v>
      </c>
      <c r="U103" s="144">
        <v>197516.02500000002</v>
      </c>
      <c r="V103" s="144">
        <v>216359.19920000003</v>
      </c>
      <c r="W103" s="144">
        <v>220550.42378333336</v>
      </c>
      <c r="X103" s="144">
        <v>223520.26245000004</v>
      </c>
      <c r="Y103" s="144">
        <v>230301.13945000005</v>
      </c>
      <c r="Z103" s="144">
        <v>241616.50861666675</v>
      </c>
      <c r="AA103" s="144">
        <v>254645.10993333341</v>
      </c>
      <c r="AB103" s="144">
        <v>265005.0245133334</v>
      </c>
      <c r="AC103" s="144">
        <v>274320.41015666677</v>
      </c>
      <c r="AD103" s="144">
        <v>283851.11843000009</v>
      </c>
      <c r="AE103" s="144">
        <v>296883.87897000002</v>
      </c>
      <c r="AF103" s="144">
        <v>307348.77976666664</v>
      </c>
      <c r="AG103" s="144">
        <v>318324.70990999998</v>
      </c>
      <c r="AH103" s="144">
        <v>327569.89389999997</v>
      </c>
      <c r="AI103" s="144">
        <v>335870.95889666665</v>
      </c>
      <c r="AJ103" s="144">
        <v>345232.98286000005</v>
      </c>
      <c r="AK103" s="144">
        <v>358448.28866000002</v>
      </c>
      <c r="AL103" s="144">
        <v>372502.01983999991</v>
      </c>
      <c r="AM103" s="144">
        <v>386829.32533999992</v>
      </c>
      <c r="AN103" s="144">
        <v>400193.25832999992</v>
      </c>
      <c r="AO103" s="144">
        <v>411830.24939666659</v>
      </c>
      <c r="AP103" s="144">
        <v>422942.32858666661</v>
      </c>
      <c r="AQ103" s="144">
        <v>433342.40832666663</v>
      </c>
      <c r="AR103" s="144">
        <v>444542.06444999995</v>
      </c>
      <c r="AS103" s="144">
        <v>453940.53694999986</v>
      </c>
      <c r="AT103" s="144">
        <v>462424.6299499998</v>
      </c>
      <c r="AU103" s="144">
        <v>475452.19458333327</v>
      </c>
      <c r="AV103" s="144">
        <v>486547.53333333327</v>
      </c>
      <c r="AW103" s="144">
        <v>498621.5004166665</v>
      </c>
      <c r="AX103" s="144">
        <v>508577.14291666658</v>
      </c>
      <c r="AY103" s="144">
        <v>518052.51333333325</v>
      </c>
      <c r="AZ103" s="144">
        <v>530545.09666666668</v>
      </c>
    </row>
    <row r="104" spans="1:52" ht="12" customHeight="1">
      <c r="A104" s="128" t="s">
        <v>319</v>
      </c>
      <c r="B104" s="129">
        <v>12716.978999999999</v>
      </c>
      <c r="C104" s="129">
        <v>17184.400000000001</v>
      </c>
      <c r="D104" s="129">
        <v>23036.600000000002</v>
      </c>
      <c r="E104" s="129">
        <v>27608.77</v>
      </c>
      <c r="F104" s="129">
        <v>33629.915000000001</v>
      </c>
      <c r="G104" s="129">
        <v>39702.353000000003</v>
      </c>
      <c r="H104" s="129">
        <v>46721.506000000001</v>
      </c>
      <c r="I104" s="129">
        <v>54995.859135191386</v>
      </c>
      <c r="J104" s="129">
        <v>61923.51</v>
      </c>
      <c r="K104" s="129">
        <v>73344.275000000009</v>
      </c>
      <c r="L104" s="129">
        <v>81279.154999999999</v>
      </c>
      <c r="M104" s="129">
        <v>90399.175000000003</v>
      </c>
      <c r="N104" s="129">
        <v>100955.97500000001</v>
      </c>
      <c r="O104" s="129">
        <v>110019.27500000001</v>
      </c>
      <c r="P104" s="129">
        <v>120562.47500000001</v>
      </c>
      <c r="Q104" s="129">
        <v>130560.66500000001</v>
      </c>
      <c r="R104" s="129">
        <v>142555.17500000002</v>
      </c>
      <c r="S104" s="129">
        <v>155148.67500000002</v>
      </c>
      <c r="T104" s="129">
        <v>166005.88700000002</v>
      </c>
      <c r="U104" s="129">
        <v>173555.67500000005</v>
      </c>
      <c r="V104" s="129">
        <v>186393.50920000003</v>
      </c>
      <c r="W104" s="129">
        <v>189080.16045000002</v>
      </c>
      <c r="X104" s="129">
        <v>191351.6157833334</v>
      </c>
      <c r="Y104" s="129">
        <v>194432.92778333341</v>
      </c>
      <c r="Z104" s="129">
        <v>201714.59695000006</v>
      </c>
      <c r="AA104" s="129">
        <v>212424.87326666672</v>
      </c>
      <c r="AB104" s="129">
        <v>220250.00784666673</v>
      </c>
      <c r="AC104" s="129">
        <v>226699.67682333343</v>
      </c>
      <c r="AD104" s="129">
        <v>232745.57843000005</v>
      </c>
      <c r="AE104" s="129">
        <v>240947.22397000002</v>
      </c>
      <c r="AF104" s="129">
        <v>247165.25810000001</v>
      </c>
      <c r="AG104" s="129">
        <v>253451.13157666667</v>
      </c>
      <c r="AH104" s="129">
        <v>259306.63556666663</v>
      </c>
      <c r="AI104" s="129">
        <v>263734.47389666666</v>
      </c>
      <c r="AJ104" s="129">
        <v>268923.65786000004</v>
      </c>
      <c r="AK104" s="129">
        <v>276560.01366000006</v>
      </c>
      <c r="AL104" s="129">
        <v>284510.07817333331</v>
      </c>
      <c r="AM104" s="129">
        <v>292722.3486733333</v>
      </c>
      <c r="AN104" s="129">
        <v>299780.2816633333</v>
      </c>
      <c r="AO104" s="129">
        <v>306738.28106333327</v>
      </c>
      <c r="AP104" s="129">
        <v>313156.92691999988</v>
      </c>
      <c r="AQ104" s="129">
        <v>319836.50165999995</v>
      </c>
      <c r="AR104" s="129">
        <v>326799.05445</v>
      </c>
      <c r="AS104" s="129">
        <v>332737.13028333324</v>
      </c>
      <c r="AT104" s="129">
        <v>338233.94328333321</v>
      </c>
      <c r="AU104" s="129">
        <v>346998.63125000003</v>
      </c>
      <c r="AV104" s="129">
        <v>353858.48333333328</v>
      </c>
      <c r="AW104" s="129">
        <v>361122.51874999987</v>
      </c>
      <c r="AX104" s="129">
        <v>367766.28958333324</v>
      </c>
      <c r="AY104" s="129">
        <v>374498.88333333324</v>
      </c>
      <c r="AZ104" s="129">
        <v>383107.84166666667</v>
      </c>
    </row>
    <row r="105" spans="1:52" ht="12" customHeight="1">
      <c r="A105" s="131" t="s">
        <v>320</v>
      </c>
      <c r="B105" s="132">
        <v>46.68</v>
      </c>
      <c r="C105" s="132">
        <v>96.68</v>
      </c>
      <c r="D105" s="132">
        <v>105.18</v>
      </c>
      <c r="E105" s="132">
        <v>397.48</v>
      </c>
      <c r="F105" s="132">
        <v>617.48</v>
      </c>
      <c r="G105" s="132">
        <v>710.48</v>
      </c>
      <c r="H105" s="132">
        <v>910.98</v>
      </c>
      <c r="I105" s="132">
        <v>1124.3800000000001</v>
      </c>
      <c r="J105" s="132">
        <v>1489.88</v>
      </c>
      <c r="K105" s="132">
        <v>1909.3</v>
      </c>
      <c r="L105" s="132">
        <v>3024.3</v>
      </c>
      <c r="M105" s="132">
        <v>3527.9</v>
      </c>
      <c r="N105" s="132">
        <v>5150.8</v>
      </c>
      <c r="O105" s="132">
        <v>6960.6</v>
      </c>
      <c r="P105" s="132">
        <v>8003.5</v>
      </c>
      <c r="Q105" s="132">
        <v>11001.7</v>
      </c>
      <c r="R105" s="132">
        <v>12634.550000000001</v>
      </c>
      <c r="S105" s="132">
        <v>15857.35</v>
      </c>
      <c r="T105" s="132">
        <v>19626.55</v>
      </c>
      <c r="U105" s="132">
        <v>23960.350000000002</v>
      </c>
      <c r="V105" s="132">
        <v>29965.690000000002</v>
      </c>
      <c r="W105" s="132">
        <v>31470.263333333336</v>
      </c>
      <c r="X105" s="132">
        <v>32168.646666666664</v>
      </c>
      <c r="Y105" s="132">
        <v>35868.21166666667</v>
      </c>
      <c r="Z105" s="132">
        <v>39901.911666666674</v>
      </c>
      <c r="AA105" s="132">
        <v>42220.236666666671</v>
      </c>
      <c r="AB105" s="132">
        <v>44755.01666666667</v>
      </c>
      <c r="AC105" s="132">
        <v>47620.733333333337</v>
      </c>
      <c r="AD105" s="132">
        <v>51105.54</v>
      </c>
      <c r="AE105" s="132">
        <v>55936.654999999999</v>
      </c>
      <c r="AF105" s="132">
        <v>60183.521666666646</v>
      </c>
      <c r="AG105" s="132">
        <v>64873.578333333338</v>
      </c>
      <c r="AH105" s="132">
        <v>68263.258333333346</v>
      </c>
      <c r="AI105" s="132">
        <v>72136.485000000001</v>
      </c>
      <c r="AJ105" s="132">
        <v>76309.324999999983</v>
      </c>
      <c r="AK105" s="132">
        <v>81888.27499999998</v>
      </c>
      <c r="AL105" s="132">
        <v>87991.941666666666</v>
      </c>
      <c r="AM105" s="132">
        <v>94106.976666666655</v>
      </c>
      <c r="AN105" s="132">
        <v>100412.97666666665</v>
      </c>
      <c r="AO105" s="132">
        <v>105091.96833333331</v>
      </c>
      <c r="AP105" s="132">
        <v>109785.40166666666</v>
      </c>
      <c r="AQ105" s="132">
        <v>113505.90666666666</v>
      </c>
      <c r="AR105" s="132">
        <v>117743.00999999997</v>
      </c>
      <c r="AS105" s="132">
        <v>121203.40666666665</v>
      </c>
      <c r="AT105" s="132">
        <v>124190.68666666665</v>
      </c>
      <c r="AU105" s="132">
        <v>128453.56333333328</v>
      </c>
      <c r="AV105" s="132">
        <v>132689.04999999996</v>
      </c>
      <c r="AW105" s="132">
        <v>137498.98166666663</v>
      </c>
      <c r="AX105" s="132">
        <v>140810.8533333333</v>
      </c>
      <c r="AY105" s="132">
        <v>143553.62999999998</v>
      </c>
      <c r="AZ105" s="132">
        <v>147437.25499999998</v>
      </c>
    </row>
    <row r="106" spans="1:52" ht="12" customHeight="1">
      <c r="A106" s="165" t="s">
        <v>321</v>
      </c>
      <c r="B106" s="144">
        <v>179.45099999999999</v>
      </c>
      <c r="C106" s="144">
        <v>278.11599999999999</v>
      </c>
      <c r="D106" s="144">
        <v>362.05599999999998</v>
      </c>
      <c r="E106" s="144">
        <v>599.05600000000004</v>
      </c>
      <c r="F106" s="144">
        <v>1308.6500000000001</v>
      </c>
      <c r="G106" s="144">
        <v>2297.15</v>
      </c>
      <c r="H106" s="144">
        <v>3280.3011700000002</v>
      </c>
      <c r="I106" s="144">
        <v>5254.4623700000002</v>
      </c>
      <c r="J106" s="144">
        <v>10422.708570000001</v>
      </c>
      <c r="K106" s="144">
        <v>16831.719570000001</v>
      </c>
      <c r="L106" s="144">
        <v>29990.25071</v>
      </c>
      <c r="M106" s="144">
        <v>52547.428030000003</v>
      </c>
      <c r="N106" s="144">
        <v>70655.669989999995</v>
      </c>
      <c r="O106" s="144">
        <v>80185.469040000011</v>
      </c>
      <c r="P106" s="144">
        <v>86604.998510000005</v>
      </c>
      <c r="Q106" s="144">
        <v>94680.355500000005</v>
      </c>
      <c r="R106" s="144">
        <v>101184.29434301</v>
      </c>
      <c r="S106" s="144">
        <v>107568.35757302</v>
      </c>
      <c r="T106" s="144">
        <v>115941.74080302</v>
      </c>
      <c r="U106" s="144">
        <v>130702.83003302001</v>
      </c>
      <c r="V106" s="144">
        <v>152534.07726301998</v>
      </c>
      <c r="W106" s="144">
        <v>155566.60576301999</v>
      </c>
      <c r="X106" s="144">
        <v>158402.93336302001</v>
      </c>
      <c r="Y106" s="144">
        <v>163978.10336302</v>
      </c>
      <c r="Z106" s="144">
        <v>171027.93436302</v>
      </c>
      <c r="AA106" s="144">
        <v>176533.11076302</v>
      </c>
      <c r="AB106" s="144">
        <v>181404.29376302002</v>
      </c>
      <c r="AC106" s="144">
        <v>186529.78776302002</v>
      </c>
      <c r="AD106" s="144">
        <v>193012.43976302003</v>
      </c>
      <c r="AE106" s="144">
        <v>200991.93026302001</v>
      </c>
      <c r="AF106" s="144">
        <v>208952.19026302002</v>
      </c>
      <c r="AG106" s="144">
        <v>216277.23809301999</v>
      </c>
      <c r="AH106" s="144">
        <v>223492.49489302002</v>
      </c>
      <c r="AI106" s="144">
        <v>231073.14319301999</v>
      </c>
      <c r="AJ106" s="144">
        <v>240150.76819301999</v>
      </c>
      <c r="AK106" s="144">
        <v>250860.83205302001</v>
      </c>
      <c r="AL106" s="144">
        <v>265183.18973302003</v>
      </c>
      <c r="AM106" s="144">
        <v>278817.73827302002</v>
      </c>
      <c r="AN106" s="144">
        <v>292008.74521301995</v>
      </c>
      <c r="AO106" s="144">
        <v>303364.21675302001</v>
      </c>
      <c r="AP106" s="144">
        <v>314502.50476302003</v>
      </c>
      <c r="AQ106" s="144">
        <v>323353.46892001998</v>
      </c>
      <c r="AR106" s="144">
        <v>333345.14569002006</v>
      </c>
      <c r="AS106" s="144">
        <v>341362.85246001999</v>
      </c>
      <c r="AT106" s="144">
        <v>348302.22923002008</v>
      </c>
      <c r="AU106" s="144">
        <v>359300.55950002006</v>
      </c>
      <c r="AV106" s="144">
        <v>368093.09300002002</v>
      </c>
      <c r="AW106" s="144">
        <v>377762.39050002006</v>
      </c>
      <c r="AX106" s="144">
        <v>385652.28300002002</v>
      </c>
      <c r="AY106" s="144">
        <v>393424.54200002004</v>
      </c>
      <c r="AZ106" s="144">
        <v>403178.22950002004</v>
      </c>
    </row>
    <row r="107" spans="1:52" ht="12" customHeight="1">
      <c r="A107" s="165" t="s">
        <v>322</v>
      </c>
      <c r="B107" s="144">
        <v>2.5</v>
      </c>
      <c r="C107" s="144">
        <v>2.5</v>
      </c>
      <c r="D107" s="144">
        <v>2.5</v>
      </c>
      <c r="E107" s="144">
        <v>2.5</v>
      </c>
      <c r="F107" s="144">
        <v>2.5</v>
      </c>
      <c r="G107" s="144">
        <v>2.5</v>
      </c>
      <c r="H107" s="144">
        <v>13.5</v>
      </c>
      <c r="I107" s="144">
        <v>11</v>
      </c>
      <c r="J107" s="144">
        <v>60.9</v>
      </c>
      <c r="K107" s="144">
        <v>283.7</v>
      </c>
      <c r="L107" s="144">
        <v>733.4</v>
      </c>
      <c r="M107" s="144">
        <v>1150.1000000000001</v>
      </c>
      <c r="N107" s="144">
        <v>2002.6000000000001</v>
      </c>
      <c r="O107" s="144">
        <v>2302.6</v>
      </c>
      <c r="P107" s="144">
        <v>2302.9</v>
      </c>
      <c r="Q107" s="144">
        <v>2314.9</v>
      </c>
      <c r="R107" s="144">
        <v>2314.9</v>
      </c>
      <c r="S107" s="144">
        <v>2364.9</v>
      </c>
      <c r="T107" s="144">
        <v>2364.9</v>
      </c>
      <c r="U107" s="144">
        <v>2364.9</v>
      </c>
      <c r="V107" s="144">
        <v>2364.9</v>
      </c>
      <c r="W107" s="144">
        <v>2364.9</v>
      </c>
      <c r="X107" s="144">
        <v>2364.9</v>
      </c>
      <c r="Y107" s="144">
        <v>2364.9</v>
      </c>
      <c r="Z107" s="144">
        <v>2364.9</v>
      </c>
      <c r="AA107" s="144">
        <v>2364.9</v>
      </c>
      <c r="AB107" s="144">
        <v>2364.9</v>
      </c>
      <c r="AC107" s="144">
        <v>2364.9</v>
      </c>
      <c r="AD107" s="144">
        <v>2364.9</v>
      </c>
      <c r="AE107" s="144">
        <v>2364.9</v>
      </c>
      <c r="AF107" s="144">
        <v>2364.9</v>
      </c>
      <c r="AG107" s="144">
        <v>2353.9</v>
      </c>
      <c r="AH107" s="144">
        <v>2353.9</v>
      </c>
      <c r="AI107" s="144">
        <v>2326.8875000000003</v>
      </c>
      <c r="AJ107" s="144">
        <v>2328.9875000000002</v>
      </c>
      <c r="AK107" s="144">
        <v>2316.35</v>
      </c>
      <c r="AL107" s="144">
        <v>2339.2249999999999</v>
      </c>
      <c r="AM107" s="144">
        <v>2373.4749999999999</v>
      </c>
      <c r="AN107" s="144">
        <v>2386.2750000000001</v>
      </c>
      <c r="AO107" s="144">
        <v>2385.9749999999999</v>
      </c>
      <c r="AP107" s="144">
        <v>2373.9749999999999</v>
      </c>
      <c r="AQ107" s="144">
        <v>2373.9749999999999</v>
      </c>
      <c r="AR107" s="144">
        <v>2345.9749999999999</v>
      </c>
      <c r="AS107" s="144">
        <v>2345.9749999999999</v>
      </c>
      <c r="AT107" s="144">
        <v>2345.9749999999999</v>
      </c>
      <c r="AU107" s="144">
        <v>2345.9749999999999</v>
      </c>
      <c r="AV107" s="144">
        <v>2480.8250000000003</v>
      </c>
      <c r="AW107" s="144">
        <v>2480.8250000000003</v>
      </c>
      <c r="AX107" s="144">
        <v>2480.8250000000003</v>
      </c>
      <c r="AY107" s="144">
        <v>2480.8250000000003</v>
      </c>
      <c r="AZ107" s="144">
        <v>2480.8250000000003</v>
      </c>
    </row>
    <row r="108" spans="1:52" ht="12" customHeight="1">
      <c r="A108" s="165" t="s">
        <v>73</v>
      </c>
      <c r="B108" s="144">
        <v>666.55000000000007</v>
      </c>
      <c r="C108" s="144">
        <v>651.55000000000007</v>
      </c>
      <c r="D108" s="144">
        <v>770.55000000000007</v>
      </c>
      <c r="E108" s="144">
        <v>816.55000000000007</v>
      </c>
      <c r="F108" s="144">
        <v>786.6</v>
      </c>
      <c r="G108" s="144">
        <v>787.6</v>
      </c>
      <c r="H108" s="144">
        <v>799.1</v>
      </c>
      <c r="I108" s="144">
        <v>803.15</v>
      </c>
      <c r="J108" s="144">
        <v>803.15</v>
      </c>
      <c r="K108" s="144">
        <v>832.61</v>
      </c>
      <c r="L108" s="144">
        <v>874.21</v>
      </c>
      <c r="M108" s="144">
        <v>876.31000000000006</v>
      </c>
      <c r="N108" s="144">
        <v>883.96</v>
      </c>
      <c r="O108" s="144">
        <v>896.96</v>
      </c>
      <c r="P108" s="144">
        <v>944.96</v>
      </c>
      <c r="Q108" s="144">
        <v>947.11</v>
      </c>
      <c r="R108" s="144">
        <v>947.11</v>
      </c>
      <c r="S108" s="144">
        <v>945.57703296703301</v>
      </c>
      <c r="T108" s="144">
        <v>860.07703296703301</v>
      </c>
      <c r="U108" s="144">
        <v>826.25395604395612</v>
      </c>
      <c r="V108" s="144">
        <v>751.68197802197801</v>
      </c>
      <c r="W108" s="144">
        <v>688.18197802197801</v>
      </c>
      <c r="X108" s="144">
        <v>641.5819780219781</v>
      </c>
      <c r="Y108" s="144">
        <v>553.5819780219781</v>
      </c>
      <c r="Z108" s="144">
        <v>472.58197802197805</v>
      </c>
      <c r="AA108" s="144">
        <v>412.58197802197805</v>
      </c>
      <c r="AB108" s="144">
        <v>412.58197802197805</v>
      </c>
      <c r="AC108" s="144">
        <v>293.58197802197805</v>
      </c>
      <c r="AD108" s="144">
        <v>239.58197802197805</v>
      </c>
      <c r="AE108" s="144">
        <v>239.58197802197805</v>
      </c>
      <c r="AF108" s="144">
        <v>238.58197802197805</v>
      </c>
      <c r="AG108" s="144">
        <v>238.58197802197805</v>
      </c>
      <c r="AH108" s="144">
        <v>237.53197802197806</v>
      </c>
      <c r="AI108" s="144">
        <v>237.53197802197806</v>
      </c>
      <c r="AJ108" s="144">
        <v>203.43197802197807</v>
      </c>
      <c r="AK108" s="144">
        <v>139.83197802197805</v>
      </c>
      <c r="AL108" s="144">
        <v>137.73197802197805</v>
      </c>
      <c r="AM108" s="144">
        <v>134.58197802197805</v>
      </c>
      <c r="AN108" s="144">
        <v>134.58197802197805</v>
      </c>
      <c r="AO108" s="144">
        <v>85.531978021978034</v>
      </c>
      <c r="AP108" s="144">
        <v>85.531978021978034</v>
      </c>
      <c r="AQ108" s="144">
        <v>74.031978021978034</v>
      </c>
      <c r="AR108" s="144">
        <v>68.064945054945071</v>
      </c>
      <c r="AS108" s="144">
        <v>68.064945054945071</v>
      </c>
      <c r="AT108" s="144">
        <v>39.92494505494507</v>
      </c>
      <c r="AU108" s="144">
        <v>19.650000000000006</v>
      </c>
      <c r="AV108" s="144">
        <v>19.650000000000006</v>
      </c>
      <c r="AW108" s="144">
        <v>15.150000000000004</v>
      </c>
      <c r="AX108" s="144">
        <v>2.1500000000000035</v>
      </c>
      <c r="AY108" s="144">
        <v>2.1500000000000035</v>
      </c>
      <c r="AZ108" s="144">
        <v>30.500000000000004</v>
      </c>
    </row>
    <row r="109" spans="1:52" ht="12" customHeight="1">
      <c r="A109" s="165" t="s">
        <v>323</v>
      </c>
      <c r="B109" s="144">
        <v>240.5</v>
      </c>
      <c r="C109" s="144">
        <v>240</v>
      </c>
      <c r="D109" s="144">
        <v>240</v>
      </c>
      <c r="E109" s="144">
        <v>240</v>
      </c>
      <c r="F109" s="144">
        <v>240</v>
      </c>
      <c r="G109" s="144">
        <v>240.4</v>
      </c>
      <c r="H109" s="144">
        <v>240.4</v>
      </c>
      <c r="I109" s="144">
        <v>240.4</v>
      </c>
      <c r="J109" s="144">
        <v>240.44</v>
      </c>
      <c r="K109" s="144">
        <v>241.64000000000001</v>
      </c>
      <c r="L109" s="144">
        <v>241.64000000000001</v>
      </c>
      <c r="M109" s="144">
        <v>241.98000000000002</v>
      </c>
      <c r="N109" s="144">
        <v>243.73000000000002</v>
      </c>
      <c r="O109" s="144">
        <v>243.73000000000002</v>
      </c>
      <c r="P109" s="144">
        <v>243.73000000000002</v>
      </c>
      <c r="Q109" s="144">
        <v>244.93</v>
      </c>
      <c r="R109" s="144">
        <v>245.93</v>
      </c>
      <c r="S109" s="144">
        <v>245.93</v>
      </c>
      <c r="T109" s="144">
        <v>259.93</v>
      </c>
      <c r="U109" s="144">
        <v>259.93</v>
      </c>
      <c r="V109" s="144">
        <v>259.93</v>
      </c>
      <c r="W109" s="144">
        <v>259.93</v>
      </c>
      <c r="X109" s="144">
        <v>259.93</v>
      </c>
      <c r="Y109" s="144">
        <v>259.93</v>
      </c>
      <c r="Z109" s="144">
        <v>259.93</v>
      </c>
      <c r="AA109" s="144">
        <v>259.93</v>
      </c>
      <c r="AB109" s="144">
        <v>259.93</v>
      </c>
      <c r="AC109" s="144">
        <v>259.93</v>
      </c>
      <c r="AD109" s="144">
        <v>259.93</v>
      </c>
      <c r="AE109" s="144">
        <v>259.93</v>
      </c>
      <c r="AF109" s="144">
        <v>259.93</v>
      </c>
      <c r="AG109" s="144">
        <v>259.93</v>
      </c>
      <c r="AH109" s="144">
        <v>259.93</v>
      </c>
      <c r="AI109" s="144">
        <v>259.93</v>
      </c>
      <c r="AJ109" s="144">
        <v>259.93</v>
      </c>
      <c r="AK109" s="144">
        <v>259.93</v>
      </c>
      <c r="AL109" s="144">
        <v>259.93</v>
      </c>
      <c r="AM109" s="144">
        <v>259.93</v>
      </c>
      <c r="AN109" s="144">
        <v>259.93</v>
      </c>
      <c r="AO109" s="144">
        <v>259.93</v>
      </c>
      <c r="AP109" s="144">
        <v>259.93</v>
      </c>
      <c r="AQ109" s="144">
        <v>259.93</v>
      </c>
      <c r="AR109" s="144">
        <v>261.73</v>
      </c>
      <c r="AS109" s="144">
        <v>261.73</v>
      </c>
      <c r="AT109" s="144">
        <v>273.58</v>
      </c>
      <c r="AU109" s="144">
        <v>311.08</v>
      </c>
      <c r="AV109" s="144">
        <v>464.98</v>
      </c>
      <c r="AW109" s="144">
        <v>474.98</v>
      </c>
      <c r="AX109" s="144">
        <v>558.88</v>
      </c>
      <c r="AY109" s="144">
        <v>700.73</v>
      </c>
      <c r="AZ109" s="144">
        <v>890.73</v>
      </c>
    </row>
    <row r="110" spans="1:52" ht="12" customHeight="1">
      <c r="A110" s="166" t="s">
        <v>72</v>
      </c>
      <c r="B110" s="140">
        <v>99459.776888888882</v>
      </c>
      <c r="C110" s="140">
        <v>99904.973888888882</v>
      </c>
      <c r="D110" s="140">
        <v>100224.28388888888</v>
      </c>
      <c r="E110" s="140">
        <v>100434.51488888888</v>
      </c>
      <c r="F110" s="140">
        <v>100645.08438888888</v>
      </c>
      <c r="G110" s="140">
        <v>100913.61738888887</v>
      </c>
      <c r="H110" s="140">
        <v>100983.14338888887</v>
      </c>
      <c r="I110" s="140">
        <v>101412.67538888886</v>
      </c>
      <c r="J110" s="140">
        <v>101548.28938888886</v>
      </c>
      <c r="K110" s="140">
        <v>102388.9825</v>
      </c>
      <c r="L110" s="140">
        <v>103462.9385</v>
      </c>
      <c r="M110" s="140">
        <v>104290.70090000001</v>
      </c>
      <c r="N110" s="140">
        <v>104390.62190000001</v>
      </c>
      <c r="O110" s="140">
        <v>105240.29590000001</v>
      </c>
      <c r="P110" s="140">
        <v>105440.3129</v>
      </c>
      <c r="Q110" s="140">
        <v>105765.18900000001</v>
      </c>
      <c r="R110" s="140">
        <v>106515.97200000002</v>
      </c>
      <c r="S110" s="140">
        <v>106626.14000000001</v>
      </c>
      <c r="T110" s="140">
        <v>106730.05700000002</v>
      </c>
      <c r="U110" s="140">
        <v>106857.85700000002</v>
      </c>
      <c r="V110" s="140">
        <v>106949.79200000002</v>
      </c>
      <c r="W110" s="140">
        <v>107241.89200000002</v>
      </c>
      <c r="X110" s="140">
        <v>107428.61200000002</v>
      </c>
      <c r="Y110" s="140">
        <v>107677.91200000003</v>
      </c>
      <c r="Z110" s="140">
        <v>107978.11200000004</v>
      </c>
      <c r="AA110" s="140">
        <v>108297.81200000003</v>
      </c>
      <c r="AB110" s="140">
        <v>108577.81200000003</v>
      </c>
      <c r="AC110" s="140">
        <v>108931.31200000002</v>
      </c>
      <c r="AD110" s="140">
        <v>109231.41200000001</v>
      </c>
      <c r="AE110" s="140">
        <v>109705.91200000001</v>
      </c>
      <c r="AF110" s="140">
        <v>110032.01200000002</v>
      </c>
      <c r="AG110" s="140">
        <v>110277.51200000002</v>
      </c>
      <c r="AH110" s="140">
        <v>110454.61200000002</v>
      </c>
      <c r="AI110" s="140">
        <v>110638.31200000002</v>
      </c>
      <c r="AJ110" s="140">
        <v>110890.11200000002</v>
      </c>
      <c r="AK110" s="140">
        <v>111099.11200000002</v>
      </c>
      <c r="AL110" s="140">
        <v>111339.41200000001</v>
      </c>
      <c r="AM110" s="140">
        <v>111637.51200000002</v>
      </c>
      <c r="AN110" s="140">
        <v>111905.91200000001</v>
      </c>
      <c r="AO110" s="140">
        <v>112130.31200000002</v>
      </c>
      <c r="AP110" s="140">
        <v>112443.71200000001</v>
      </c>
      <c r="AQ110" s="140">
        <v>112602.11200000002</v>
      </c>
      <c r="AR110" s="140">
        <v>112765.51200000002</v>
      </c>
      <c r="AS110" s="140">
        <v>112908.31200000002</v>
      </c>
      <c r="AT110" s="140">
        <v>112970.81200000002</v>
      </c>
      <c r="AU110" s="140">
        <v>113113.91200000001</v>
      </c>
      <c r="AV110" s="140">
        <v>113226.71200000001</v>
      </c>
      <c r="AW110" s="140">
        <v>113324.51200000002</v>
      </c>
      <c r="AX110" s="140">
        <v>113492.61200000002</v>
      </c>
      <c r="AY110" s="140">
        <v>113610.41200000001</v>
      </c>
      <c r="AZ110" s="140">
        <v>113720.71200000001</v>
      </c>
    </row>
    <row r="111" spans="1:52" ht="12" customHeight="1">
      <c r="A111" s="128" t="s">
        <v>324</v>
      </c>
      <c r="B111" s="129">
        <v>42417.858</v>
      </c>
      <c r="C111" s="129">
        <v>42585.555</v>
      </c>
      <c r="D111" s="129">
        <v>42672.705000000002</v>
      </c>
      <c r="E111" s="129">
        <v>42826.236000000004</v>
      </c>
      <c r="F111" s="129">
        <v>42972.805500000002</v>
      </c>
      <c r="G111" s="129">
        <v>43142.518499999984</v>
      </c>
      <c r="H111" s="129">
        <v>43207.084499999983</v>
      </c>
      <c r="I111" s="129">
        <v>43542.396499999988</v>
      </c>
      <c r="J111" s="129">
        <v>43700.350499999993</v>
      </c>
      <c r="K111" s="129">
        <v>44164.416611111126</v>
      </c>
      <c r="L111" s="129">
        <v>45159.572611111129</v>
      </c>
      <c r="M111" s="129">
        <v>45430.335011111129</v>
      </c>
      <c r="N111" s="129">
        <v>45637.056011111126</v>
      </c>
      <c r="O111" s="129">
        <v>46460.230011111125</v>
      </c>
      <c r="P111" s="129">
        <v>46477.94701111113</v>
      </c>
      <c r="Q111" s="129">
        <v>46802.823111111138</v>
      </c>
      <c r="R111" s="129">
        <v>47156.606111111134</v>
      </c>
      <c r="S111" s="129">
        <v>47221.774111111132</v>
      </c>
      <c r="T111" s="129">
        <v>47325.691111111133</v>
      </c>
      <c r="U111" s="129">
        <v>47401.491111111136</v>
      </c>
      <c r="V111" s="129">
        <v>47401.426111111134</v>
      </c>
      <c r="W111" s="129">
        <v>47693.526111111132</v>
      </c>
      <c r="X111" s="129">
        <v>47880.246111111133</v>
      </c>
      <c r="Y111" s="129">
        <v>48129.546111111144</v>
      </c>
      <c r="Z111" s="129">
        <v>48429.746111111141</v>
      </c>
      <c r="AA111" s="129">
        <v>48749.446111111145</v>
      </c>
      <c r="AB111" s="129">
        <v>49029.446111111145</v>
      </c>
      <c r="AC111" s="129">
        <v>49382.946111111138</v>
      </c>
      <c r="AD111" s="129">
        <v>49683.046111111136</v>
      </c>
      <c r="AE111" s="129">
        <v>50157.546111111136</v>
      </c>
      <c r="AF111" s="129">
        <v>50483.646111111135</v>
      </c>
      <c r="AG111" s="129">
        <v>50729.146111111135</v>
      </c>
      <c r="AH111" s="129">
        <v>50906.246111111133</v>
      </c>
      <c r="AI111" s="129">
        <v>51089.946111111138</v>
      </c>
      <c r="AJ111" s="129">
        <v>51341.746111111133</v>
      </c>
      <c r="AK111" s="129">
        <v>51550.746111111133</v>
      </c>
      <c r="AL111" s="129">
        <v>51791.046111111136</v>
      </c>
      <c r="AM111" s="129">
        <v>52089.146111111135</v>
      </c>
      <c r="AN111" s="129">
        <v>52357.546111111136</v>
      </c>
      <c r="AO111" s="129">
        <v>52581.946111111138</v>
      </c>
      <c r="AP111" s="129">
        <v>52895.346111111132</v>
      </c>
      <c r="AQ111" s="129">
        <v>53053.746111111133</v>
      </c>
      <c r="AR111" s="129">
        <v>53217.146111111135</v>
      </c>
      <c r="AS111" s="129">
        <v>53359.946111111138</v>
      </c>
      <c r="AT111" s="129">
        <v>53422.446111111138</v>
      </c>
      <c r="AU111" s="129">
        <v>53565.546111111136</v>
      </c>
      <c r="AV111" s="129">
        <v>53678.346111111132</v>
      </c>
      <c r="AW111" s="129">
        <v>53776.146111111135</v>
      </c>
      <c r="AX111" s="129">
        <v>53944.246111111133</v>
      </c>
      <c r="AY111" s="129">
        <v>54062.046111111136</v>
      </c>
      <c r="AZ111" s="129">
        <v>54172.346111111132</v>
      </c>
    </row>
    <row r="112" spans="1:52" ht="12" customHeight="1">
      <c r="A112" s="131" t="s">
        <v>325</v>
      </c>
      <c r="B112" s="132">
        <v>57041.918888888882</v>
      </c>
      <c r="C112" s="132">
        <v>57319.418888888882</v>
      </c>
      <c r="D112" s="132">
        <v>57551.578888888878</v>
      </c>
      <c r="E112" s="132">
        <v>57608.278888888883</v>
      </c>
      <c r="F112" s="132">
        <v>57672.278888888883</v>
      </c>
      <c r="G112" s="132">
        <v>57771.098888888882</v>
      </c>
      <c r="H112" s="132">
        <v>57776.058888888881</v>
      </c>
      <c r="I112" s="132">
        <v>57870.278888888883</v>
      </c>
      <c r="J112" s="132">
        <v>57847.938888888879</v>
      </c>
      <c r="K112" s="132">
        <v>58224.565888888879</v>
      </c>
      <c r="L112" s="132">
        <v>58303.365888888882</v>
      </c>
      <c r="M112" s="132">
        <v>58860.365888888882</v>
      </c>
      <c r="N112" s="132">
        <v>58753.565888888879</v>
      </c>
      <c r="O112" s="132">
        <v>58780.065888888879</v>
      </c>
      <c r="P112" s="132">
        <v>58962.365888888882</v>
      </c>
      <c r="Q112" s="132">
        <v>58962.365888888882</v>
      </c>
      <c r="R112" s="132">
        <v>59359.365888888882</v>
      </c>
      <c r="S112" s="132">
        <v>59404.365888888882</v>
      </c>
      <c r="T112" s="132">
        <v>59404.365888888882</v>
      </c>
      <c r="U112" s="132">
        <v>59456.365888888882</v>
      </c>
      <c r="V112" s="132">
        <v>59548.365888888882</v>
      </c>
      <c r="W112" s="132">
        <v>59548.365888888882</v>
      </c>
      <c r="X112" s="132">
        <v>59548.365888888882</v>
      </c>
      <c r="Y112" s="132">
        <v>59548.365888888882</v>
      </c>
      <c r="Z112" s="132">
        <v>59548.365888888882</v>
      </c>
      <c r="AA112" s="132">
        <v>59548.365888888882</v>
      </c>
      <c r="AB112" s="132">
        <v>59548.365888888882</v>
      </c>
      <c r="AC112" s="132">
        <v>59548.365888888882</v>
      </c>
      <c r="AD112" s="132">
        <v>59548.365888888882</v>
      </c>
      <c r="AE112" s="132">
        <v>59548.365888888882</v>
      </c>
      <c r="AF112" s="132">
        <v>59548.365888888882</v>
      </c>
      <c r="AG112" s="132">
        <v>59548.365888888882</v>
      </c>
      <c r="AH112" s="132">
        <v>59548.365888888882</v>
      </c>
      <c r="AI112" s="132">
        <v>59548.365888888882</v>
      </c>
      <c r="AJ112" s="132">
        <v>59548.365888888882</v>
      </c>
      <c r="AK112" s="132">
        <v>59548.365888888882</v>
      </c>
      <c r="AL112" s="132">
        <v>59548.365888888882</v>
      </c>
      <c r="AM112" s="132">
        <v>59548.365888888882</v>
      </c>
      <c r="AN112" s="132">
        <v>59548.365888888882</v>
      </c>
      <c r="AO112" s="132">
        <v>59548.365888888882</v>
      </c>
      <c r="AP112" s="132">
        <v>59548.365888888882</v>
      </c>
      <c r="AQ112" s="132">
        <v>59548.365888888882</v>
      </c>
      <c r="AR112" s="132">
        <v>59548.365888888882</v>
      </c>
      <c r="AS112" s="132">
        <v>59548.365888888882</v>
      </c>
      <c r="AT112" s="132">
        <v>59548.365888888882</v>
      </c>
      <c r="AU112" s="132">
        <v>59548.365888888882</v>
      </c>
      <c r="AV112" s="132">
        <v>59548.365888888882</v>
      </c>
      <c r="AW112" s="132">
        <v>59548.365888888882</v>
      </c>
      <c r="AX112" s="132">
        <v>59548.365888888882</v>
      </c>
      <c r="AY112" s="132">
        <v>59548.365888888882</v>
      </c>
      <c r="AZ112" s="132">
        <v>59548.365888888882</v>
      </c>
    </row>
    <row r="113" spans="1:52" ht="12" customHeight="1">
      <c r="A113" s="167" t="s">
        <v>326</v>
      </c>
      <c r="B113" s="153">
        <v>41534.120000000003</v>
      </c>
      <c r="C113" s="153">
        <v>41706.520000000004</v>
      </c>
      <c r="D113" s="153">
        <v>41768.520000000004</v>
      </c>
      <c r="E113" s="153">
        <v>41828.020000000004</v>
      </c>
      <c r="F113" s="153">
        <v>42884.42</v>
      </c>
      <c r="G113" s="153">
        <v>43639.98</v>
      </c>
      <c r="H113" s="153">
        <v>44038.58</v>
      </c>
      <c r="I113" s="153">
        <v>44038.58</v>
      </c>
      <c r="J113" s="153">
        <v>44316.58</v>
      </c>
      <c r="K113" s="153">
        <v>44712.58</v>
      </c>
      <c r="L113" s="153">
        <v>45071.38</v>
      </c>
      <c r="M113" s="153">
        <v>45311.38</v>
      </c>
      <c r="N113" s="153">
        <v>45486.48</v>
      </c>
      <c r="O113" s="153">
        <v>45915.48</v>
      </c>
      <c r="P113" s="153">
        <v>46268.480000000003</v>
      </c>
      <c r="Q113" s="153">
        <v>47335.48</v>
      </c>
      <c r="R113" s="153">
        <v>47960.08</v>
      </c>
      <c r="S113" s="153">
        <v>48210.080000000002</v>
      </c>
      <c r="T113" s="153">
        <v>48602.080000000002</v>
      </c>
      <c r="U113" s="153">
        <v>48602.080000000002</v>
      </c>
      <c r="V113" s="153">
        <v>48602.080000000002</v>
      </c>
      <c r="W113" s="153">
        <v>48602.080000000002</v>
      </c>
      <c r="X113" s="153">
        <v>48459.08</v>
      </c>
      <c r="Y113" s="153">
        <v>48359.08</v>
      </c>
      <c r="Z113" s="153">
        <v>48359.08</v>
      </c>
      <c r="AA113" s="153">
        <v>48359.08</v>
      </c>
      <c r="AB113" s="153">
        <v>48352.98</v>
      </c>
      <c r="AC113" s="153">
        <v>48352.98</v>
      </c>
      <c r="AD113" s="153">
        <v>48352.98</v>
      </c>
      <c r="AE113" s="153">
        <v>48352.98</v>
      </c>
      <c r="AF113" s="153">
        <v>48352.98</v>
      </c>
      <c r="AG113" s="153">
        <v>48352.98</v>
      </c>
      <c r="AH113" s="153">
        <v>48209.98</v>
      </c>
      <c r="AI113" s="153">
        <v>48044.98</v>
      </c>
      <c r="AJ113" s="153">
        <v>48044.98</v>
      </c>
      <c r="AK113" s="153">
        <v>48044.98</v>
      </c>
      <c r="AL113" s="153">
        <v>48044.98</v>
      </c>
      <c r="AM113" s="153">
        <v>48044.98</v>
      </c>
      <c r="AN113" s="153">
        <v>48044.98</v>
      </c>
      <c r="AO113" s="153">
        <v>48044.98</v>
      </c>
      <c r="AP113" s="153">
        <v>48044.98</v>
      </c>
      <c r="AQ113" s="153">
        <v>47969.98</v>
      </c>
      <c r="AR113" s="153">
        <v>47894.98</v>
      </c>
      <c r="AS113" s="153">
        <v>47894.98</v>
      </c>
      <c r="AT113" s="153">
        <v>47894.98</v>
      </c>
      <c r="AU113" s="153">
        <v>47828.98</v>
      </c>
      <c r="AV113" s="153">
        <v>47828.98</v>
      </c>
      <c r="AW113" s="153">
        <v>47828.98</v>
      </c>
      <c r="AX113" s="153">
        <v>47629.38</v>
      </c>
      <c r="AY113" s="153">
        <v>47577.120000000003</v>
      </c>
      <c r="AZ113" s="153">
        <v>47488.160000000003</v>
      </c>
    </row>
    <row r="114" spans="1:52" ht="12" customHeight="1">
      <c r="A114" s="117" t="s">
        <v>331</v>
      </c>
      <c r="B114" s="118">
        <v>0</v>
      </c>
      <c r="C114" s="118">
        <v>0</v>
      </c>
      <c r="D114" s="118">
        <v>0</v>
      </c>
      <c r="E114" s="118">
        <v>0</v>
      </c>
      <c r="F114" s="118">
        <v>0</v>
      </c>
      <c r="G114" s="118">
        <v>0</v>
      </c>
      <c r="H114" s="118">
        <v>0</v>
      </c>
      <c r="I114" s="118">
        <v>0</v>
      </c>
      <c r="J114" s="118">
        <v>0</v>
      </c>
      <c r="K114" s="118">
        <v>0</v>
      </c>
      <c r="L114" s="118">
        <v>0</v>
      </c>
      <c r="M114" s="118">
        <v>0</v>
      </c>
      <c r="N114" s="118">
        <v>0</v>
      </c>
      <c r="O114" s="118">
        <v>0</v>
      </c>
      <c r="P114" s="118">
        <v>0</v>
      </c>
      <c r="Q114" s="118">
        <v>0</v>
      </c>
      <c r="R114" s="118">
        <v>0</v>
      </c>
      <c r="S114" s="118">
        <v>0</v>
      </c>
      <c r="T114" s="118">
        <v>0</v>
      </c>
      <c r="U114" s="118">
        <v>0</v>
      </c>
      <c r="V114" s="118">
        <v>0</v>
      </c>
      <c r="W114" s="118">
        <v>0</v>
      </c>
      <c r="X114" s="118">
        <v>0</v>
      </c>
      <c r="Y114" s="118">
        <v>0</v>
      </c>
      <c r="Z114" s="118">
        <v>0</v>
      </c>
      <c r="AA114" s="118">
        <v>0</v>
      </c>
      <c r="AB114" s="118">
        <v>0</v>
      </c>
      <c r="AC114" s="118">
        <v>0</v>
      </c>
      <c r="AD114" s="118">
        <v>0</v>
      </c>
      <c r="AE114" s="118">
        <v>0</v>
      </c>
      <c r="AF114" s="118">
        <v>0</v>
      </c>
      <c r="AG114" s="118">
        <v>0</v>
      </c>
      <c r="AH114" s="118">
        <v>0</v>
      </c>
      <c r="AI114" s="118">
        <v>0</v>
      </c>
      <c r="AJ114" s="118">
        <v>0</v>
      </c>
      <c r="AK114" s="118">
        <v>0</v>
      </c>
      <c r="AL114" s="118">
        <v>0</v>
      </c>
      <c r="AM114" s="118">
        <v>0</v>
      </c>
      <c r="AN114" s="118">
        <v>0</v>
      </c>
      <c r="AO114" s="118">
        <v>1290</v>
      </c>
      <c r="AP114" s="118">
        <v>2160</v>
      </c>
      <c r="AQ114" s="118">
        <v>4145</v>
      </c>
      <c r="AR114" s="118">
        <v>8200</v>
      </c>
      <c r="AS114" s="118">
        <v>11820</v>
      </c>
      <c r="AT114" s="118">
        <v>16175</v>
      </c>
      <c r="AU114" s="118">
        <v>19900</v>
      </c>
      <c r="AV114" s="118">
        <v>24870</v>
      </c>
      <c r="AW114" s="118">
        <v>30600</v>
      </c>
      <c r="AX114" s="118">
        <v>39540</v>
      </c>
      <c r="AY114" s="118">
        <v>45925</v>
      </c>
      <c r="AZ114" s="118">
        <v>52660</v>
      </c>
    </row>
    <row r="115" spans="1:52" ht="12" customHeight="1">
      <c r="A115" s="134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</row>
    <row r="116" spans="1:52" ht="12" customHeight="1">
      <c r="A116" s="134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</row>
    <row r="117" spans="1:52" ht="12" customHeight="1">
      <c r="A117" s="114" t="s">
        <v>332</v>
      </c>
      <c r="B117" s="136">
        <v>18568.172261781951</v>
      </c>
      <c r="C117" s="136">
        <v>15808.735323308276</v>
      </c>
      <c r="D117" s="136">
        <v>19195.133142348175</v>
      </c>
      <c r="E117" s="136">
        <v>21577.733771929827</v>
      </c>
      <c r="F117" s="136">
        <v>25224.852200320522</v>
      </c>
      <c r="G117" s="136">
        <v>29366.304</v>
      </c>
      <c r="H117" s="136">
        <v>22055.458169999998</v>
      </c>
      <c r="I117" s="136">
        <v>27161.718940454535</v>
      </c>
      <c r="J117" s="136">
        <v>30765.121687589759</v>
      </c>
      <c r="K117" s="136">
        <v>32597.751168482053</v>
      </c>
      <c r="L117" s="136">
        <v>47906.392917668803</v>
      </c>
      <c r="M117" s="136">
        <v>50122.630381052935</v>
      </c>
      <c r="N117" s="136">
        <v>42718.549641458987</v>
      </c>
      <c r="O117" s="136">
        <v>30923.191537589817</v>
      </c>
      <c r="P117" s="136">
        <v>29971.352340916728</v>
      </c>
      <c r="Q117" s="136">
        <v>28767.857706686682</v>
      </c>
      <c r="R117" s="136">
        <v>24337.722696862296</v>
      </c>
      <c r="S117" s="136">
        <v>27869.396447573356</v>
      </c>
      <c r="T117" s="136">
        <v>27355.827662095307</v>
      </c>
      <c r="U117" s="136">
        <v>31660.221277093206</v>
      </c>
      <c r="V117" s="136">
        <v>54675.98624855878</v>
      </c>
      <c r="W117" s="136">
        <v>20498.358083333333</v>
      </c>
      <c r="X117" s="136">
        <v>15864.708666666667</v>
      </c>
      <c r="Y117" s="136">
        <v>27059.394499999995</v>
      </c>
      <c r="Z117" s="136">
        <v>38698.773166666659</v>
      </c>
      <c r="AA117" s="136">
        <v>37208.495484658299</v>
      </c>
      <c r="AB117" s="136">
        <v>33337.583230125521</v>
      </c>
      <c r="AC117" s="136">
        <v>31467.043745467221</v>
      </c>
      <c r="AD117" s="136">
        <v>29386.292958856342</v>
      </c>
      <c r="AE117" s="136">
        <v>34745.486999999994</v>
      </c>
      <c r="AF117" s="136">
        <v>33742.226666666662</v>
      </c>
      <c r="AG117" s="136">
        <v>35552.441083333331</v>
      </c>
      <c r="AH117" s="136">
        <v>33469.547999999995</v>
      </c>
      <c r="AI117" s="136">
        <v>37802.933666666657</v>
      </c>
      <c r="AJ117" s="136">
        <v>42439.559333333331</v>
      </c>
      <c r="AK117" s="136">
        <v>57742.626250000001</v>
      </c>
      <c r="AL117" s="136">
        <v>76005.797499999986</v>
      </c>
      <c r="AM117" s="136">
        <v>69175.4755</v>
      </c>
      <c r="AN117" s="136">
        <v>62637.076000000008</v>
      </c>
      <c r="AO117" s="136">
        <v>60641.180666666667</v>
      </c>
      <c r="AP117" s="136">
        <v>55784.107499999991</v>
      </c>
      <c r="AQ117" s="136">
        <v>53270.430499999995</v>
      </c>
      <c r="AR117" s="136">
        <v>60415.985333333338</v>
      </c>
      <c r="AS117" s="136">
        <v>53260.307499999995</v>
      </c>
      <c r="AT117" s="136">
        <v>53883.628999999994</v>
      </c>
      <c r="AU117" s="136">
        <v>87015.408333333355</v>
      </c>
      <c r="AV117" s="136">
        <v>38398.180333333337</v>
      </c>
      <c r="AW117" s="136">
        <v>38831.173250000007</v>
      </c>
      <c r="AX117" s="136">
        <v>43660.12950000001</v>
      </c>
      <c r="AY117" s="136">
        <v>48795.852583333333</v>
      </c>
      <c r="AZ117" s="136">
        <v>55473.45</v>
      </c>
    </row>
    <row r="118" spans="1:52" ht="12" customHeight="1">
      <c r="A118" s="163" t="s">
        <v>69</v>
      </c>
      <c r="B118" s="138">
        <v>1992</v>
      </c>
      <c r="C118" s="138">
        <v>0</v>
      </c>
      <c r="D118" s="138">
        <v>982</v>
      </c>
      <c r="E118" s="138">
        <v>1025</v>
      </c>
      <c r="F118" s="138">
        <v>0</v>
      </c>
      <c r="G118" s="138">
        <v>0</v>
      </c>
      <c r="H118" s="138">
        <v>0</v>
      </c>
      <c r="I118" s="138">
        <v>750</v>
      </c>
      <c r="J118" s="138">
        <v>0</v>
      </c>
      <c r="K118" s="138">
        <v>0</v>
      </c>
      <c r="L118" s="138">
        <v>0</v>
      </c>
      <c r="M118" s="138">
        <v>0</v>
      </c>
      <c r="N118" s="138">
        <v>0</v>
      </c>
      <c r="O118" s="138">
        <v>0</v>
      </c>
      <c r="P118" s="138">
        <v>0</v>
      </c>
      <c r="Q118" s="138">
        <v>0</v>
      </c>
      <c r="R118" s="138">
        <v>0</v>
      </c>
      <c r="S118" s="138">
        <v>1589.9581589958161</v>
      </c>
      <c r="T118" s="138">
        <v>0</v>
      </c>
      <c r="U118" s="138">
        <v>2144.7322444518118</v>
      </c>
      <c r="V118" s="138">
        <v>471.09207708779451</v>
      </c>
      <c r="W118" s="138">
        <v>0</v>
      </c>
      <c r="X118" s="138">
        <v>0</v>
      </c>
      <c r="Y118" s="138">
        <v>0</v>
      </c>
      <c r="Z118" s="138">
        <v>0</v>
      </c>
      <c r="AA118" s="138">
        <v>1179.9163179916318</v>
      </c>
      <c r="AB118" s="138">
        <v>2801.2552301255232</v>
      </c>
      <c r="AC118" s="138">
        <v>1621.3389121338914</v>
      </c>
      <c r="AD118" s="138">
        <v>1255.2301255230127</v>
      </c>
      <c r="AE118" s="138">
        <v>0</v>
      </c>
      <c r="AF118" s="138">
        <v>1250</v>
      </c>
      <c r="AG118" s="138">
        <v>1250</v>
      </c>
      <c r="AH118" s="138">
        <v>0</v>
      </c>
      <c r="AI118" s="138">
        <v>0</v>
      </c>
      <c r="AJ118" s="138">
        <v>0</v>
      </c>
      <c r="AK118" s="138">
        <v>1250</v>
      </c>
      <c r="AL118" s="138">
        <v>7250</v>
      </c>
      <c r="AM118" s="138">
        <v>4250</v>
      </c>
      <c r="AN118" s="138">
        <v>4250</v>
      </c>
      <c r="AO118" s="138">
        <v>4300</v>
      </c>
      <c r="AP118" s="138">
        <v>4250</v>
      </c>
      <c r="AQ118" s="138">
        <v>1250</v>
      </c>
      <c r="AR118" s="138">
        <v>3650</v>
      </c>
      <c r="AS118" s="138">
        <v>1800</v>
      </c>
      <c r="AT118" s="138">
        <v>1200</v>
      </c>
      <c r="AU118" s="138">
        <v>6000</v>
      </c>
      <c r="AV118" s="138">
        <v>1800</v>
      </c>
      <c r="AW118" s="138">
        <v>600</v>
      </c>
      <c r="AX118" s="138">
        <v>0</v>
      </c>
      <c r="AY118" s="138">
        <v>0</v>
      </c>
      <c r="AZ118" s="138">
        <v>1850</v>
      </c>
    </row>
    <row r="119" spans="1:52" ht="12" customHeight="1">
      <c r="A119" s="164" t="s">
        <v>309</v>
      </c>
      <c r="B119" s="140">
        <v>11853.012661909012</v>
      </c>
      <c r="C119" s="140">
        <v>10164.461323308273</v>
      </c>
      <c r="D119" s="140">
        <v>11219.216142348176</v>
      </c>
      <c r="E119" s="140">
        <v>14623.265771929824</v>
      </c>
      <c r="F119" s="140">
        <v>16674.945700320517</v>
      </c>
      <c r="G119" s="140">
        <v>20880.890000000003</v>
      </c>
      <c r="H119" s="140">
        <v>13080.739999999998</v>
      </c>
      <c r="I119" s="140">
        <v>15174.888605263153</v>
      </c>
      <c r="J119" s="140">
        <v>17159.158622771141</v>
      </c>
      <c r="K119" s="140">
        <v>12573.177057370915</v>
      </c>
      <c r="L119" s="140">
        <v>23240.966777668807</v>
      </c>
      <c r="M119" s="140">
        <v>16213.114661042946</v>
      </c>
      <c r="N119" s="140">
        <v>10734.375181458967</v>
      </c>
      <c r="O119" s="140">
        <v>8551.3884875598087</v>
      </c>
      <c r="P119" s="140">
        <v>10910.529870916729</v>
      </c>
      <c r="Q119" s="140">
        <v>5914.4526166666674</v>
      </c>
      <c r="R119" s="140">
        <v>2619.6298538523042</v>
      </c>
      <c r="S119" s="140">
        <v>3422.9940256004934</v>
      </c>
      <c r="T119" s="140">
        <v>3596.5214320952996</v>
      </c>
      <c r="U119" s="140">
        <v>2382.8028795644732</v>
      </c>
      <c r="V119" s="140">
        <v>12866.752719492961</v>
      </c>
      <c r="W119" s="140">
        <v>12190</v>
      </c>
      <c r="X119" s="140">
        <v>8797.5</v>
      </c>
      <c r="Y119" s="140">
        <v>12825</v>
      </c>
      <c r="Z119" s="140">
        <v>17185</v>
      </c>
      <c r="AA119" s="140">
        <v>13045</v>
      </c>
      <c r="AB119" s="140">
        <v>9863.25</v>
      </c>
      <c r="AC119" s="140">
        <v>8852.5</v>
      </c>
      <c r="AD119" s="140">
        <v>6705.5</v>
      </c>
      <c r="AE119" s="140">
        <v>6290</v>
      </c>
      <c r="AF119" s="140">
        <v>5965</v>
      </c>
      <c r="AG119" s="140">
        <v>7522.5</v>
      </c>
      <c r="AH119" s="140">
        <v>6421</v>
      </c>
      <c r="AI119" s="140">
        <v>9191.5</v>
      </c>
      <c r="AJ119" s="140">
        <v>5425</v>
      </c>
      <c r="AK119" s="140">
        <v>9743.5</v>
      </c>
      <c r="AL119" s="140">
        <v>7996.5</v>
      </c>
      <c r="AM119" s="140">
        <v>5232.5</v>
      </c>
      <c r="AN119" s="140">
        <v>10827.5</v>
      </c>
      <c r="AO119" s="140">
        <v>14885.5</v>
      </c>
      <c r="AP119" s="140">
        <v>7575</v>
      </c>
      <c r="AQ119" s="140">
        <v>12363.5</v>
      </c>
      <c r="AR119" s="140">
        <v>13447.5</v>
      </c>
      <c r="AS119" s="140">
        <v>10720</v>
      </c>
      <c r="AT119" s="140">
        <v>10760.5</v>
      </c>
      <c r="AU119" s="140">
        <v>15113</v>
      </c>
      <c r="AV119" s="140">
        <v>8292.5</v>
      </c>
      <c r="AW119" s="140">
        <v>9500</v>
      </c>
      <c r="AX119" s="140">
        <v>11577.5</v>
      </c>
      <c r="AY119" s="140">
        <v>10075</v>
      </c>
      <c r="AZ119" s="140">
        <v>8382.5</v>
      </c>
    </row>
    <row r="120" spans="1:52" ht="12" customHeight="1">
      <c r="A120" s="128" t="s">
        <v>310</v>
      </c>
      <c r="B120" s="129">
        <v>398</v>
      </c>
      <c r="C120" s="129">
        <v>1050.2</v>
      </c>
      <c r="D120" s="129">
        <v>1522</v>
      </c>
      <c r="E120" s="129">
        <v>240</v>
      </c>
      <c r="F120" s="129">
        <v>764</v>
      </c>
      <c r="G120" s="129">
        <v>480</v>
      </c>
      <c r="H120" s="129">
        <v>50</v>
      </c>
      <c r="I120" s="129">
        <v>5</v>
      </c>
      <c r="J120" s="129">
        <v>2440</v>
      </c>
      <c r="K120" s="129">
        <v>123</v>
      </c>
      <c r="L120" s="129">
        <v>825</v>
      </c>
      <c r="M120" s="129">
        <v>3492</v>
      </c>
      <c r="N120" s="129">
        <v>1460</v>
      </c>
      <c r="O120" s="129">
        <v>900</v>
      </c>
      <c r="P120" s="129">
        <v>1550</v>
      </c>
      <c r="Q120" s="129">
        <v>1627</v>
      </c>
      <c r="R120" s="129">
        <v>0</v>
      </c>
      <c r="S120" s="129">
        <v>1063.1578947368423</v>
      </c>
      <c r="T120" s="129">
        <v>2928.6624203821652</v>
      </c>
      <c r="U120" s="129">
        <v>918.25902335456476</v>
      </c>
      <c r="V120" s="129">
        <v>0</v>
      </c>
      <c r="W120" s="129">
        <v>0</v>
      </c>
      <c r="X120" s="129">
        <v>0</v>
      </c>
      <c r="Y120" s="129">
        <v>900</v>
      </c>
      <c r="Z120" s="129">
        <v>0</v>
      </c>
      <c r="AA120" s="129">
        <v>0</v>
      </c>
      <c r="AB120" s="129">
        <v>0</v>
      </c>
      <c r="AC120" s="129">
        <v>0</v>
      </c>
      <c r="AD120" s="129">
        <v>0</v>
      </c>
      <c r="AE120" s="129">
        <v>0</v>
      </c>
      <c r="AF120" s="129">
        <v>0</v>
      </c>
      <c r="AG120" s="129">
        <v>0</v>
      </c>
      <c r="AH120" s="129">
        <v>0</v>
      </c>
      <c r="AI120" s="129">
        <v>0</v>
      </c>
      <c r="AJ120" s="129">
        <v>0</v>
      </c>
      <c r="AK120" s="129">
        <v>840</v>
      </c>
      <c r="AL120" s="129">
        <v>0</v>
      </c>
      <c r="AM120" s="129">
        <v>0</v>
      </c>
      <c r="AN120" s="129">
        <v>0</v>
      </c>
      <c r="AO120" s="129">
        <v>1290</v>
      </c>
      <c r="AP120" s="129">
        <v>870</v>
      </c>
      <c r="AQ120" s="129">
        <v>870</v>
      </c>
      <c r="AR120" s="129">
        <v>3115</v>
      </c>
      <c r="AS120" s="129">
        <v>2240</v>
      </c>
      <c r="AT120" s="129">
        <v>2640</v>
      </c>
      <c r="AU120" s="129">
        <v>2170</v>
      </c>
      <c r="AV120" s="129">
        <v>650</v>
      </c>
      <c r="AW120" s="129">
        <v>720</v>
      </c>
      <c r="AX120" s="129">
        <v>1090</v>
      </c>
      <c r="AY120" s="129">
        <v>2590</v>
      </c>
      <c r="AZ120" s="129">
        <v>0</v>
      </c>
    </row>
    <row r="121" spans="1:52" ht="12" customHeight="1">
      <c r="A121" s="130" t="s">
        <v>311</v>
      </c>
      <c r="B121" s="122">
        <v>1083</v>
      </c>
      <c r="C121" s="122">
        <v>332</v>
      </c>
      <c r="D121" s="122">
        <v>978</v>
      </c>
      <c r="E121" s="122">
        <v>813</v>
      </c>
      <c r="F121" s="122">
        <v>295</v>
      </c>
      <c r="G121" s="122">
        <v>250</v>
      </c>
      <c r="H121" s="122">
        <v>40</v>
      </c>
      <c r="I121" s="122">
        <v>684</v>
      </c>
      <c r="J121" s="122">
        <v>2795.3</v>
      </c>
      <c r="K121" s="122">
        <v>1530</v>
      </c>
      <c r="L121" s="122">
        <v>561.70000000000005</v>
      </c>
      <c r="M121" s="122">
        <v>1948</v>
      </c>
      <c r="N121" s="122">
        <v>46</v>
      </c>
      <c r="O121" s="122">
        <v>330</v>
      </c>
      <c r="P121" s="122">
        <v>80</v>
      </c>
      <c r="Q121" s="122">
        <v>0</v>
      </c>
      <c r="R121" s="122">
        <v>613.41853035143765</v>
      </c>
      <c r="S121" s="122">
        <v>301.4596995980537</v>
      </c>
      <c r="T121" s="122">
        <v>0</v>
      </c>
      <c r="U121" s="122">
        <v>0</v>
      </c>
      <c r="V121" s="122">
        <v>518.26086956521738</v>
      </c>
      <c r="W121" s="122">
        <v>0</v>
      </c>
      <c r="X121" s="122">
        <v>0</v>
      </c>
      <c r="Y121" s="122">
        <v>0</v>
      </c>
      <c r="Z121" s="122">
        <v>0</v>
      </c>
      <c r="AA121" s="122">
        <v>0</v>
      </c>
      <c r="AB121" s="122">
        <v>0</v>
      </c>
      <c r="AC121" s="122">
        <v>0</v>
      </c>
      <c r="AD121" s="122">
        <v>0</v>
      </c>
      <c r="AE121" s="122">
        <v>0</v>
      </c>
      <c r="AF121" s="122">
        <v>0</v>
      </c>
      <c r="AG121" s="122">
        <v>0</v>
      </c>
      <c r="AH121" s="122">
        <v>0</v>
      </c>
      <c r="AI121" s="122">
        <v>0</v>
      </c>
      <c r="AJ121" s="122">
        <v>0</v>
      </c>
      <c r="AK121" s="122">
        <v>0</v>
      </c>
      <c r="AL121" s="122">
        <v>0</v>
      </c>
      <c r="AM121" s="122">
        <v>0</v>
      </c>
      <c r="AN121" s="122">
        <v>0</v>
      </c>
      <c r="AO121" s="122">
        <v>0</v>
      </c>
      <c r="AP121" s="122">
        <v>0</v>
      </c>
      <c r="AQ121" s="122">
        <v>0</v>
      </c>
      <c r="AR121" s="122">
        <v>0</v>
      </c>
      <c r="AS121" s="122">
        <v>0</v>
      </c>
      <c r="AT121" s="122">
        <v>500</v>
      </c>
      <c r="AU121" s="122">
        <v>0</v>
      </c>
      <c r="AV121" s="122">
        <v>350</v>
      </c>
      <c r="AW121" s="122">
        <v>500</v>
      </c>
      <c r="AX121" s="122">
        <v>0</v>
      </c>
      <c r="AY121" s="122">
        <v>0</v>
      </c>
      <c r="AZ121" s="122">
        <v>0</v>
      </c>
    </row>
    <row r="122" spans="1:52" ht="12" customHeight="1">
      <c r="A122" s="130" t="s">
        <v>312</v>
      </c>
      <c r="B122" s="122">
        <v>8584.898135593221</v>
      </c>
      <c r="C122" s="122">
        <v>7984.2313233082714</v>
      </c>
      <c r="D122" s="122">
        <v>7601.7619318218603</v>
      </c>
      <c r="E122" s="122">
        <v>11496.931140350876</v>
      </c>
      <c r="F122" s="122">
        <v>13552.559512820515</v>
      </c>
      <c r="G122" s="122">
        <v>19212.812000000002</v>
      </c>
      <c r="H122" s="122">
        <v>11651.361999999996</v>
      </c>
      <c r="I122" s="122">
        <v>13314.814921052628</v>
      </c>
      <c r="J122" s="122">
        <v>10405.402761058038</v>
      </c>
      <c r="K122" s="122">
        <v>8736.0830047393356</v>
      </c>
      <c r="L122" s="122">
        <v>19148.900409247755</v>
      </c>
      <c r="M122" s="122">
        <v>9758.6356610429448</v>
      </c>
      <c r="N122" s="122">
        <v>7914.4022999999997</v>
      </c>
      <c r="O122" s="122">
        <v>5691.8774875598083</v>
      </c>
      <c r="P122" s="122">
        <v>6280.0383446009391</v>
      </c>
      <c r="Q122" s="122">
        <v>3516.9236166666674</v>
      </c>
      <c r="R122" s="122">
        <v>1724.6036815188991</v>
      </c>
      <c r="S122" s="122">
        <v>1562.321868763062</v>
      </c>
      <c r="T122" s="122">
        <v>607.13126467560858</v>
      </c>
      <c r="U122" s="122">
        <v>674.38417252760598</v>
      </c>
      <c r="V122" s="122">
        <v>10184.743656951143</v>
      </c>
      <c r="W122" s="122">
        <v>9755</v>
      </c>
      <c r="X122" s="122">
        <v>7390</v>
      </c>
      <c r="Y122" s="122">
        <v>10815</v>
      </c>
      <c r="Z122" s="122">
        <v>16342.5</v>
      </c>
      <c r="AA122" s="122">
        <v>12850</v>
      </c>
      <c r="AB122" s="122">
        <v>9490</v>
      </c>
      <c r="AC122" s="122">
        <v>7640</v>
      </c>
      <c r="AD122" s="122">
        <v>5840</v>
      </c>
      <c r="AE122" s="122">
        <v>5835</v>
      </c>
      <c r="AF122" s="122">
        <v>5050</v>
      </c>
      <c r="AG122" s="122">
        <v>6597.5</v>
      </c>
      <c r="AH122" s="122">
        <v>5180</v>
      </c>
      <c r="AI122" s="122">
        <v>7190</v>
      </c>
      <c r="AJ122" s="122">
        <v>3975</v>
      </c>
      <c r="AK122" s="122">
        <v>7360</v>
      </c>
      <c r="AL122" s="122">
        <v>5510</v>
      </c>
      <c r="AM122" s="122">
        <v>4455</v>
      </c>
      <c r="AN122" s="122">
        <v>9645</v>
      </c>
      <c r="AO122" s="122">
        <v>11710</v>
      </c>
      <c r="AP122" s="122">
        <v>6040</v>
      </c>
      <c r="AQ122" s="122">
        <v>8165</v>
      </c>
      <c r="AR122" s="122">
        <v>8030</v>
      </c>
      <c r="AS122" s="122">
        <v>6135</v>
      </c>
      <c r="AT122" s="122">
        <v>5725</v>
      </c>
      <c r="AU122" s="122">
        <v>11025</v>
      </c>
      <c r="AV122" s="122">
        <v>5175</v>
      </c>
      <c r="AW122" s="122">
        <v>7630</v>
      </c>
      <c r="AX122" s="122">
        <v>9425</v>
      </c>
      <c r="AY122" s="122">
        <v>6430</v>
      </c>
      <c r="AZ122" s="122">
        <v>7115</v>
      </c>
    </row>
    <row r="123" spans="1:52" ht="12" customHeight="1">
      <c r="A123" s="130" t="s">
        <v>313</v>
      </c>
      <c r="B123" s="122">
        <v>89</v>
      </c>
      <c r="C123" s="122">
        <v>81.100000000000009</v>
      </c>
      <c r="D123" s="122">
        <v>490</v>
      </c>
      <c r="E123" s="122">
        <v>0</v>
      </c>
      <c r="F123" s="122">
        <v>105.44</v>
      </c>
      <c r="G123" s="122">
        <v>0.58599999999999997</v>
      </c>
      <c r="H123" s="122">
        <v>2.7080000000000002</v>
      </c>
      <c r="I123" s="122">
        <v>209.733</v>
      </c>
      <c r="J123" s="122">
        <v>110.06</v>
      </c>
      <c r="K123" s="122">
        <v>0</v>
      </c>
      <c r="L123" s="122">
        <v>165</v>
      </c>
      <c r="M123" s="122">
        <v>320</v>
      </c>
      <c r="N123" s="122">
        <v>21.276595744680851</v>
      </c>
      <c r="O123" s="122">
        <v>56</v>
      </c>
      <c r="P123" s="122">
        <v>0</v>
      </c>
      <c r="Q123" s="122">
        <v>0</v>
      </c>
      <c r="R123" s="122">
        <v>0</v>
      </c>
      <c r="S123" s="122">
        <v>0</v>
      </c>
      <c r="T123" s="122">
        <v>0</v>
      </c>
      <c r="U123" s="122">
        <v>0</v>
      </c>
      <c r="V123" s="122">
        <v>625</v>
      </c>
      <c r="W123" s="122">
        <v>110</v>
      </c>
      <c r="X123" s="122">
        <v>450</v>
      </c>
      <c r="Y123" s="122">
        <v>490</v>
      </c>
      <c r="Z123" s="122">
        <v>65</v>
      </c>
      <c r="AA123" s="122">
        <v>25</v>
      </c>
      <c r="AB123" s="122">
        <v>70</v>
      </c>
      <c r="AC123" s="122">
        <v>45</v>
      </c>
      <c r="AD123" s="122">
        <v>50</v>
      </c>
      <c r="AE123" s="122">
        <v>20</v>
      </c>
      <c r="AF123" s="122">
        <v>280</v>
      </c>
      <c r="AG123" s="122">
        <v>120</v>
      </c>
      <c r="AH123" s="122">
        <v>90</v>
      </c>
      <c r="AI123" s="122">
        <v>0</v>
      </c>
      <c r="AJ123" s="122">
        <v>160</v>
      </c>
      <c r="AK123" s="122">
        <v>75</v>
      </c>
      <c r="AL123" s="122">
        <v>175</v>
      </c>
      <c r="AM123" s="122">
        <v>25</v>
      </c>
      <c r="AN123" s="122">
        <v>75</v>
      </c>
      <c r="AO123" s="122">
        <v>20</v>
      </c>
      <c r="AP123" s="122">
        <v>75</v>
      </c>
      <c r="AQ123" s="122">
        <v>45</v>
      </c>
      <c r="AR123" s="122">
        <v>490</v>
      </c>
      <c r="AS123" s="122">
        <v>0</v>
      </c>
      <c r="AT123" s="122">
        <v>25</v>
      </c>
      <c r="AU123" s="122">
        <v>0</v>
      </c>
      <c r="AV123" s="122">
        <v>0</v>
      </c>
      <c r="AW123" s="122">
        <v>0</v>
      </c>
      <c r="AX123" s="122">
        <v>20</v>
      </c>
      <c r="AY123" s="122">
        <v>0</v>
      </c>
      <c r="AZ123" s="122">
        <v>545</v>
      </c>
    </row>
    <row r="124" spans="1:52" ht="12" customHeight="1">
      <c r="A124" s="130" t="s">
        <v>314</v>
      </c>
      <c r="B124" s="122">
        <v>40</v>
      </c>
      <c r="C124" s="122">
        <v>36</v>
      </c>
      <c r="D124" s="122">
        <v>0</v>
      </c>
      <c r="E124" s="122">
        <v>0</v>
      </c>
      <c r="F124" s="122">
        <v>84</v>
      </c>
      <c r="G124" s="122">
        <v>0</v>
      </c>
      <c r="H124" s="122">
        <v>0</v>
      </c>
      <c r="I124" s="122">
        <v>0</v>
      </c>
      <c r="J124" s="122">
        <v>0</v>
      </c>
      <c r="K124" s="122">
        <v>0</v>
      </c>
      <c r="L124" s="122">
        <v>17.5</v>
      </c>
      <c r="M124" s="122">
        <v>0</v>
      </c>
      <c r="N124" s="122">
        <v>0</v>
      </c>
      <c r="O124" s="122">
        <v>0</v>
      </c>
      <c r="P124" s="122">
        <v>0</v>
      </c>
      <c r="Q124" s="122">
        <v>0</v>
      </c>
      <c r="R124" s="122">
        <v>0</v>
      </c>
      <c r="S124" s="122">
        <v>0</v>
      </c>
      <c r="T124" s="122">
        <v>0</v>
      </c>
      <c r="U124" s="122">
        <v>0</v>
      </c>
      <c r="V124" s="122">
        <v>80</v>
      </c>
      <c r="W124" s="122">
        <v>20</v>
      </c>
      <c r="X124" s="122">
        <v>100</v>
      </c>
      <c r="Y124" s="122">
        <v>0</v>
      </c>
      <c r="Z124" s="122">
        <v>0</v>
      </c>
      <c r="AA124" s="122">
        <v>0</v>
      </c>
      <c r="AB124" s="122">
        <v>20</v>
      </c>
      <c r="AC124" s="122">
        <v>0</v>
      </c>
      <c r="AD124" s="122">
        <v>140</v>
      </c>
      <c r="AE124" s="122">
        <v>20</v>
      </c>
      <c r="AF124" s="122">
        <v>0</v>
      </c>
      <c r="AG124" s="122">
        <v>40</v>
      </c>
      <c r="AH124" s="122">
        <v>0</v>
      </c>
      <c r="AI124" s="122">
        <v>0</v>
      </c>
      <c r="AJ124" s="122">
        <v>20</v>
      </c>
      <c r="AK124" s="122">
        <v>20</v>
      </c>
      <c r="AL124" s="122">
        <v>0</v>
      </c>
      <c r="AM124" s="122">
        <v>0</v>
      </c>
      <c r="AN124" s="122">
        <v>0</v>
      </c>
      <c r="AO124" s="122">
        <v>0</v>
      </c>
      <c r="AP124" s="122">
        <v>0</v>
      </c>
      <c r="AQ124" s="122">
        <v>60</v>
      </c>
      <c r="AR124" s="122">
        <v>0</v>
      </c>
      <c r="AS124" s="122">
        <v>20</v>
      </c>
      <c r="AT124" s="122">
        <v>0</v>
      </c>
      <c r="AU124" s="122">
        <v>0</v>
      </c>
      <c r="AV124" s="122">
        <v>0</v>
      </c>
      <c r="AW124" s="122">
        <v>0</v>
      </c>
      <c r="AX124" s="122">
        <v>0</v>
      </c>
      <c r="AY124" s="122">
        <v>0</v>
      </c>
      <c r="AZ124" s="122">
        <v>0</v>
      </c>
    </row>
    <row r="125" spans="1:52" ht="12" customHeight="1">
      <c r="A125" s="130" t="s">
        <v>315</v>
      </c>
      <c r="B125" s="122">
        <v>559.10452631578949</v>
      </c>
      <c r="C125" s="122">
        <v>138.22999999999999</v>
      </c>
      <c r="D125" s="122">
        <v>168.39000000000001</v>
      </c>
      <c r="E125" s="122">
        <v>529.86</v>
      </c>
      <c r="F125" s="122">
        <v>153.518</v>
      </c>
      <c r="G125" s="122">
        <v>217.56</v>
      </c>
      <c r="H125" s="122">
        <v>321.88499999999999</v>
      </c>
      <c r="I125" s="122">
        <v>237.01299999999989</v>
      </c>
      <c r="J125" s="122">
        <v>401</v>
      </c>
      <c r="K125" s="122">
        <v>755.97500000000002</v>
      </c>
      <c r="L125" s="122">
        <v>490.34899999999999</v>
      </c>
      <c r="M125" s="122">
        <v>223.02</v>
      </c>
      <c r="N125" s="122">
        <v>376</v>
      </c>
      <c r="O125" s="122">
        <v>524.98</v>
      </c>
      <c r="P125" s="122">
        <v>245.81052631578947</v>
      </c>
      <c r="Q125" s="122">
        <v>85.76</v>
      </c>
      <c r="R125" s="122">
        <v>142.13555625405772</v>
      </c>
      <c r="S125" s="122">
        <v>0</v>
      </c>
      <c r="T125" s="122">
        <v>24.214999514561832</v>
      </c>
      <c r="U125" s="122">
        <v>0</v>
      </c>
      <c r="V125" s="122">
        <v>193.5</v>
      </c>
      <c r="W125" s="122">
        <v>0</v>
      </c>
      <c r="X125" s="122">
        <v>32.5</v>
      </c>
      <c r="Y125" s="122">
        <v>102.5</v>
      </c>
      <c r="Z125" s="122">
        <v>102.5</v>
      </c>
      <c r="AA125" s="122">
        <v>0</v>
      </c>
      <c r="AB125" s="122">
        <v>75</v>
      </c>
      <c r="AC125" s="122">
        <v>75</v>
      </c>
      <c r="AD125" s="122">
        <v>0</v>
      </c>
      <c r="AE125" s="122">
        <v>0</v>
      </c>
      <c r="AF125" s="122">
        <v>32.5</v>
      </c>
      <c r="AG125" s="122">
        <v>135</v>
      </c>
      <c r="AH125" s="122">
        <v>0</v>
      </c>
      <c r="AI125" s="122">
        <v>65</v>
      </c>
      <c r="AJ125" s="122">
        <v>32.5</v>
      </c>
      <c r="AK125" s="122">
        <v>65</v>
      </c>
      <c r="AL125" s="122">
        <v>130</v>
      </c>
      <c r="AM125" s="122">
        <v>32.5</v>
      </c>
      <c r="AN125" s="122">
        <v>97.5</v>
      </c>
      <c r="AO125" s="122">
        <v>97.5</v>
      </c>
      <c r="AP125" s="122">
        <v>0</v>
      </c>
      <c r="AQ125" s="122">
        <v>97.5</v>
      </c>
      <c r="AR125" s="122">
        <v>65</v>
      </c>
      <c r="AS125" s="122">
        <v>260</v>
      </c>
      <c r="AT125" s="122">
        <v>65</v>
      </c>
      <c r="AU125" s="122">
        <v>102.5</v>
      </c>
      <c r="AV125" s="122">
        <v>32.5</v>
      </c>
      <c r="AW125" s="122">
        <v>0</v>
      </c>
      <c r="AX125" s="122">
        <v>65</v>
      </c>
      <c r="AY125" s="122">
        <v>0</v>
      </c>
      <c r="AZ125" s="122">
        <v>32.5</v>
      </c>
    </row>
    <row r="126" spans="1:52" ht="12" customHeight="1">
      <c r="A126" s="130" t="s">
        <v>316</v>
      </c>
      <c r="B126" s="122">
        <v>306.5</v>
      </c>
      <c r="C126" s="122">
        <v>0</v>
      </c>
      <c r="D126" s="122">
        <v>30</v>
      </c>
      <c r="E126" s="122">
        <v>800</v>
      </c>
      <c r="F126" s="122">
        <v>783.4</v>
      </c>
      <c r="G126" s="122">
        <v>209</v>
      </c>
      <c r="H126" s="122">
        <v>13.700000000000001</v>
      </c>
      <c r="I126" s="122">
        <v>0</v>
      </c>
      <c r="J126" s="122">
        <v>50</v>
      </c>
      <c r="K126" s="122">
        <v>310</v>
      </c>
      <c r="L126" s="122">
        <v>337</v>
      </c>
      <c r="M126" s="122">
        <v>0</v>
      </c>
      <c r="N126" s="122">
        <v>145.71428571428575</v>
      </c>
      <c r="O126" s="122">
        <v>375</v>
      </c>
      <c r="P126" s="122">
        <v>0</v>
      </c>
      <c r="Q126" s="122">
        <v>0</v>
      </c>
      <c r="R126" s="122">
        <v>0</v>
      </c>
      <c r="S126" s="122">
        <v>0</v>
      </c>
      <c r="T126" s="122">
        <v>0</v>
      </c>
      <c r="U126" s="122">
        <v>0</v>
      </c>
      <c r="V126" s="122">
        <v>0</v>
      </c>
      <c r="W126" s="122">
        <v>0</v>
      </c>
      <c r="X126" s="122">
        <v>0</v>
      </c>
      <c r="Y126" s="122">
        <v>0</v>
      </c>
      <c r="Z126" s="122">
        <v>0</v>
      </c>
      <c r="AA126" s="122">
        <v>0</v>
      </c>
      <c r="AB126" s="122">
        <v>0</v>
      </c>
      <c r="AC126" s="122">
        <v>0</v>
      </c>
      <c r="AD126" s="122">
        <v>0</v>
      </c>
      <c r="AE126" s="122">
        <v>0</v>
      </c>
      <c r="AF126" s="122">
        <v>0</v>
      </c>
      <c r="AG126" s="122">
        <v>0</v>
      </c>
      <c r="AH126" s="122">
        <v>0</v>
      </c>
      <c r="AI126" s="122">
        <v>0</v>
      </c>
      <c r="AJ126" s="122">
        <v>0</v>
      </c>
      <c r="AK126" s="122">
        <v>0</v>
      </c>
      <c r="AL126" s="122">
        <v>0</v>
      </c>
      <c r="AM126" s="122">
        <v>0</v>
      </c>
      <c r="AN126" s="122">
        <v>0</v>
      </c>
      <c r="AO126" s="122">
        <v>0</v>
      </c>
      <c r="AP126" s="122">
        <v>0</v>
      </c>
      <c r="AQ126" s="122">
        <v>0</v>
      </c>
      <c r="AR126" s="122">
        <v>0</v>
      </c>
      <c r="AS126" s="122">
        <v>0</v>
      </c>
      <c r="AT126" s="122">
        <v>0</v>
      </c>
      <c r="AU126" s="122">
        <v>0</v>
      </c>
      <c r="AV126" s="122">
        <v>0</v>
      </c>
      <c r="AW126" s="122">
        <v>0</v>
      </c>
      <c r="AX126" s="122">
        <v>0</v>
      </c>
      <c r="AY126" s="122">
        <v>0</v>
      </c>
      <c r="AZ126" s="122">
        <v>0</v>
      </c>
    </row>
    <row r="127" spans="1:52" ht="12" customHeight="1">
      <c r="A127" s="130" t="s">
        <v>317</v>
      </c>
      <c r="B127" s="122">
        <v>792.51</v>
      </c>
      <c r="C127" s="122">
        <v>542.70000000000005</v>
      </c>
      <c r="D127" s="122">
        <v>429.06421052631578</v>
      </c>
      <c r="E127" s="122">
        <v>743.47463157894731</v>
      </c>
      <c r="F127" s="122">
        <v>937.02818750000006</v>
      </c>
      <c r="G127" s="122">
        <v>510.93200000000002</v>
      </c>
      <c r="H127" s="122">
        <v>1001.085</v>
      </c>
      <c r="I127" s="122">
        <v>724.32768421052629</v>
      </c>
      <c r="J127" s="122">
        <v>957.39586171310634</v>
      </c>
      <c r="K127" s="122">
        <v>1118.1190526315788</v>
      </c>
      <c r="L127" s="122">
        <v>1695.5173684210527</v>
      </c>
      <c r="M127" s="122">
        <v>471.459</v>
      </c>
      <c r="N127" s="122">
        <v>770.98199999999997</v>
      </c>
      <c r="O127" s="122">
        <v>673.53100000000006</v>
      </c>
      <c r="P127" s="122">
        <v>2754.681</v>
      </c>
      <c r="Q127" s="122">
        <v>684.76900000000001</v>
      </c>
      <c r="R127" s="122">
        <v>139.4720857279099</v>
      </c>
      <c r="S127" s="122">
        <v>496.05456250253576</v>
      </c>
      <c r="T127" s="122">
        <v>36.512747522963785</v>
      </c>
      <c r="U127" s="122">
        <v>790.1596836823021</v>
      </c>
      <c r="V127" s="122">
        <v>1265.2481929765997</v>
      </c>
      <c r="W127" s="122">
        <v>2305</v>
      </c>
      <c r="X127" s="122">
        <v>825</v>
      </c>
      <c r="Y127" s="122">
        <v>517.5</v>
      </c>
      <c r="Z127" s="122">
        <v>675</v>
      </c>
      <c r="AA127" s="122">
        <v>170</v>
      </c>
      <c r="AB127" s="122">
        <v>208.25</v>
      </c>
      <c r="AC127" s="122">
        <v>1092.5</v>
      </c>
      <c r="AD127" s="122">
        <v>675.5</v>
      </c>
      <c r="AE127" s="122">
        <v>415</v>
      </c>
      <c r="AF127" s="122">
        <v>602.5</v>
      </c>
      <c r="AG127" s="122">
        <v>630</v>
      </c>
      <c r="AH127" s="122">
        <v>1151</v>
      </c>
      <c r="AI127" s="122">
        <v>1936.5</v>
      </c>
      <c r="AJ127" s="122">
        <v>1237.5</v>
      </c>
      <c r="AK127" s="122">
        <v>1383.5</v>
      </c>
      <c r="AL127" s="122">
        <v>2181.5</v>
      </c>
      <c r="AM127" s="122">
        <v>720</v>
      </c>
      <c r="AN127" s="122">
        <v>1010</v>
      </c>
      <c r="AO127" s="122">
        <v>1768</v>
      </c>
      <c r="AP127" s="122">
        <v>590</v>
      </c>
      <c r="AQ127" s="122">
        <v>3126</v>
      </c>
      <c r="AR127" s="122">
        <v>1747.5</v>
      </c>
      <c r="AS127" s="122">
        <v>2065</v>
      </c>
      <c r="AT127" s="122">
        <v>1805.5</v>
      </c>
      <c r="AU127" s="122">
        <v>1815.5</v>
      </c>
      <c r="AV127" s="122">
        <v>2085</v>
      </c>
      <c r="AW127" s="122">
        <v>650</v>
      </c>
      <c r="AX127" s="122">
        <v>977.5</v>
      </c>
      <c r="AY127" s="122">
        <v>1055</v>
      </c>
      <c r="AZ127" s="122">
        <v>690</v>
      </c>
    </row>
    <row r="128" spans="1:52" ht="12" customHeight="1">
      <c r="A128" s="131" t="s">
        <v>318</v>
      </c>
      <c r="B128" s="132">
        <v>0</v>
      </c>
      <c r="C128" s="132">
        <v>0</v>
      </c>
      <c r="D128" s="132">
        <v>0</v>
      </c>
      <c r="E128" s="132">
        <v>0</v>
      </c>
      <c r="F128" s="132">
        <v>0</v>
      </c>
      <c r="G128" s="132">
        <v>0</v>
      </c>
      <c r="H128" s="132">
        <v>0</v>
      </c>
      <c r="I128" s="132">
        <v>0</v>
      </c>
      <c r="J128" s="132">
        <v>0</v>
      </c>
      <c r="K128" s="132">
        <v>0</v>
      </c>
      <c r="L128" s="132">
        <v>0</v>
      </c>
      <c r="M128" s="132">
        <v>0</v>
      </c>
      <c r="N128" s="132">
        <v>0</v>
      </c>
      <c r="O128" s="132">
        <v>0</v>
      </c>
      <c r="P128" s="132">
        <v>0</v>
      </c>
      <c r="Q128" s="132">
        <v>0</v>
      </c>
      <c r="R128" s="132">
        <v>0</v>
      </c>
      <c r="S128" s="132">
        <v>0</v>
      </c>
      <c r="T128" s="132">
        <v>0</v>
      </c>
      <c r="U128" s="132">
        <v>0</v>
      </c>
      <c r="V128" s="132">
        <v>0</v>
      </c>
      <c r="W128" s="132">
        <v>0</v>
      </c>
      <c r="X128" s="132">
        <v>0</v>
      </c>
      <c r="Y128" s="132">
        <v>0</v>
      </c>
      <c r="Z128" s="132">
        <v>0</v>
      </c>
      <c r="AA128" s="132">
        <v>0</v>
      </c>
      <c r="AB128" s="132">
        <v>0</v>
      </c>
      <c r="AC128" s="132">
        <v>0</v>
      </c>
      <c r="AD128" s="132">
        <v>0</v>
      </c>
      <c r="AE128" s="132">
        <v>0</v>
      </c>
      <c r="AF128" s="132">
        <v>0</v>
      </c>
      <c r="AG128" s="132">
        <v>0</v>
      </c>
      <c r="AH128" s="132">
        <v>0</v>
      </c>
      <c r="AI128" s="132">
        <v>0</v>
      </c>
      <c r="AJ128" s="132">
        <v>0</v>
      </c>
      <c r="AK128" s="132">
        <v>0</v>
      </c>
      <c r="AL128" s="132">
        <v>0</v>
      </c>
      <c r="AM128" s="132">
        <v>0</v>
      </c>
      <c r="AN128" s="132">
        <v>0</v>
      </c>
      <c r="AO128" s="132">
        <v>0</v>
      </c>
      <c r="AP128" s="132">
        <v>0</v>
      </c>
      <c r="AQ128" s="132">
        <v>0</v>
      </c>
      <c r="AR128" s="132">
        <v>0</v>
      </c>
      <c r="AS128" s="132">
        <v>0</v>
      </c>
      <c r="AT128" s="132">
        <v>0</v>
      </c>
      <c r="AU128" s="132">
        <v>0</v>
      </c>
      <c r="AV128" s="132">
        <v>0</v>
      </c>
      <c r="AW128" s="132">
        <v>0</v>
      </c>
      <c r="AX128" s="132">
        <v>0</v>
      </c>
      <c r="AY128" s="132">
        <v>0</v>
      </c>
      <c r="AZ128" s="132">
        <v>0</v>
      </c>
    </row>
    <row r="129" spans="1:52" ht="12" customHeight="1">
      <c r="A129" s="165" t="s">
        <v>123</v>
      </c>
      <c r="B129" s="144">
        <v>3875.3299999999936</v>
      </c>
      <c r="C129" s="144">
        <v>4533.5620000000017</v>
      </c>
      <c r="D129" s="144">
        <v>5979.598</v>
      </c>
      <c r="E129" s="144">
        <v>4896.0370000000012</v>
      </c>
      <c r="F129" s="144">
        <v>6275.3130000000001</v>
      </c>
      <c r="G129" s="144">
        <v>6209.8950000000004</v>
      </c>
      <c r="H129" s="144">
        <v>7249.3359999999993</v>
      </c>
      <c r="I129" s="144">
        <v>8511.4221351913839</v>
      </c>
      <c r="J129" s="144">
        <v>7440.572864808616</v>
      </c>
      <c r="K129" s="144">
        <v>11908.729000000005</v>
      </c>
      <c r="L129" s="144">
        <v>9208.0909999999967</v>
      </c>
      <c r="M129" s="144">
        <v>9678.396999999999</v>
      </c>
      <c r="N129" s="144">
        <v>12258.429000000007</v>
      </c>
      <c r="O129" s="144">
        <v>10973.430000000002</v>
      </c>
      <c r="P129" s="144">
        <v>11805.856000000003</v>
      </c>
      <c r="Q129" s="144">
        <v>13185.483999999997</v>
      </c>
      <c r="R129" s="144">
        <v>13830.310999999998</v>
      </c>
      <c r="S129" s="144">
        <v>16058.946000000007</v>
      </c>
      <c r="T129" s="144">
        <v>14875.956000000007</v>
      </c>
      <c r="U129" s="144">
        <v>12216.437000000004</v>
      </c>
      <c r="V129" s="144">
        <v>19392.756200000003</v>
      </c>
      <c r="W129" s="144">
        <v>4983.1295833333334</v>
      </c>
      <c r="X129" s="144">
        <v>4042.7166666666662</v>
      </c>
      <c r="Y129" s="144">
        <v>8407.2149999999983</v>
      </c>
      <c r="Z129" s="144">
        <v>14159.204166666665</v>
      </c>
      <c r="AA129" s="144">
        <v>16976.616666666669</v>
      </c>
      <c r="AB129" s="144">
        <v>14946.23</v>
      </c>
      <c r="AC129" s="144">
        <v>15413.270833333328</v>
      </c>
      <c r="AD129" s="144">
        <v>14385.810833333333</v>
      </c>
      <c r="AE129" s="144">
        <v>19291.902499999997</v>
      </c>
      <c r="AF129" s="144">
        <v>17252.366666666665</v>
      </c>
      <c r="AG129" s="144">
        <v>18226.242083333331</v>
      </c>
      <c r="AH129" s="144">
        <v>17682.029999999995</v>
      </c>
      <c r="AI129" s="144">
        <v>15655.45166666666</v>
      </c>
      <c r="AJ129" s="144">
        <v>21051.223333333328</v>
      </c>
      <c r="AK129" s="144">
        <v>22253.46875</v>
      </c>
      <c r="AL129" s="144">
        <v>23676.587499999998</v>
      </c>
      <c r="AM129" s="144">
        <v>26782.334999999995</v>
      </c>
      <c r="AN129" s="144">
        <v>24276.9</v>
      </c>
      <c r="AO129" s="144">
        <v>23412.691666666666</v>
      </c>
      <c r="AP129" s="144">
        <v>24442.312499999993</v>
      </c>
      <c r="AQ129" s="144">
        <v>24136.1675</v>
      </c>
      <c r="AR129" s="144">
        <v>26755.853333333329</v>
      </c>
      <c r="AS129" s="144">
        <v>24206.367499999997</v>
      </c>
      <c r="AT129" s="144">
        <v>20144.03</v>
      </c>
      <c r="AU129" s="144">
        <v>32892.070833333339</v>
      </c>
      <c r="AV129" s="144">
        <v>16078.468333333336</v>
      </c>
      <c r="AW129" s="144">
        <v>16116.683750000002</v>
      </c>
      <c r="AX129" s="144">
        <v>18362.857500000006</v>
      </c>
      <c r="AY129" s="144">
        <v>23634.574583333335</v>
      </c>
      <c r="AZ129" s="144">
        <v>29469.200000000001</v>
      </c>
    </row>
    <row r="130" spans="1:52" ht="12" customHeight="1">
      <c r="A130" s="128" t="s">
        <v>319</v>
      </c>
      <c r="B130" s="129">
        <v>3860.8299999999936</v>
      </c>
      <c r="C130" s="129">
        <v>4483.5620000000017</v>
      </c>
      <c r="D130" s="129">
        <v>5971.098</v>
      </c>
      <c r="E130" s="129">
        <v>4603.737000000001</v>
      </c>
      <c r="F130" s="129">
        <v>6055.3130000000001</v>
      </c>
      <c r="G130" s="129">
        <v>6116.8950000000004</v>
      </c>
      <c r="H130" s="129">
        <v>7048.8359999999993</v>
      </c>
      <c r="I130" s="129">
        <v>8298.0221351913824</v>
      </c>
      <c r="J130" s="129">
        <v>7075.072864808616</v>
      </c>
      <c r="K130" s="129">
        <v>11489.229000000005</v>
      </c>
      <c r="L130" s="129">
        <v>8074.2909999999974</v>
      </c>
      <c r="M130" s="129">
        <v>9174.7969999999987</v>
      </c>
      <c r="N130" s="129">
        <v>10635.529000000008</v>
      </c>
      <c r="O130" s="129">
        <v>9163.6300000000028</v>
      </c>
      <c r="P130" s="129">
        <v>10762.356000000003</v>
      </c>
      <c r="Q130" s="129">
        <v>10175.083999999997</v>
      </c>
      <c r="R130" s="129">
        <v>12169.510999999999</v>
      </c>
      <c r="S130" s="129">
        <v>12836.146000000008</v>
      </c>
      <c r="T130" s="129">
        <v>11106.756000000008</v>
      </c>
      <c r="U130" s="129">
        <v>7869.6370000000043</v>
      </c>
      <c r="V130" s="129">
        <v>13382.416200000005</v>
      </c>
      <c r="W130" s="129">
        <v>3478.5562500000001</v>
      </c>
      <c r="X130" s="129">
        <v>3344.333333333333</v>
      </c>
      <c r="Y130" s="129">
        <v>4704.8999999999987</v>
      </c>
      <c r="Z130" s="129">
        <v>10125.504166666666</v>
      </c>
      <c r="AA130" s="129">
        <v>14643.791666666668</v>
      </c>
      <c r="AB130" s="129">
        <v>12371.45</v>
      </c>
      <c r="AC130" s="129">
        <v>12541.254166666662</v>
      </c>
      <c r="AD130" s="129">
        <v>10608.704166666666</v>
      </c>
      <c r="AE130" s="129">
        <v>14240.787499999999</v>
      </c>
      <c r="AF130" s="129">
        <v>12912.5</v>
      </c>
      <c r="AG130" s="129">
        <v>13335.685416666667</v>
      </c>
      <c r="AH130" s="129">
        <v>14081.949999999999</v>
      </c>
      <c r="AI130" s="129">
        <v>11434.724999999997</v>
      </c>
      <c r="AJ130" s="129">
        <v>16458.883333333331</v>
      </c>
      <c r="AK130" s="129">
        <v>15540.71875</v>
      </c>
      <c r="AL130" s="129">
        <v>17071.320833333331</v>
      </c>
      <c r="AM130" s="129">
        <v>19044.400000000001</v>
      </c>
      <c r="AN130" s="129">
        <v>16161.1</v>
      </c>
      <c r="AO130" s="129">
        <v>17703.2</v>
      </c>
      <c r="AP130" s="129">
        <v>16738.479166666664</v>
      </c>
      <c r="AQ130" s="129">
        <v>18754.862499999999</v>
      </c>
      <c r="AR130" s="129">
        <v>19295.95</v>
      </c>
      <c r="AS130" s="129">
        <v>16976.770833333332</v>
      </c>
      <c r="AT130" s="129">
        <v>13297.950000000003</v>
      </c>
      <c r="AU130" s="129">
        <v>22130.854166666668</v>
      </c>
      <c r="AV130" s="129">
        <v>10338.408333333335</v>
      </c>
      <c r="AW130" s="129">
        <v>10608.368750000001</v>
      </c>
      <c r="AX130" s="129">
        <v>11348.670833333337</v>
      </c>
      <c r="AY130" s="129">
        <v>16858.097916666673</v>
      </c>
      <c r="AZ130" s="129">
        <v>23252.75</v>
      </c>
    </row>
    <row r="131" spans="1:52" ht="12" customHeight="1">
      <c r="A131" s="131" t="s">
        <v>320</v>
      </c>
      <c r="B131" s="132">
        <v>14.5</v>
      </c>
      <c r="C131" s="132">
        <v>50</v>
      </c>
      <c r="D131" s="132">
        <v>8.5</v>
      </c>
      <c r="E131" s="132">
        <v>292.3</v>
      </c>
      <c r="F131" s="132">
        <v>220</v>
      </c>
      <c r="G131" s="132">
        <v>93</v>
      </c>
      <c r="H131" s="132">
        <v>200.5</v>
      </c>
      <c r="I131" s="132">
        <v>213.4</v>
      </c>
      <c r="J131" s="132">
        <v>365.5</v>
      </c>
      <c r="K131" s="132">
        <v>419.5</v>
      </c>
      <c r="L131" s="132">
        <v>1133.8</v>
      </c>
      <c r="M131" s="132">
        <v>503.6</v>
      </c>
      <c r="N131" s="132">
        <v>1622.8999999999999</v>
      </c>
      <c r="O131" s="132">
        <v>1809.8</v>
      </c>
      <c r="P131" s="132">
        <v>1043.5</v>
      </c>
      <c r="Q131" s="132">
        <v>3010.4</v>
      </c>
      <c r="R131" s="132">
        <v>1660.8</v>
      </c>
      <c r="S131" s="132">
        <v>3222.7999999999993</v>
      </c>
      <c r="T131" s="132">
        <v>3769.2000000000003</v>
      </c>
      <c r="U131" s="132">
        <v>4346.7999999999993</v>
      </c>
      <c r="V131" s="132">
        <v>6010.34</v>
      </c>
      <c r="W131" s="132">
        <v>1504.5733333333333</v>
      </c>
      <c r="X131" s="132">
        <v>698.38333333333333</v>
      </c>
      <c r="Y131" s="132">
        <v>3702.3149999999996</v>
      </c>
      <c r="Z131" s="132">
        <v>4033.6999999999994</v>
      </c>
      <c r="AA131" s="132">
        <v>2332.8249999999994</v>
      </c>
      <c r="AB131" s="132">
        <v>2574.7799999999997</v>
      </c>
      <c r="AC131" s="132">
        <v>2872.016666666666</v>
      </c>
      <c r="AD131" s="132">
        <v>3777.1066666666661</v>
      </c>
      <c r="AE131" s="132">
        <v>5051.1149999999989</v>
      </c>
      <c r="AF131" s="132">
        <v>4339.866666666665</v>
      </c>
      <c r="AG131" s="132">
        <v>4890.5566666666664</v>
      </c>
      <c r="AH131" s="132">
        <v>3600.079999999999</v>
      </c>
      <c r="AI131" s="132">
        <v>4220.7266666666656</v>
      </c>
      <c r="AJ131" s="132">
        <v>4592.3399999999983</v>
      </c>
      <c r="AK131" s="132">
        <v>6712.7499999999982</v>
      </c>
      <c r="AL131" s="132">
        <v>6605.2666666666646</v>
      </c>
      <c r="AM131" s="132">
        <v>7737.9349999999968</v>
      </c>
      <c r="AN131" s="132">
        <v>8115.7999999999984</v>
      </c>
      <c r="AO131" s="132">
        <v>5709.4916666666659</v>
      </c>
      <c r="AP131" s="132">
        <v>7703.8333333333303</v>
      </c>
      <c r="AQ131" s="132">
        <v>5381.3049999999994</v>
      </c>
      <c r="AR131" s="132">
        <v>7459.90333333333</v>
      </c>
      <c r="AS131" s="132">
        <v>7229.5966666666636</v>
      </c>
      <c r="AT131" s="132">
        <v>6846.079999999999</v>
      </c>
      <c r="AU131" s="132">
        <v>10761.216666666669</v>
      </c>
      <c r="AV131" s="132">
        <v>5740.0600000000013</v>
      </c>
      <c r="AW131" s="132">
        <v>5508.3150000000005</v>
      </c>
      <c r="AX131" s="132">
        <v>7014.1866666666674</v>
      </c>
      <c r="AY131" s="132">
        <v>6776.4766666666656</v>
      </c>
      <c r="AZ131" s="132">
        <v>6216.45</v>
      </c>
    </row>
    <row r="132" spans="1:52" ht="12" customHeight="1">
      <c r="A132" s="165" t="s">
        <v>321</v>
      </c>
      <c r="B132" s="144">
        <v>163.08609987293929</v>
      </c>
      <c r="C132" s="144">
        <v>98.664999999999992</v>
      </c>
      <c r="D132" s="144">
        <v>83.94</v>
      </c>
      <c r="E132" s="144">
        <v>237</v>
      </c>
      <c r="F132" s="144">
        <v>709.59400000000016</v>
      </c>
      <c r="G132" s="144">
        <v>988.5</v>
      </c>
      <c r="H132" s="144">
        <v>983.15116999999998</v>
      </c>
      <c r="I132" s="144">
        <v>1974.1611999999998</v>
      </c>
      <c r="J132" s="144">
        <v>5168.7462000099986</v>
      </c>
      <c r="K132" s="144">
        <v>6409.0110000000004</v>
      </c>
      <c r="L132" s="144">
        <v>13158.531140000001</v>
      </c>
      <c r="M132" s="144">
        <v>22557.477320009999</v>
      </c>
      <c r="N132" s="144">
        <v>18108.241960000003</v>
      </c>
      <c r="O132" s="144">
        <v>9530.4690500300039</v>
      </c>
      <c r="P132" s="144">
        <v>6419.6594700000005</v>
      </c>
      <c r="Q132" s="144">
        <v>8075.9569900200013</v>
      </c>
      <c r="R132" s="144">
        <v>6511.3988430099971</v>
      </c>
      <c r="S132" s="144">
        <v>6384.3632300100016</v>
      </c>
      <c r="T132" s="144">
        <v>8373.4332299999987</v>
      </c>
      <c r="U132" s="144">
        <v>14765.372229999999</v>
      </c>
      <c r="V132" s="144">
        <v>21831.407229999997</v>
      </c>
      <c r="W132" s="144">
        <v>3033.1285000000003</v>
      </c>
      <c r="X132" s="144">
        <v>2837.3920000000003</v>
      </c>
      <c r="Y132" s="144">
        <v>5577.8795</v>
      </c>
      <c r="Z132" s="144">
        <v>7054.3690000000006</v>
      </c>
      <c r="AA132" s="144">
        <v>5687.2624999999998</v>
      </c>
      <c r="AB132" s="144">
        <v>5446.848</v>
      </c>
      <c r="AC132" s="144">
        <v>5226.4340000000002</v>
      </c>
      <c r="AD132" s="144">
        <v>6739.652</v>
      </c>
      <c r="AE132" s="144">
        <v>8689.0845000000008</v>
      </c>
      <c r="AF132" s="144">
        <v>8948.76</v>
      </c>
      <c r="AG132" s="144">
        <v>8308.1990000000005</v>
      </c>
      <c r="AH132" s="144">
        <v>9189.4179999999997</v>
      </c>
      <c r="AI132" s="144">
        <v>12749.3945</v>
      </c>
      <c r="AJ132" s="144">
        <v>15486.636</v>
      </c>
      <c r="AK132" s="144">
        <v>23849.595000000001</v>
      </c>
      <c r="AL132" s="144">
        <v>36402.834999999999</v>
      </c>
      <c r="AM132" s="144">
        <v>31725.790499999999</v>
      </c>
      <c r="AN132" s="144">
        <v>22701.475999999999</v>
      </c>
      <c r="AO132" s="144">
        <v>17779.589</v>
      </c>
      <c r="AP132" s="144">
        <v>19203.395</v>
      </c>
      <c r="AQ132" s="144">
        <v>15362.363000000001</v>
      </c>
      <c r="AR132" s="144">
        <v>16375.432000000001</v>
      </c>
      <c r="AS132" s="144">
        <v>16391.14</v>
      </c>
      <c r="AT132" s="144">
        <v>21704.749</v>
      </c>
      <c r="AU132" s="144">
        <v>32829.737500000003</v>
      </c>
      <c r="AV132" s="144">
        <v>11825.662</v>
      </c>
      <c r="AW132" s="144">
        <v>12506.6895</v>
      </c>
      <c r="AX132" s="144">
        <v>13467.772000000001</v>
      </c>
      <c r="AY132" s="144">
        <v>14826.628000000001</v>
      </c>
      <c r="AZ132" s="144">
        <v>15440.95</v>
      </c>
    </row>
    <row r="133" spans="1:52" ht="12" customHeight="1">
      <c r="A133" s="165" t="s">
        <v>322</v>
      </c>
      <c r="B133" s="144">
        <v>0</v>
      </c>
      <c r="C133" s="144">
        <v>0</v>
      </c>
      <c r="D133" s="144">
        <v>0</v>
      </c>
      <c r="E133" s="144">
        <v>0</v>
      </c>
      <c r="F133" s="144">
        <v>0</v>
      </c>
      <c r="G133" s="144">
        <v>0</v>
      </c>
      <c r="H133" s="144">
        <v>11</v>
      </c>
      <c r="I133" s="144">
        <v>0</v>
      </c>
      <c r="J133" s="144">
        <v>49.9</v>
      </c>
      <c r="K133" s="144">
        <v>222.8</v>
      </c>
      <c r="L133" s="144">
        <v>449.70000000000005</v>
      </c>
      <c r="M133" s="144">
        <v>416.7</v>
      </c>
      <c r="N133" s="144">
        <v>852.5</v>
      </c>
      <c r="O133" s="144">
        <v>300</v>
      </c>
      <c r="P133" s="144">
        <v>0.3</v>
      </c>
      <c r="Q133" s="144">
        <v>12</v>
      </c>
      <c r="R133" s="144">
        <v>0</v>
      </c>
      <c r="S133" s="144">
        <v>50</v>
      </c>
      <c r="T133" s="144">
        <v>0</v>
      </c>
      <c r="U133" s="144">
        <v>0</v>
      </c>
      <c r="V133" s="144">
        <v>0</v>
      </c>
      <c r="W133" s="144">
        <v>0</v>
      </c>
      <c r="X133" s="144">
        <v>0</v>
      </c>
      <c r="Y133" s="144">
        <v>0</v>
      </c>
      <c r="Z133" s="144">
        <v>0</v>
      </c>
      <c r="AA133" s="144">
        <v>0</v>
      </c>
      <c r="AB133" s="144">
        <v>0</v>
      </c>
      <c r="AC133" s="144">
        <v>0</v>
      </c>
      <c r="AD133" s="144">
        <v>0</v>
      </c>
      <c r="AE133" s="144">
        <v>0</v>
      </c>
      <c r="AF133" s="144">
        <v>0</v>
      </c>
      <c r="AG133" s="144">
        <v>0</v>
      </c>
      <c r="AH133" s="144">
        <v>0</v>
      </c>
      <c r="AI133" s="144">
        <v>22.887499999999999</v>
      </c>
      <c r="AJ133" s="144">
        <v>224.9</v>
      </c>
      <c r="AK133" s="144">
        <v>437.0625</v>
      </c>
      <c r="AL133" s="144">
        <v>439.57499999999999</v>
      </c>
      <c r="AM133" s="144">
        <v>886.75</v>
      </c>
      <c r="AN133" s="144">
        <v>312.8</v>
      </c>
      <c r="AO133" s="144">
        <v>0</v>
      </c>
      <c r="AP133" s="144">
        <v>0</v>
      </c>
      <c r="AQ133" s="144">
        <v>0</v>
      </c>
      <c r="AR133" s="144">
        <v>22</v>
      </c>
      <c r="AS133" s="144">
        <v>0</v>
      </c>
      <c r="AT133" s="144">
        <v>0</v>
      </c>
      <c r="AU133" s="144">
        <v>0</v>
      </c>
      <c r="AV133" s="144">
        <v>134.85</v>
      </c>
      <c r="AW133" s="144">
        <v>0</v>
      </c>
      <c r="AX133" s="144">
        <v>0</v>
      </c>
      <c r="AY133" s="144">
        <v>0</v>
      </c>
      <c r="AZ133" s="144">
        <v>0</v>
      </c>
    </row>
    <row r="134" spans="1:52" ht="12" customHeight="1">
      <c r="A134" s="165" t="s">
        <v>73</v>
      </c>
      <c r="B134" s="144">
        <v>0</v>
      </c>
      <c r="C134" s="144">
        <v>0</v>
      </c>
      <c r="D134" s="144">
        <v>119</v>
      </c>
      <c r="E134" s="144">
        <v>54</v>
      </c>
      <c r="F134" s="144">
        <v>1.05</v>
      </c>
      <c r="G134" s="144">
        <v>1</v>
      </c>
      <c r="H134" s="144">
        <v>11.5</v>
      </c>
      <c r="I134" s="144">
        <v>4.05</v>
      </c>
      <c r="J134" s="144">
        <v>0</v>
      </c>
      <c r="K134" s="144">
        <v>37.46</v>
      </c>
      <c r="L134" s="144">
        <v>63.6</v>
      </c>
      <c r="M134" s="144">
        <v>2.1</v>
      </c>
      <c r="N134" s="144">
        <v>7.65</v>
      </c>
      <c r="O134" s="144">
        <v>13</v>
      </c>
      <c r="P134" s="144">
        <v>48</v>
      </c>
      <c r="Q134" s="144">
        <v>2.15</v>
      </c>
      <c r="R134" s="144">
        <v>0</v>
      </c>
      <c r="S134" s="144">
        <v>2.9670329670329672</v>
      </c>
      <c r="T134" s="144">
        <v>0</v>
      </c>
      <c r="U134" s="144">
        <v>23.076923076923077</v>
      </c>
      <c r="V134" s="144">
        <v>21.978021978021978</v>
      </c>
      <c r="W134" s="144">
        <v>0</v>
      </c>
      <c r="X134" s="144">
        <v>0</v>
      </c>
      <c r="Y134" s="144">
        <v>0</v>
      </c>
      <c r="Z134" s="144">
        <v>0</v>
      </c>
      <c r="AA134" s="144">
        <v>0</v>
      </c>
      <c r="AB134" s="144">
        <v>0</v>
      </c>
      <c r="AC134" s="144">
        <v>0</v>
      </c>
      <c r="AD134" s="144">
        <v>0</v>
      </c>
      <c r="AE134" s="144">
        <v>0</v>
      </c>
      <c r="AF134" s="144">
        <v>0</v>
      </c>
      <c r="AG134" s="144">
        <v>0</v>
      </c>
      <c r="AH134" s="144">
        <v>0</v>
      </c>
      <c r="AI134" s="144">
        <v>0</v>
      </c>
      <c r="AJ134" s="144">
        <v>0</v>
      </c>
      <c r="AK134" s="144">
        <v>0</v>
      </c>
      <c r="AL134" s="144">
        <v>0</v>
      </c>
      <c r="AM134" s="144">
        <v>0</v>
      </c>
      <c r="AN134" s="144">
        <v>0</v>
      </c>
      <c r="AO134" s="144">
        <v>0</v>
      </c>
      <c r="AP134" s="144">
        <v>0</v>
      </c>
      <c r="AQ134" s="144">
        <v>0</v>
      </c>
      <c r="AR134" s="144">
        <v>0</v>
      </c>
      <c r="AS134" s="144">
        <v>0</v>
      </c>
      <c r="AT134" s="144">
        <v>0</v>
      </c>
      <c r="AU134" s="144">
        <v>0</v>
      </c>
      <c r="AV134" s="144">
        <v>0</v>
      </c>
      <c r="AW134" s="144">
        <v>0</v>
      </c>
      <c r="AX134" s="144">
        <v>0</v>
      </c>
      <c r="AY134" s="144">
        <v>0</v>
      </c>
      <c r="AZ134" s="144">
        <v>30.5</v>
      </c>
    </row>
    <row r="135" spans="1:52" ht="12" customHeight="1">
      <c r="A135" s="165" t="s">
        <v>323</v>
      </c>
      <c r="B135" s="144">
        <v>0</v>
      </c>
      <c r="C135" s="144">
        <v>0</v>
      </c>
      <c r="D135" s="144">
        <v>0</v>
      </c>
      <c r="E135" s="144">
        <v>0</v>
      </c>
      <c r="F135" s="144">
        <v>0</v>
      </c>
      <c r="G135" s="144">
        <v>0.4</v>
      </c>
      <c r="H135" s="144">
        <v>0</v>
      </c>
      <c r="I135" s="144">
        <v>0</v>
      </c>
      <c r="J135" s="144">
        <v>0.04</v>
      </c>
      <c r="K135" s="144">
        <v>1.2</v>
      </c>
      <c r="L135" s="144">
        <v>0</v>
      </c>
      <c r="M135" s="144">
        <v>0.34</v>
      </c>
      <c r="N135" s="144">
        <v>1.75</v>
      </c>
      <c r="O135" s="144">
        <v>0</v>
      </c>
      <c r="P135" s="144">
        <v>0</v>
      </c>
      <c r="Q135" s="144">
        <v>1.2</v>
      </c>
      <c r="R135" s="144">
        <v>1</v>
      </c>
      <c r="S135" s="144">
        <v>0</v>
      </c>
      <c r="T135" s="144">
        <v>14</v>
      </c>
      <c r="U135" s="144">
        <v>0</v>
      </c>
      <c r="V135" s="144">
        <v>0</v>
      </c>
      <c r="W135" s="144">
        <v>0</v>
      </c>
      <c r="X135" s="144">
        <v>0</v>
      </c>
      <c r="Y135" s="144">
        <v>0</v>
      </c>
      <c r="Z135" s="144">
        <v>0</v>
      </c>
      <c r="AA135" s="144">
        <v>0</v>
      </c>
      <c r="AB135" s="144">
        <v>0</v>
      </c>
      <c r="AC135" s="144">
        <v>0</v>
      </c>
      <c r="AD135" s="144">
        <v>0</v>
      </c>
      <c r="AE135" s="144">
        <v>0</v>
      </c>
      <c r="AF135" s="144">
        <v>0</v>
      </c>
      <c r="AG135" s="144">
        <v>0</v>
      </c>
      <c r="AH135" s="144">
        <v>0</v>
      </c>
      <c r="AI135" s="144">
        <v>0</v>
      </c>
      <c r="AJ135" s="144">
        <v>0</v>
      </c>
      <c r="AK135" s="144">
        <v>0</v>
      </c>
      <c r="AL135" s="144">
        <v>0</v>
      </c>
      <c r="AM135" s="144">
        <v>0</v>
      </c>
      <c r="AN135" s="144">
        <v>0</v>
      </c>
      <c r="AO135" s="144">
        <v>0</v>
      </c>
      <c r="AP135" s="144">
        <v>0</v>
      </c>
      <c r="AQ135" s="144">
        <v>0</v>
      </c>
      <c r="AR135" s="144">
        <v>1.8</v>
      </c>
      <c r="AS135" s="144">
        <v>0</v>
      </c>
      <c r="AT135" s="144">
        <v>11.85</v>
      </c>
      <c r="AU135" s="144">
        <v>37.5</v>
      </c>
      <c r="AV135" s="144">
        <v>153.9</v>
      </c>
      <c r="AW135" s="144">
        <v>10</v>
      </c>
      <c r="AX135" s="144">
        <v>83.9</v>
      </c>
      <c r="AY135" s="144">
        <v>141.85</v>
      </c>
      <c r="AZ135" s="144">
        <v>190</v>
      </c>
    </row>
    <row r="136" spans="1:52" ht="12" customHeight="1">
      <c r="A136" s="166" t="s">
        <v>72</v>
      </c>
      <c r="B136" s="140">
        <v>684.743500000003</v>
      </c>
      <c r="C136" s="140">
        <v>749.64700000000005</v>
      </c>
      <c r="D136" s="140">
        <v>721.37900000000002</v>
      </c>
      <c r="E136" s="140">
        <v>531.43100000000004</v>
      </c>
      <c r="F136" s="140">
        <v>507.54950000000002</v>
      </c>
      <c r="G136" s="140">
        <v>450.558999999994</v>
      </c>
      <c r="H136" s="140">
        <v>257.13100000000003</v>
      </c>
      <c r="I136" s="140">
        <v>747.19699999999932</v>
      </c>
      <c r="J136" s="140">
        <v>496.70400000000001</v>
      </c>
      <c r="K136" s="140">
        <v>1049.3741111111356</v>
      </c>
      <c r="L136" s="140">
        <v>1287.5039999999979</v>
      </c>
      <c r="M136" s="140">
        <v>1014.5013999999996</v>
      </c>
      <c r="N136" s="140">
        <v>416.30349999999919</v>
      </c>
      <c r="O136" s="140">
        <v>1125.9040000000009</v>
      </c>
      <c r="P136" s="140">
        <v>434.00699999999898</v>
      </c>
      <c r="Q136" s="140">
        <v>509.61410000001513</v>
      </c>
      <c r="R136" s="140">
        <v>750.78299999999774</v>
      </c>
      <c r="S136" s="140">
        <v>110.16800000000001</v>
      </c>
      <c r="T136" s="140">
        <v>103.91700000000091</v>
      </c>
      <c r="U136" s="140">
        <v>127.7999999999991</v>
      </c>
      <c r="V136" s="140">
        <v>92</v>
      </c>
      <c r="W136" s="140">
        <v>292.10000000000002</v>
      </c>
      <c r="X136" s="140">
        <v>187.1</v>
      </c>
      <c r="Y136" s="140">
        <v>249.3</v>
      </c>
      <c r="Z136" s="140">
        <v>300.2</v>
      </c>
      <c r="AA136" s="140">
        <v>319.7</v>
      </c>
      <c r="AB136" s="140">
        <v>280</v>
      </c>
      <c r="AC136" s="140">
        <v>353.5</v>
      </c>
      <c r="AD136" s="140">
        <v>300.10000000000002</v>
      </c>
      <c r="AE136" s="140">
        <v>474.5</v>
      </c>
      <c r="AF136" s="140">
        <v>326.10000000000002</v>
      </c>
      <c r="AG136" s="140">
        <v>245.5</v>
      </c>
      <c r="AH136" s="140">
        <v>177.1</v>
      </c>
      <c r="AI136" s="140">
        <v>183.70000000000002</v>
      </c>
      <c r="AJ136" s="140">
        <v>251.8</v>
      </c>
      <c r="AK136" s="140">
        <v>209</v>
      </c>
      <c r="AL136" s="140">
        <v>240.3</v>
      </c>
      <c r="AM136" s="140">
        <v>298.10000000000002</v>
      </c>
      <c r="AN136" s="140">
        <v>268.39999999999998</v>
      </c>
      <c r="AO136" s="140">
        <v>263.39999999999998</v>
      </c>
      <c r="AP136" s="140">
        <v>313.40000000000003</v>
      </c>
      <c r="AQ136" s="140">
        <v>158.4</v>
      </c>
      <c r="AR136" s="140">
        <v>163.4</v>
      </c>
      <c r="AS136" s="140">
        <v>142.80000000000001</v>
      </c>
      <c r="AT136" s="140">
        <v>62.5</v>
      </c>
      <c r="AU136" s="140">
        <v>143.1</v>
      </c>
      <c r="AV136" s="140">
        <v>112.8</v>
      </c>
      <c r="AW136" s="140">
        <v>97.8</v>
      </c>
      <c r="AX136" s="140">
        <v>168.1</v>
      </c>
      <c r="AY136" s="140">
        <v>117.8</v>
      </c>
      <c r="AZ136" s="140">
        <v>110.3</v>
      </c>
    </row>
    <row r="137" spans="1:52" ht="12" customHeight="1">
      <c r="A137" s="128" t="s">
        <v>324</v>
      </c>
      <c r="B137" s="129">
        <v>275.04350000000295</v>
      </c>
      <c r="C137" s="129">
        <v>186.047</v>
      </c>
      <c r="D137" s="129">
        <v>226.41900000000001</v>
      </c>
      <c r="E137" s="129">
        <v>274.23099999999999</v>
      </c>
      <c r="F137" s="129">
        <v>187.54949999999999</v>
      </c>
      <c r="G137" s="129">
        <v>303.058999999994</v>
      </c>
      <c r="H137" s="129">
        <v>185.17099999999999</v>
      </c>
      <c r="I137" s="129">
        <v>368.07699999999932</v>
      </c>
      <c r="J137" s="129">
        <v>259.14400000000001</v>
      </c>
      <c r="K137" s="129">
        <v>644.78711111113546</v>
      </c>
      <c r="L137" s="129">
        <v>1078.603999999998</v>
      </c>
      <c r="M137" s="129">
        <v>430.50139999999971</v>
      </c>
      <c r="N137" s="129">
        <v>313.30349999999919</v>
      </c>
      <c r="O137" s="129">
        <v>849.10400000000107</v>
      </c>
      <c r="P137" s="129">
        <v>118.00699999999895</v>
      </c>
      <c r="Q137" s="129">
        <v>509.61410000001513</v>
      </c>
      <c r="R137" s="129">
        <v>353.78299999999763</v>
      </c>
      <c r="S137" s="129">
        <v>65.168000000000006</v>
      </c>
      <c r="T137" s="129">
        <v>103.91700000000091</v>
      </c>
      <c r="U137" s="129">
        <v>75.799999999999102</v>
      </c>
      <c r="V137" s="129">
        <v>0</v>
      </c>
      <c r="W137" s="129">
        <v>292.10000000000002</v>
      </c>
      <c r="X137" s="129">
        <v>187.1</v>
      </c>
      <c r="Y137" s="129">
        <v>249.3</v>
      </c>
      <c r="Z137" s="129">
        <v>300.2</v>
      </c>
      <c r="AA137" s="129">
        <v>319.7</v>
      </c>
      <c r="AB137" s="129">
        <v>280</v>
      </c>
      <c r="AC137" s="129">
        <v>353.5</v>
      </c>
      <c r="AD137" s="129">
        <v>300.10000000000002</v>
      </c>
      <c r="AE137" s="129">
        <v>474.5</v>
      </c>
      <c r="AF137" s="129">
        <v>326.10000000000002</v>
      </c>
      <c r="AG137" s="129">
        <v>245.5</v>
      </c>
      <c r="AH137" s="129">
        <v>177.1</v>
      </c>
      <c r="AI137" s="129">
        <v>183.70000000000002</v>
      </c>
      <c r="AJ137" s="129">
        <v>251.8</v>
      </c>
      <c r="AK137" s="129">
        <v>209</v>
      </c>
      <c r="AL137" s="129">
        <v>240.3</v>
      </c>
      <c r="AM137" s="129">
        <v>298.10000000000002</v>
      </c>
      <c r="AN137" s="129">
        <v>268.39999999999998</v>
      </c>
      <c r="AO137" s="129">
        <v>263.39999999999998</v>
      </c>
      <c r="AP137" s="129">
        <v>313.40000000000003</v>
      </c>
      <c r="AQ137" s="129">
        <v>158.4</v>
      </c>
      <c r="AR137" s="129">
        <v>163.4</v>
      </c>
      <c r="AS137" s="129">
        <v>142.80000000000001</v>
      </c>
      <c r="AT137" s="129">
        <v>62.5</v>
      </c>
      <c r="AU137" s="129">
        <v>143.1</v>
      </c>
      <c r="AV137" s="129">
        <v>112.8</v>
      </c>
      <c r="AW137" s="129">
        <v>97.8</v>
      </c>
      <c r="AX137" s="129">
        <v>168.1</v>
      </c>
      <c r="AY137" s="129">
        <v>117.8</v>
      </c>
      <c r="AZ137" s="129">
        <v>110.3</v>
      </c>
    </row>
    <row r="138" spans="1:52" ht="12" customHeight="1">
      <c r="A138" s="131" t="s">
        <v>325</v>
      </c>
      <c r="B138" s="132">
        <v>409.7</v>
      </c>
      <c r="C138" s="132">
        <v>563.6</v>
      </c>
      <c r="D138" s="132">
        <v>494.96000000000004</v>
      </c>
      <c r="E138" s="132">
        <v>257.2</v>
      </c>
      <c r="F138" s="132">
        <v>320</v>
      </c>
      <c r="G138" s="132">
        <v>147.5</v>
      </c>
      <c r="H138" s="132">
        <v>71.960000000000008</v>
      </c>
      <c r="I138" s="132">
        <v>379.12</v>
      </c>
      <c r="J138" s="132">
        <v>237.56</v>
      </c>
      <c r="K138" s="132">
        <v>404.58699999999999</v>
      </c>
      <c r="L138" s="132">
        <v>208.9</v>
      </c>
      <c r="M138" s="132">
        <v>584</v>
      </c>
      <c r="N138" s="132">
        <v>103</v>
      </c>
      <c r="O138" s="132">
        <v>276.8</v>
      </c>
      <c r="P138" s="132">
        <v>316</v>
      </c>
      <c r="Q138" s="132">
        <v>0</v>
      </c>
      <c r="R138" s="132">
        <v>397</v>
      </c>
      <c r="S138" s="132">
        <v>45</v>
      </c>
      <c r="T138" s="132">
        <v>0</v>
      </c>
      <c r="U138" s="132">
        <v>52</v>
      </c>
      <c r="V138" s="132">
        <v>92</v>
      </c>
      <c r="W138" s="132">
        <v>0</v>
      </c>
      <c r="X138" s="132">
        <v>0</v>
      </c>
      <c r="Y138" s="132">
        <v>0</v>
      </c>
      <c r="Z138" s="132">
        <v>0</v>
      </c>
      <c r="AA138" s="132">
        <v>0</v>
      </c>
      <c r="AB138" s="132">
        <v>0</v>
      </c>
      <c r="AC138" s="132">
        <v>0</v>
      </c>
      <c r="AD138" s="132">
        <v>0</v>
      </c>
      <c r="AE138" s="132">
        <v>0</v>
      </c>
      <c r="AF138" s="132">
        <v>0</v>
      </c>
      <c r="AG138" s="132">
        <v>0</v>
      </c>
      <c r="AH138" s="132">
        <v>0</v>
      </c>
      <c r="AI138" s="132">
        <v>0</v>
      </c>
      <c r="AJ138" s="132">
        <v>0</v>
      </c>
      <c r="AK138" s="132">
        <v>0</v>
      </c>
      <c r="AL138" s="132">
        <v>0</v>
      </c>
      <c r="AM138" s="132">
        <v>0</v>
      </c>
      <c r="AN138" s="132">
        <v>0</v>
      </c>
      <c r="AO138" s="132">
        <v>0</v>
      </c>
      <c r="AP138" s="132">
        <v>0</v>
      </c>
      <c r="AQ138" s="132">
        <v>0</v>
      </c>
      <c r="AR138" s="132">
        <v>0</v>
      </c>
      <c r="AS138" s="132">
        <v>0</v>
      </c>
      <c r="AT138" s="132">
        <v>0</v>
      </c>
      <c r="AU138" s="132">
        <v>0</v>
      </c>
      <c r="AV138" s="132">
        <v>0</v>
      </c>
      <c r="AW138" s="132">
        <v>0</v>
      </c>
      <c r="AX138" s="132">
        <v>0</v>
      </c>
      <c r="AY138" s="132">
        <v>0</v>
      </c>
      <c r="AZ138" s="132">
        <v>0</v>
      </c>
    </row>
    <row r="139" spans="1:52" ht="12" customHeight="1">
      <c r="A139" s="167" t="s">
        <v>326</v>
      </c>
      <c r="B139" s="153">
        <v>0</v>
      </c>
      <c r="C139" s="153">
        <v>262.39999999999998</v>
      </c>
      <c r="D139" s="153">
        <v>90</v>
      </c>
      <c r="E139" s="153">
        <v>211</v>
      </c>
      <c r="F139" s="153">
        <v>1056.4000000000001</v>
      </c>
      <c r="G139" s="153">
        <v>835.06000000000006</v>
      </c>
      <c r="H139" s="153">
        <v>462.6</v>
      </c>
      <c r="I139" s="153">
        <v>0</v>
      </c>
      <c r="J139" s="153">
        <v>450</v>
      </c>
      <c r="K139" s="153">
        <v>396</v>
      </c>
      <c r="L139" s="153">
        <v>498</v>
      </c>
      <c r="M139" s="153">
        <v>240</v>
      </c>
      <c r="N139" s="153">
        <v>339.3</v>
      </c>
      <c r="O139" s="153">
        <v>429</v>
      </c>
      <c r="P139" s="153">
        <v>353</v>
      </c>
      <c r="Q139" s="153">
        <v>1067</v>
      </c>
      <c r="R139" s="153">
        <v>624.6</v>
      </c>
      <c r="S139" s="153">
        <v>250</v>
      </c>
      <c r="T139" s="153">
        <v>392</v>
      </c>
      <c r="U139" s="153">
        <v>0</v>
      </c>
      <c r="V139" s="153">
        <v>0</v>
      </c>
      <c r="W139" s="153">
        <v>0</v>
      </c>
      <c r="X139" s="153">
        <v>0</v>
      </c>
      <c r="Y139" s="153">
        <v>0</v>
      </c>
      <c r="Z139" s="153">
        <v>0</v>
      </c>
      <c r="AA139" s="153">
        <v>0</v>
      </c>
      <c r="AB139" s="153">
        <v>0</v>
      </c>
      <c r="AC139" s="153">
        <v>0</v>
      </c>
      <c r="AD139" s="153">
        <v>0</v>
      </c>
      <c r="AE139" s="153">
        <v>0</v>
      </c>
      <c r="AF139" s="153">
        <v>0</v>
      </c>
      <c r="AG139" s="153">
        <v>0</v>
      </c>
      <c r="AH139" s="153">
        <v>0</v>
      </c>
      <c r="AI139" s="153">
        <v>0</v>
      </c>
      <c r="AJ139" s="153">
        <v>0</v>
      </c>
      <c r="AK139" s="153">
        <v>0</v>
      </c>
      <c r="AL139" s="153">
        <v>0</v>
      </c>
      <c r="AM139" s="153">
        <v>0</v>
      </c>
      <c r="AN139" s="153">
        <v>0</v>
      </c>
      <c r="AO139" s="153">
        <v>0</v>
      </c>
      <c r="AP139" s="153">
        <v>0</v>
      </c>
      <c r="AQ139" s="153">
        <v>0</v>
      </c>
      <c r="AR139" s="153">
        <v>0</v>
      </c>
      <c r="AS139" s="153">
        <v>0</v>
      </c>
      <c r="AT139" s="153">
        <v>0</v>
      </c>
      <c r="AU139" s="153">
        <v>0</v>
      </c>
      <c r="AV139" s="153">
        <v>0</v>
      </c>
      <c r="AW139" s="153">
        <v>0</v>
      </c>
      <c r="AX139" s="153">
        <v>0</v>
      </c>
      <c r="AY139" s="153">
        <v>0</v>
      </c>
      <c r="AZ139" s="153">
        <v>0</v>
      </c>
    </row>
    <row r="140" spans="1:52" ht="12" customHeight="1">
      <c r="A140" s="117" t="s">
        <v>331</v>
      </c>
      <c r="B140" s="118">
        <v>0</v>
      </c>
      <c r="C140" s="118">
        <v>0</v>
      </c>
      <c r="D140" s="118">
        <v>0</v>
      </c>
      <c r="E140" s="118">
        <v>0</v>
      </c>
      <c r="F140" s="118">
        <v>0</v>
      </c>
      <c r="G140" s="118">
        <v>0</v>
      </c>
      <c r="H140" s="118">
        <v>0</v>
      </c>
      <c r="I140" s="118">
        <v>0</v>
      </c>
      <c r="J140" s="118">
        <v>0</v>
      </c>
      <c r="K140" s="118">
        <v>0</v>
      </c>
      <c r="L140" s="118">
        <v>0</v>
      </c>
      <c r="M140" s="118">
        <v>0</v>
      </c>
      <c r="N140" s="118">
        <v>0</v>
      </c>
      <c r="O140" s="118">
        <v>0</v>
      </c>
      <c r="P140" s="118">
        <v>0</v>
      </c>
      <c r="Q140" s="118">
        <v>0</v>
      </c>
      <c r="R140" s="118">
        <v>0</v>
      </c>
      <c r="S140" s="118">
        <v>0</v>
      </c>
      <c r="T140" s="118">
        <v>0</v>
      </c>
      <c r="U140" s="118">
        <v>0</v>
      </c>
      <c r="V140" s="118">
        <v>0</v>
      </c>
      <c r="W140" s="118">
        <v>0</v>
      </c>
      <c r="X140" s="118">
        <v>0</v>
      </c>
      <c r="Y140" s="118">
        <v>0</v>
      </c>
      <c r="Z140" s="118">
        <v>0</v>
      </c>
      <c r="AA140" s="118">
        <v>0</v>
      </c>
      <c r="AB140" s="118">
        <v>0</v>
      </c>
      <c r="AC140" s="118">
        <v>0</v>
      </c>
      <c r="AD140" s="118">
        <v>0</v>
      </c>
      <c r="AE140" s="118">
        <v>0</v>
      </c>
      <c r="AF140" s="118">
        <v>0</v>
      </c>
      <c r="AG140" s="118">
        <v>0</v>
      </c>
      <c r="AH140" s="118">
        <v>0</v>
      </c>
      <c r="AI140" s="118">
        <v>0</v>
      </c>
      <c r="AJ140" s="118">
        <v>0</v>
      </c>
      <c r="AK140" s="118">
        <v>0</v>
      </c>
      <c r="AL140" s="118">
        <v>0</v>
      </c>
      <c r="AM140" s="118">
        <v>0</v>
      </c>
      <c r="AN140" s="118">
        <v>0</v>
      </c>
      <c r="AO140" s="118">
        <v>1290</v>
      </c>
      <c r="AP140" s="118">
        <v>870</v>
      </c>
      <c r="AQ140" s="118">
        <v>1985</v>
      </c>
      <c r="AR140" s="118">
        <v>4055</v>
      </c>
      <c r="AS140" s="118">
        <v>3620</v>
      </c>
      <c r="AT140" s="118">
        <v>4355</v>
      </c>
      <c r="AU140" s="118">
        <v>3725</v>
      </c>
      <c r="AV140" s="118">
        <v>4970</v>
      </c>
      <c r="AW140" s="118">
        <v>5730</v>
      </c>
      <c r="AX140" s="118">
        <v>8940</v>
      </c>
      <c r="AY140" s="118">
        <v>6385</v>
      </c>
      <c r="AZ140" s="118">
        <v>6735</v>
      </c>
    </row>
    <row r="141" spans="1:52" ht="12" customHeight="1">
      <c r="A141" s="134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</row>
    <row r="142" spans="1:52" ht="12" customHeight="1">
      <c r="A142" s="114" t="s">
        <v>333</v>
      </c>
      <c r="B142" s="149">
        <v>1347419.8828657591</v>
      </c>
      <c r="C142" s="149">
        <v>1376873.8577290324</v>
      </c>
      <c r="D142" s="149">
        <v>1401695.4393630519</v>
      </c>
      <c r="E142" s="149">
        <v>1448974.2390547274</v>
      </c>
      <c r="F142" s="149">
        <v>1444151.2795006156</v>
      </c>
      <c r="G142" s="149">
        <v>1438581.8447194824</v>
      </c>
      <c r="H142" s="149">
        <v>1471323.2455401313</v>
      </c>
      <c r="I142" s="149">
        <v>1481865.863028039</v>
      </c>
      <c r="J142" s="149">
        <v>1402666.0230736507</v>
      </c>
      <c r="K142" s="149">
        <v>1274829.5501116738</v>
      </c>
      <c r="L142" s="149">
        <v>1306633.5250447067</v>
      </c>
      <c r="M142" s="149">
        <v>1288545.373908804</v>
      </c>
      <c r="N142" s="149">
        <v>1288527.3476821282</v>
      </c>
      <c r="O142" s="149">
        <v>1215773.0813057157</v>
      </c>
      <c r="P142" s="149">
        <v>1132866.766631505</v>
      </c>
      <c r="Q142" s="149">
        <v>1124403.1038695211</v>
      </c>
      <c r="R142" s="149">
        <v>1063030.202681683</v>
      </c>
      <c r="S142" s="149">
        <v>1041074.3151503922</v>
      </c>
      <c r="T142" s="149">
        <v>987527.23569197778</v>
      </c>
      <c r="U142" s="149">
        <v>939805.32701740041</v>
      </c>
      <c r="V142" s="149">
        <v>894354.17378365644</v>
      </c>
      <c r="W142" s="149">
        <v>876382.99677832006</v>
      </c>
      <c r="X142" s="149">
        <v>872576.76228052541</v>
      </c>
      <c r="Y142" s="149">
        <v>873249.94511109591</v>
      </c>
      <c r="Z142" s="149">
        <v>852583.06903991126</v>
      </c>
      <c r="AA142" s="149">
        <v>831122.3269150639</v>
      </c>
      <c r="AB142" s="149">
        <v>817090.09637464816</v>
      </c>
      <c r="AC142" s="149">
        <v>790970.23257790832</v>
      </c>
      <c r="AD142" s="149">
        <v>786808.04317966104</v>
      </c>
      <c r="AE142" s="149">
        <v>760275.68746836251</v>
      </c>
      <c r="AF142" s="149">
        <v>721415.13157790853</v>
      </c>
      <c r="AG142" s="149">
        <v>686825.82193383551</v>
      </c>
      <c r="AH142" s="149">
        <v>651486.38798723964</v>
      </c>
      <c r="AI142" s="149">
        <v>627745.15237418213</v>
      </c>
      <c r="AJ142" s="149">
        <v>589470.65658254724</v>
      </c>
      <c r="AK142" s="149">
        <v>567167.14592731418</v>
      </c>
      <c r="AL142" s="149">
        <v>542394.40827173053</v>
      </c>
      <c r="AM142" s="149">
        <v>508993.66474511841</v>
      </c>
      <c r="AN142" s="149">
        <v>488022.55420407804</v>
      </c>
      <c r="AO142" s="149">
        <v>462624.30642809847</v>
      </c>
      <c r="AP142" s="149">
        <v>435793.65142836358</v>
      </c>
      <c r="AQ142" s="149">
        <v>412875.05144638603</v>
      </c>
      <c r="AR142" s="149">
        <v>392631.49238212674</v>
      </c>
      <c r="AS142" s="149">
        <v>373674.1312324605</v>
      </c>
      <c r="AT142" s="149">
        <v>348751.01252694899</v>
      </c>
      <c r="AU142" s="149">
        <v>316632.61335135845</v>
      </c>
      <c r="AV142" s="149">
        <v>294821.75162234658</v>
      </c>
      <c r="AW142" s="149">
        <v>274801.70562340971</v>
      </c>
      <c r="AX142" s="149">
        <v>252060.32044827187</v>
      </c>
      <c r="AY142" s="149">
        <v>235494.55059161747</v>
      </c>
      <c r="AZ142" s="149">
        <v>214638.34840939753</v>
      </c>
    </row>
    <row r="143" spans="1:52" ht="12" customHeight="1">
      <c r="A143" s="125" t="s">
        <v>303</v>
      </c>
      <c r="B143" s="122">
        <v>956168.8191166661</v>
      </c>
      <c r="C143" s="122">
        <v>971227.43715725478</v>
      </c>
      <c r="D143" s="122">
        <v>993608.20819554385</v>
      </c>
      <c r="E143" s="122">
        <v>1017066.8211554872</v>
      </c>
      <c r="F143" s="122">
        <v>1008442.0141103263</v>
      </c>
      <c r="G143" s="122">
        <v>1013604.1725260876</v>
      </c>
      <c r="H143" s="122">
        <v>1027503.6469859639</v>
      </c>
      <c r="I143" s="122">
        <v>1045099.3723930151</v>
      </c>
      <c r="J143" s="122">
        <v>973668.76487949432</v>
      </c>
      <c r="K143" s="122">
        <v>861555.29189758061</v>
      </c>
      <c r="L143" s="122">
        <v>857121.14811150602</v>
      </c>
      <c r="M143" s="122">
        <v>871006.0911767435</v>
      </c>
      <c r="N143" s="122">
        <v>892100.66372522723</v>
      </c>
      <c r="O143" s="122">
        <v>825732.31250747282</v>
      </c>
      <c r="P143" s="122">
        <v>772130.87054728286</v>
      </c>
      <c r="Q143" s="122">
        <v>766483.43405960512</v>
      </c>
      <c r="R143" s="122">
        <v>715924.66236954194</v>
      </c>
      <c r="S143" s="122">
        <v>681657.40192868013</v>
      </c>
      <c r="T143" s="122">
        <v>634962.5443249048</v>
      </c>
      <c r="U143" s="122">
        <v>590261.08356849721</v>
      </c>
      <c r="V143" s="122">
        <v>561361.45974228939</v>
      </c>
      <c r="W143" s="122">
        <v>546825.39932656114</v>
      </c>
      <c r="X143" s="122">
        <v>537940.63650407782</v>
      </c>
      <c r="Y143" s="122">
        <v>542157.55573025707</v>
      </c>
      <c r="Z143" s="122">
        <v>513575.59928983531</v>
      </c>
      <c r="AA143" s="122">
        <v>490925.46421999525</v>
      </c>
      <c r="AB143" s="122">
        <v>481200.84451938106</v>
      </c>
      <c r="AC143" s="122">
        <v>465199.0203559025</v>
      </c>
      <c r="AD143" s="122">
        <v>467623.02543492051</v>
      </c>
      <c r="AE143" s="122">
        <v>449374.82985938829</v>
      </c>
      <c r="AF143" s="122">
        <v>416731.20221465011</v>
      </c>
      <c r="AG143" s="122">
        <v>380589.58114533697</v>
      </c>
      <c r="AH143" s="122">
        <v>352886.18368327909</v>
      </c>
      <c r="AI143" s="122">
        <v>346669.82885511481</v>
      </c>
      <c r="AJ143" s="122">
        <v>322117.53430655517</v>
      </c>
      <c r="AK143" s="122">
        <v>320955.08446898748</v>
      </c>
      <c r="AL143" s="122">
        <v>301429.1856534853</v>
      </c>
      <c r="AM143" s="122">
        <v>276933.67036511289</v>
      </c>
      <c r="AN143" s="122">
        <v>263421.65490479831</v>
      </c>
      <c r="AO143" s="122">
        <v>248212.9822092363</v>
      </c>
      <c r="AP143" s="122">
        <v>233954.33703544331</v>
      </c>
      <c r="AQ143" s="122">
        <v>223582.70059120189</v>
      </c>
      <c r="AR143" s="122">
        <v>208471.35806444506</v>
      </c>
      <c r="AS143" s="122">
        <v>197429.13488998011</v>
      </c>
      <c r="AT143" s="122">
        <v>179229.93012587883</v>
      </c>
      <c r="AU143" s="122">
        <v>156832.62235870896</v>
      </c>
      <c r="AV143" s="122">
        <v>142486.46709959669</v>
      </c>
      <c r="AW143" s="122">
        <v>123466.62862573538</v>
      </c>
      <c r="AX143" s="122">
        <v>109910.87534539163</v>
      </c>
      <c r="AY143" s="122">
        <v>106220.78376628297</v>
      </c>
      <c r="AZ143" s="122">
        <v>88833.392792602579</v>
      </c>
    </row>
    <row r="144" spans="1:52" ht="12" customHeight="1">
      <c r="A144" s="125" t="s">
        <v>304</v>
      </c>
      <c r="B144" s="122">
        <v>0</v>
      </c>
      <c r="C144" s="122">
        <v>0</v>
      </c>
      <c r="D144" s="122">
        <v>0</v>
      </c>
      <c r="E144" s="122">
        <v>0</v>
      </c>
      <c r="F144" s="122">
        <v>0</v>
      </c>
      <c r="G144" s="122">
        <v>0</v>
      </c>
      <c r="H144" s="122">
        <v>0</v>
      </c>
      <c r="I144" s="122">
        <v>0</v>
      </c>
      <c r="J144" s="122">
        <v>0</v>
      </c>
      <c r="K144" s="122">
        <v>0</v>
      </c>
      <c r="L144" s="122">
        <v>0</v>
      </c>
      <c r="M144" s="122">
        <v>0</v>
      </c>
      <c r="N144" s="122">
        <v>0</v>
      </c>
      <c r="O144" s="122">
        <v>0</v>
      </c>
      <c r="P144" s="122">
        <v>0</v>
      </c>
      <c r="Q144" s="122">
        <v>0</v>
      </c>
      <c r="R144" s="122">
        <v>0</v>
      </c>
      <c r="S144" s="122">
        <v>0</v>
      </c>
      <c r="T144" s="122">
        <v>0</v>
      </c>
      <c r="U144" s="122">
        <v>0</v>
      </c>
      <c r="V144" s="122">
        <v>0</v>
      </c>
      <c r="W144" s="122">
        <v>0</v>
      </c>
      <c r="X144" s="122">
        <v>0</v>
      </c>
      <c r="Y144" s="122">
        <v>0</v>
      </c>
      <c r="Z144" s="122">
        <v>0</v>
      </c>
      <c r="AA144" s="122">
        <v>0</v>
      </c>
      <c r="AB144" s="122">
        <v>0</v>
      </c>
      <c r="AC144" s="122">
        <v>0</v>
      </c>
      <c r="AD144" s="122">
        <v>0</v>
      </c>
      <c r="AE144" s="122">
        <v>0</v>
      </c>
      <c r="AF144" s="122">
        <v>0</v>
      </c>
      <c r="AG144" s="122">
        <v>0</v>
      </c>
      <c r="AH144" s="122">
        <v>0</v>
      </c>
      <c r="AI144" s="122">
        <v>0</v>
      </c>
      <c r="AJ144" s="122">
        <v>0</v>
      </c>
      <c r="AK144" s="122">
        <v>0</v>
      </c>
      <c r="AL144" s="122">
        <v>0</v>
      </c>
      <c r="AM144" s="122">
        <v>0</v>
      </c>
      <c r="AN144" s="122">
        <v>0</v>
      </c>
      <c r="AO144" s="122">
        <v>0</v>
      </c>
      <c r="AP144" s="122">
        <v>0</v>
      </c>
      <c r="AQ144" s="122">
        <v>256.94966257053591</v>
      </c>
      <c r="AR144" s="122">
        <v>1368.1728371151603</v>
      </c>
      <c r="AS144" s="122">
        <v>2052.2178768746362</v>
      </c>
      <c r="AT144" s="122">
        <v>2608.8293155872198</v>
      </c>
      <c r="AU144" s="122">
        <v>2977.8515355292102</v>
      </c>
      <c r="AV144" s="122">
        <v>4205.1252651244567</v>
      </c>
      <c r="AW144" s="122">
        <v>5244.4480650940613</v>
      </c>
      <c r="AX144" s="122">
        <v>6643.0846619491458</v>
      </c>
      <c r="AY144" s="122">
        <v>7125.9466630801253</v>
      </c>
      <c r="AZ144" s="122">
        <v>8395.1417335823971</v>
      </c>
    </row>
    <row r="145" spans="1:52" ht="12" customHeight="1">
      <c r="A145" s="125" t="s">
        <v>305</v>
      </c>
      <c r="B145" s="122">
        <v>391251.06374909298</v>
      </c>
      <c r="C145" s="122">
        <v>405646.42057177768</v>
      </c>
      <c r="D145" s="122">
        <v>408087.23116750806</v>
      </c>
      <c r="E145" s="122">
        <v>431907.41789924022</v>
      </c>
      <c r="F145" s="122">
        <v>435709.26539028919</v>
      </c>
      <c r="G145" s="122">
        <v>424977.67219339468</v>
      </c>
      <c r="H145" s="122">
        <v>443819.59855416743</v>
      </c>
      <c r="I145" s="122">
        <v>436766.49063502392</v>
      </c>
      <c r="J145" s="122">
        <v>428997.25819415634</v>
      </c>
      <c r="K145" s="122">
        <v>413274.25821409322</v>
      </c>
      <c r="L145" s="122">
        <v>449512.37693320075</v>
      </c>
      <c r="M145" s="122">
        <v>417539.28273206053</v>
      </c>
      <c r="N145" s="122">
        <v>396426.68395690108</v>
      </c>
      <c r="O145" s="122">
        <v>390040.76879824302</v>
      </c>
      <c r="P145" s="122">
        <v>360735.89608422224</v>
      </c>
      <c r="Q145" s="122">
        <v>357919.66980991606</v>
      </c>
      <c r="R145" s="122">
        <v>347105.54031214106</v>
      </c>
      <c r="S145" s="122">
        <v>359416.91322171205</v>
      </c>
      <c r="T145" s="122">
        <v>352564.69136707298</v>
      </c>
      <c r="U145" s="122">
        <v>349544.24344890326</v>
      </c>
      <c r="V145" s="122">
        <v>332992.71404136711</v>
      </c>
      <c r="W145" s="122">
        <v>329557.59745175892</v>
      </c>
      <c r="X145" s="122">
        <v>334636.12577644753</v>
      </c>
      <c r="Y145" s="122">
        <v>331092.38938083878</v>
      </c>
      <c r="Z145" s="122">
        <v>339007.46975007595</v>
      </c>
      <c r="AA145" s="122">
        <v>340196.8626950687</v>
      </c>
      <c r="AB145" s="122">
        <v>335889.2518552671</v>
      </c>
      <c r="AC145" s="122">
        <v>325771.21222200582</v>
      </c>
      <c r="AD145" s="122">
        <v>319185.01774474047</v>
      </c>
      <c r="AE145" s="122">
        <v>310900.85760897427</v>
      </c>
      <c r="AF145" s="122">
        <v>304683.92936325847</v>
      </c>
      <c r="AG145" s="122">
        <v>306236.24078849849</v>
      </c>
      <c r="AH145" s="122">
        <v>298600.20430396055</v>
      </c>
      <c r="AI145" s="122">
        <v>281075.32351906731</v>
      </c>
      <c r="AJ145" s="122">
        <v>267353.12227599206</v>
      </c>
      <c r="AK145" s="122">
        <v>246212.06145832676</v>
      </c>
      <c r="AL145" s="122">
        <v>240965.22261824526</v>
      </c>
      <c r="AM145" s="122">
        <v>232059.99438000552</v>
      </c>
      <c r="AN145" s="122">
        <v>224600.89929927973</v>
      </c>
      <c r="AO145" s="122">
        <v>213547.72257003398</v>
      </c>
      <c r="AP145" s="122">
        <v>200220.59177898234</v>
      </c>
      <c r="AQ145" s="122">
        <v>186842.353177299</v>
      </c>
      <c r="AR145" s="122">
        <v>179715.57593081362</v>
      </c>
      <c r="AS145" s="122">
        <v>170132.30001911029</v>
      </c>
      <c r="AT145" s="122">
        <v>161683.51776883312</v>
      </c>
      <c r="AU145" s="122">
        <v>149894.34833653981</v>
      </c>
      <c r="AV145" s="122">
        <v>140841.9154586459</v>
      </c>
      <c r="AW145" s="122">
        <v>138342.66548697179</v>
      </c>
      <c r="AX145" s="122">
        <v>126312.59108013412</v>
      </c>
      <c r="AY145" s="122">
        <v>110581.38453976552</v>
      </c>
      <c r="AZ145" s="122">
        <v>105318.4337652325</v>
      </c>
    </row>
    <row r="146" spans="1:52" ht="12" customHeight="1">
      <c r="A146" s="133" t="s">
        <v>306</v>
      </c>
      <c r="B146" s="123">
        <v>0</v>
      </c>
      <c r="C146" s="123">
        <v>0</v>
      </c>
      <c r="D146" s="123">
        <v>0</v>
      </c>
      <c r="E146" s="123">
        <v>0</v>
      </c>
      <c r="F146" s="123">
        <v>0</v>
      </c>
      <c r="G146" s="123">
        <v>0</v>
      </c>
      <c r="H146" s="123">
        <v>0</v>
      </c>
      <c r="I146" s="123">
        <v>0</v>
      </c>
      <c r="J146" s="123">
        <v>0</v>
      </c>
      <c r="K146" s="123">
        <v>0</v>
      </c>
      <c r="L146" s="123">
        <v>0</v>
      </c>
      <c r="M146" s="123">
        <v>0</v>
      </c>
      <c r="N146" s="123">
        <v>0</v>
      </c>
      <c r="O146" s="123">
        <v>0</v>
      </c>
      <c r="P146" s="123">
        <v>0</v>
      </c>
      <c r="Q146" s="123">
        <v>0</v>
      </c>
      <c r="R146" s="123">
        <v>0</v>
      </c>
      <c r="S146" s="123">
        <v>0</v>
      </c>
      <c r="T146" s="123">
        <v>0</v>
      </c>
      <c r="U146" s="123">
        <v>0</v>
      </c>
      <c r="V146" s="123">
        <v>0</v>
      </c>
      <c r="W146" s="123">
        <v>0</v>
      </c>
      <c r="X146" s="123">
        <v>0</v>
      </c>
      <c r="Y146" s="123">
        <v>0</v>
      </c>
      <c r="Z146" s="123">
        <v>0</v>
      </c>
      <c r="AA146" s="123">
        <v>0</v>
      </c>
      <c r="AB146" s="123">
        <v>0</v>
      </c>
      <c r="AC146" s="123">
        <v>0</v>
      </c>
      <c r="AD146" s="123">
        <v>0</v>
      </c>
      <c r="AE146" s="123">
        <v>0</v>
      </c>
      <c r="AF146" s="123">
        <v>0</v>
      </c>
      <c r="AG146" s="123">
        <v>0</v>
      </c>
      <c r="AH146" s="123">
        <v>0</v>
      </c>
      <c r="AI146" s="123">
        <v>0</v>
      </c>
      <c r="AJ146" s="123">
        <v>0</v>
      </c>
      <c r="AK146" s="123">
        <v>0</v>
      </c>
      <c r="AL146" s="123">
        <v>0</v>
      </c>
      <c r="AM146" s="123">
        <v>0</v>
      </c>
      <c r="AN146" s="123">
        <v>0</v>
      </c>
      <c r="AO146" s="123">
        <v>863.60164882818412</v>
      </c>
      <c r="AP146" s="123">
        <v>1618.7226139379352</v>
      </c>
      <c r="AQ146" s="123">
        <v>2193.0480153146223</v>
      </c>
      <c r="AR146" s="123">
        <v>3076.3855497528921</v>
      </c>
      <c r="AS146" s="123">
        <v>4060.4784464955123</v>
      </c>
      <c r="AT146" s="123">
        <v>5228.7353166498087</v>
      </c>
      <c r="AU146" s="123">
        <v>6927.7911205804367</v>
      </c>
      <c r="AV146" s="123">
        <v>7288.2437989795808</v>
      </c>
      <c r="AW146" s="123">
        <v>7747.9634456085032</v>
      </c>
      <c r="AX146" s="123">
        <v>9193.7693607969541</v>
      </c>
      <c r="AY146" s="123">
        <v>11566.43562248884</v>
      </c>
      <c r="AZ146" s="123">
        <v>12091.38011798005</v>
      </c>
    </row>
    <row r="147" spans="1:52" ht="12" customHeight="1"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</row>
    <row r="148" spans="1:52" ht="12" customHeight="1">
      <c r="A148" s="114" t="s">
        <v>334</v>
      </c>
      <c r="B148" s="168">
        <v>0.47396664080445283</v>
      </c>
      <c r="C148" s="168">
        <v>0.47071431006585052</v>
      </c>
      <c r="D148" s="168">
        <v>0.47651527451982917</v>
      </c>
      <c r="E148" s="168">
        <v>0.47808385504361883</v>
      </c>
      <c r="F148" s="168">
        <v>0.4661039948594598</v>
      </c>
      <c r="G148" s="168">
        <v>0.46142658276328241</v>
      </c>
      <c r="H148" s="168">
        <v>0.46547890824800536</v>
      </c>
      <c r="I148" s="168">
        <v>0.46663539090874395</v>
      </c>
      <c r="J148" s="168">
        <v>0.4404776101802314</v>
      </c>
      <c r="K148" s="168">
        <v>0.42145509541382886</v>
      </c>
      <c r="L148" s="168">
        <v>0.41262882246898996</v>
      </c>
      <c r="M148" s="168">
        <v>0.41567166834043068</v>
      </c>
      <c r="N148" s="168">
        <v>0.41640539933411208</v>
      </c>
      <c r="O148" s="168">
        <v>0.39573793679181346</v>
      </c>
      <c r="P148" s="168">
        <v>0.377678886254595</v>
      </c>
      <c r="Q148" s="168">
        <v>0.36966417309001792</v>
      </c>
      <c r="R148" s="168">
        <v>0.34647355026328852</v>
      </c>
      <c r="S148" s="168">
        <v>0.33701948796336684</v>
      </c>
      <c r="T148" s="168">
        <v>0.32028726336725449</v>
      </c>
      <c r="U148" s="168">
        <v>0.30467432886889162</v>
      </c>
      <c r="V148" s="168">
        <v>0.28918862299601983</v>
      </c>
      <c r="W148" s="168">
        <v>0.28156468899898568</v>
      </c>
      <c r="X148" s="168">
        <v>0.27785241224318241</v>
      </c>
      <c r="Y148" s="168">
        <v>0.27733148947691988</v>
      </c>
      <c r="Z148" s="168">
        <v>0.26920410373915055</v>
      </c>
      <c r="AA148" s="168">
        <v>0.26097559232906692</v>
      </c>
      <c r="AB148" s="168">
        <v>0.25471235348871868</v>
      </c>
      <c r="AC148" s="168">
        <v>0.24494693437722795</v>
      </c>
      <c r="AD148" s="168">
        <v>0.2416025141110712</v>
      </c>
      <c r="AE148" s="168">
        <v>0.23195282914884832</v>
      </c>
      <c r="AF148" s="168">
        <v>0.21912349295820113</v>
      </c>
      <c r="AG148" s="168">
        <v>0.20805236897067095</v>
      </c>
      <c r="AH148" s="168">
        <v>0.19577505051813934</v>
      </c>
      <c r="AI148" s="168">
        <v>0.18755332674174707</v>
      </c>
      <c r="AJ148" s="168">
        <v>0.17532801437213213</v>
      </c>
      <c r="AK148" s="168">
        <v>0.16771209294573722</v>
      </c>
      <c r="AL148" s="168">
        <v>0.15922412538981501</v>
      </c>
      <c r="AM148" s="168">
        <v>0.14810376714005646</v>
      </c>
      <c r="AN148" s="168">
        <v>0.14072462026217922</v>
      </c>
      <c r="AO148" s="168">
        <v>0.1321094428122761</v>
      </c>
      <c r="AP148" s="168">
        <v>0.12326142977446637</v>
      </c>
      <c r="AQ148" s="168">
        <v>0.11543139288981605</v>
      </c>
      <c r="AR148" s="168">
        <v>0.10852488377301706</v>
      </c>
      <c r="AS148" s="168">
        <v>0.10229595634065458</v>
      </c>
      <c r="AT148" s="168">
        <v>9.4594211491563565E-2</v>
      </c>
      <c r="AU148" s="168">
        <v>8.5091825138008392E-2</v>
      </c>
      <c r="AV148" s="168">
        <v>7.8475668927712627E-2</v>
      </c>
      <c r="AW148" s="168">
        <v>7.2461377778239563E-2</v>
      </c>
      <c r="AX148" s="168">
        <v>6.5896835273675125E-2</v>
      </c>
      <c r="AY148" s="168">
        <v>6.0972168423563157E-2</v>
      </c>
      <c r="AZ148" s="168">
        <v>5.509163069210362E-2</v>
      </c>
    </row>
    <row r="149" spans="1:52" ht="12" customHeight="1">
      <c r="A149" s="125" t="s">
        <v>303</v>
      </c>
      <c r="B149" s="169">
        <v>0.37106082660496259</v>
      </c>
      <c r="C149" s="169">
        <v>0.3664791728496124</v>
      </c>
      <c r="D149" s="169">
        <v>0.37396739537344292</v>
      </c>
      <c r="E149" s="169">
        <v>0.3746566043663872</v>
      </c>
      <c r="F149" s="169">
        <v>0.3661265125092415</v>
      </c>
      <c r="G149" s="169">
        <v>0.36482806439822157</v>
      </c>
      <c r="H149" s="169">
        <v>0.36763312459845271</v>
      </c>
      <c r="I149" s="169">
        <v>0.37269656435556697</v>
      </c>
      <c r="J149" s="169">
        <v>0.34769543320439023</v>
      </c>
      <c r="K149" s="169">
        <v>0.32534077096857278</v>
      </c>
      <c r="L149" s="169">
        <v>0.31470393244954087</v>
      </c>
      <c r="M149" s="169">
        <v>0.32233217898551647</v>
      </c>
      <c r="N149" s="169">
        <v>0.32677380597714162</v>
      </c>
      <c r="O149" s="169">
        <v>0.30602258492344209</v>
      </c>
      <c r="P149" s="169">
        <v>0.28954398377458118</v>
      </c>
      <c r="Q149" s="169">
        <v>0.28330508811026589</v>
      </c>
      <c r="R149" s="169">
        <v>0.26466162159989931</v>
      </c>
      <c r="S149" s="169">
        <v>0.2518069244117237</v>
      </c>
      <c r="T149" s="169">
        <v>0.23507077594078934</v>
      </c>
      <c r="U149" s="169">
        <v>0.21902120417492965</v>
      </c>
      <c r="V149" s="169">
        <v>0.20721127238058662</v>
      </c>
      <c r="W149" s="169">
        <v>0.19988119734130513</v>
      </c>
      <c r="X149" s="169">
        <v>0.19601947892458879</v>
      </c>
      <c r="Y149" s="169">
        <v>0.1972981718541208</v>
      </c>
      <c r="Z149" s="169">
        <v>0.18653645045788916</v>
      </c>
      <c r="AA149" s="169">
        <v>0.17742670888867543</v>
      </c>
      <c r="AB149" s="169">
        <v>0.17157416470162284</v>
      </c>
      <c r="AC149" s="169">
        <v>0.16423284708013322</v>
      </c>
      <c r="AD149" s="169">
        <v>0.16358222824482357</v>
      </c>
      <c r="AE149" s="169">
        <v>0.15551653693739792</v>
      </c>
      <c r="AF149" s="169">
        <v>0.14375503877855747</v>
      </c>
      <c r="AG149" s="169">
        <v>0.13118835959555794</v>
      </c>
      <c r="AH149" s="169">
        <v>0.12039259108701997</v>
      </c>
      <c r="AI149" s="169">
        <v>0.11768437733266562</v>
      </c>
      <c r="AJ149" s="169">
        <v>0.10868652639763993</v>
      </c>
      <c r="AK149" s="169">
        <v>0.10674260552497387</v>
      </c>
      <c r="AL149" s="169">
        <v>9.9491852932668587E-2</v>
      </c>
      <c r="AM149" s="169">
        <v>9.0510364424358267E-2</v>
      </c>
      <c r="AN149" s="169">
        <v>8.5058136634177037E-2</v>
      </c>
      <c r="AO149" s="169">
        <v>7.9125776065850445E-2</v>
      </c>
      <c r="AP149" s="169">
        <v>7.3429739870962213E-2</v>
      </c>
      <c r="AQ149" s="169">
        <v>6.9536435096284793E-2</v>
      </c>
      <c r="AR149" s="169">
        <v>6.4252155938670702E-2</v>
      </c>
      <c r="AS149" s="169">
        <v>6.0532878674248641E-2</v>
      </c>
      <c r="AT149" s="169">
        <v>5.4516104397328895E-2</v>
      </c>
      <c r="AU149" s="169">
        <v>4.7302379015673225E-2</v>
      </c>
      <c r="AV149" s="169">
        <v>4.2772514530698365E-2</v>
      </c>
      <c r="AW149" s="169">
        <v>3.7018754722819201E-2</v>
      </c>
      <c r="AX149" s="169">
        <v>3.2931726807635384E-2</v>
      </c>
      <c r="AY149" s="169">
        <v>3.159190730260459E-2</v>
      </c>
      <c r="AZ149" s="169">
        <v>2.6443918305685363E-2</v>
      </c>
    </row>
    <row r="150" spans="1:52" ht="12" customHeight="1">
      <c r="A150" s="125" t="s">
        <v>304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69"/>
      <c r="AM150" s="169"/>
      <c r="AN150" s="169"/>
      <c r="AO150" s="169"/>
      <c r="AP150" s="169"/>
      <c r="AQ150" s="169">
        <v>3.5795466534079806E-2</v>
      </c>
      <c r="AR150" s="169">
        <v>5.5513963757240152E-2</v>
      </c>
      <c r="AS150" s="169">
        <v>5.3958959118197578E-2</v>
      </c>
      <c r="AT150" s="169">
        <v>5.4130089818487985E-2</v>
      </c>
      <c r="AU150" s="169">
        <v>5.2044849861758537E-2</v>
      </c>
      <c r="AV150" s="169">
        <v>5.0450401398251327E-2</v>
      </c>
      <c r="AW150" s="169">
        <v>4.6450474939188774E-2</v>
      </c>
      <c r="AX150" s="169">
        <v>4.3710995890774686E-2</v>
      </c>
      <c r="AY150" s="169">
        <v>4.3063678155401741E-2</v>
      </c>
      <c r="AZ150" s="169">
        <v>4.1541120576323427E-2</v>
      </c>
    </row>
    <row r="151" spans="1:52" ht="12" customHeight="1">
      <c r="A151" s="125" t="s">
        <v>305</v>
      </c>
      <c r="B151" s="169">
        <v>0.85368427832093674</v>
      </c>
      <c r="C151" s="169">
        <v>0.86602697504866843</v>
      </c>
      <c r="D151" s="169">
        <v>0.83842300459058772</v>
      </c>
      <c r="E151" s="169">
        <v>0.83096312027614838</v>
      </c>
      <c r="F151" s="169">
        <v>0.7953673673648477</v>
      </c>
      <c r="G151" s="169">
        <v>0.77710057875210992</v>
      </c>
      <c r="H151" s="169">
        <v>0.77073458234179426</v>
      </c>
      <c r="I151" s="169">
        <v>0.75436275838722955</v>
      </c>
      <c r="J151" s="169">
        <v>0.73214886063727458</v>
      </c>
      <c r="K151" s="169">
        <v>0.72093670501829754</v>
      </c>
      <c r="L151" s="169">
        <v>0.70053689487522497</v>
      </c>
      <c r="M151" s="169">
        <v>0.70234099129760963</v>
      </c>
      <c r="N151" s="169">
        <v>0.70097819976636599</v>
      </c>
      <c r="O151" s="169">
        <v>0.68484870036147816</v>
      </c>
      <c r="P151" s="169">
        <v>0.68920779536121346</v>
      </c>
      <c r="Q151" s="169">
        <v>0.6776482659062768</v>
      </c>
      <c r="R151" s="169">
        <v>0.67242868791303068</v>
      </c>
      <c r="S151" s="169">
        <v>0.67327982938779618</v>
      </c>
      <c r="T151" s="169">
        <v>0.66556475283470673</v>
      </c>
      <c r="U151" s="169">
        <v>0.65520228820444326</v>
      </c>
      <c r="V151" s="169">
        <v>0.6355662794909076</v>
      </c>
      <c r="W151" s="169">
        <v>0.64022713896400374</v>
      </c>
      <c r="X151" s="169">
        <v>0.62779625389747751</v>
      </c>
      <c r="Y151" s="169">
        <v>0.61959520518369005</v>
      </c>
      <c r="Z151" s="169">
        <v>0.62262848364424173</v>
      </c>
      <c r="AA151" s="169">
        <v>0.62213675139126889</v>
      </c>
      <c r="AB151" s="169">
        <v>0.63250050854247253</v>
      </c>
      <c r="AC151" s="169">
        <v>0.62227744513002692</v>
      </c>
      <c r="AD151" s="169">
        <v>0.60947394705343827</v>
      </c>
      <c r="AE151" s="169">
        <v>0.6078715836043701</v>
      </c>
      <c r="AF151" s="169">
        <v>0.59372080915224135</v>
      </c>
      <c r="AG151" s="169">
        <v>0.59229052178411956</v>
      </c>
      <c r="AH151" s="169">
        <v>0.58385089203219942</v>
      </c>
      <c r="AI151" s="169">
        <v>0.54729469713744072</v>
      </c>
      <c r="AJ151" s="169">
        <v>0.52549167667961305</v>
      </c>
      <c r="AK151" s="169">
        <v>0.51094447551782363</v>
      </c>
      <c r="AL151" s="169">
        <v>0.49978499050145375</v>
      </c>
      <c r="AM151" s="169">
        <v>0.4829764262413635</v>
      </c>
      <c r="AN151" s="169">
        <v>0.47519664222990887</v>
      </c>
      <c r="AO151" s="169">
        <v>0.46707514580684151</v>
      </c>
      <c r="AP151" s="169">
        <v>0.46044710612981715</v>
      </c>
      <c r="AQ151" s="169">
        <v>0.43051084710200327</v>
      </c>
      <c r="AR151" s="169">
        <v>0.42472059148027813</v>
      </c>
      <c r="AS151" s="169">
        <v>0.40629908284388139</v>
      </c>
      <c r="AT151" s="169">
        <v>0.3978770539817913</v>
      </c>
      <c r="AU151" s="169">
        <v>0.38646581836738136</v>
      </c>
      <c r="AV151" s="169">
        <v>0.37223436482018929</v>
      </c>
      <c r="AW151" s="169">
        <v>0.36564052552499465</v>
      </c>
      <c r="AX151" s="169">
        <v>0.35627380431758721</v>
      </c>
      <c r="AY151" s="169">
        <v>0.34069945287820336</v>
      </c>
      <c r="AZ151" s="169">
        <v>0.32834790069737607</v>
      </c>
    </row>
    <row r="152" spans="1:52" ht="12" customHeight="1">
      <c r="A152" s="133" t="s">
        <v>306</v>
      </c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>
        <v>8.541056552158971E-2</v>
      </c>
      <c r="AP152" s="170">
        <v>9.5460670713748988E-2</v>
      </c>
      <c r="AQ152" s="170">
        <v>8.9936219619627916E-2</v>
      </c>
      <c r="AR152" s="170">
        <v>9.0914918456401247E-2</v>
      </c>
      <c r="AS152" s="170">
        <v>8.5696247663257993E-2</v>
      </c>
      <c r="AT152" s="170">
        <v>8.5691414061958765E-2</v>
      </c>
      <c r="AU152" s="170">
        <v>8.3174235891295994E-2</v>
      </c>
      <c r="AV152" s="170">
        <v>7.9865342067933567E-2</v>
      </c>
      <c r="AW152" s="170">
        <v>7.989534291851709E-2</v>
      </c>
      <c r="AX152" s="170">
        <v>7.6674160156010182E-2</v>
      </c>
      <c r="AY152" s="170">
        <v>7.3754684796962081E-2</v>
      </c>
      <c r="AZ152" s="170">
        <v>7.25756941306583E-2</v>
      </c>
    </row>
    <row r="153" spans="1:52" ht="12" customHeight="1"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</row>
    <row r="154" spans="1:52" ht="12" customHeight="1">
      <c r="A154" s="114" t="s">
        <v>335</v>
      </c>
      <c r="B154" s="171">
        <v>46.948833207716831</v>
      </c>
      <c r="C154" s="171">
        <v>48.309813490380392</v>
      </c>
      <c r="D154" s="171">
        <v>46.536610985428034</v>
      </c>
      <c r="E154" s="171">
        <v>47.432836274702396</v>
      </c>
      <c r="F154" s="171">
        <v>48.99324974568259</v>
      </c>
      <c r="G154" s="171">
        <v>62.252395734753662</v>
      </c>
      <c r="H154" s="171">
        <v>64.803032192207567</v>
      </c>
      <c r="I154" s="171">
        <v>65.153507037917819</v>
      </c>
      <c r="J154" s="171">
        <v>77.11068878314542</v>
      </c>
      <c r="K154" s="171">
        <v>65.884723670181984</v>
      </c>
      <c r="L154" s="171">
        <v>66.870939279955877</v>
      </c>
      <c r="M154" s="171">
        <v>73.544475413139622</v>
      </c>
      <c r="N154" s="171">
        <v>71.281590109255433</v>
      </c>
      <c r="O154" s="171">
        <v>67.716970985324807</v>
      </c>
      <c r="P154" s="171">
        <v>66.422093117862175</v>
      </c>
      <c r="Q154" s="171">
        <v>64.921971840145204</v>
      </c>
      <c r="R154" s="171">
        <v>60.272636845968186</v>
      </c>
      <c r="S154" s="171">
        <v>62.722559000697835</v>
      </c>
      <c r="T154" s="171">
        <v>66.516356869026779</v>
      </c>
      <c r="U154" s="171">
        <v>69.592860471253317</v>
      </c>
      <c r="V154" s="171">
        <v>69.448695290819998</v>
      </c>
      <c r="W154" s="171">
        <v>68.632100531058015</v>
      </c>
      <c r="X154" s="171">
        <v>71.169506757612368</v>
      </c>
      <c r="Y154" s="171">
        <v>72.356349815837135</v>
      </c>
      <c r="Z154" s="171">
        <v>72.592757424067415</v>
      </c>
      <c r="AA154" s="171">
        <v>71.649210496124525</v>
      </c>
      <c r="AB154" s="171">
        <v>70.737095232234282</v>
      </c>
      <c r="AC154" s="171">
        <v>69.439508434338535</v>
      </c>
      <c r="AD154" s="171">
        <v>68.167561086633896</v>
      </c>
      <c r="AE154" s="171">
        <v>67.869724699830599</v>
      </c>
      <c r="AF154" s="171">
        <v>67.539640084769005</v>
      </c>
      <c r="AG154" s="171">
        <v>65.544757283756965</v>
      </c>
      <c r="AH154" s="171">
        <v>66.125016666789236</v>
      </c>
      <c r="AI154" s="171">
        <v>67.340655056090114</v>
      </c>
      <c r="AJ154" s="171">
        <v>68.221255202249552</v>
      </c>
      <c r="AK154" s="171">
        <v>68.681766730129112</v>
      </c>
      <c r="AL154" s="171">
        <v>68.260508942532354</v>
      </c>
      <c r="AM154" s="171">
        <v>68.463669302219955</v>
      </c>
      <c r="AN154" s="171">
        <v>68.835115040269301</v>
      </c>
      <c r="AO154" s="171">
        <v>68.414029972704213</v>
      </c>
      <c r="AP154" s="171">
        <v>67.075777329293317</v>
      </c>
      <c r="AQ154" s="171">
        <v>66.490846100074464</v>
      </c>
      <c r="AR154" s="171">
        <v>66.560033443937712</v>
      </c>
      <c r="AS154" s="171">
        <v>66.55407678609059</v>
      </c>
      <c r="AT154" s="171">
        <v>66.010616010424627</v>
      </c>
      <c r="AU154" s="171">
        <v>65.304578496398577</v>
      </c>
      <c r="AV154" s="171">
        <v>64.515049823752634</v>
      </c>
      <c r="AW154" s="171">
        <v>64.523435409662738</v>
      </c>
      <c r="AX154" s="171">
        <v>63.84507037371921</v>
      </c>
      <c r="AY154" s="171">
        <v>64.079960348210861</v>
      </c>
      <c r="AZ154" s="171">
        <v>64.075598309074422</v>
      </c>
    </row>
    <row r="155" spans="1:52" ht="12" customHeight="1">
      <c r="A155" s="172" t="s">
        <v>336</v>
      </c>
      <c r="B155" s="173">
        <v>43.763162383433297</v>
      </c>
      <c r="C155" s="173">
        <v>45.201577784766926</v>
      </c>
      <c r="D155" s="173">
        <v>43.437235274513156</v>
      </c>
      <c r="E155" s="173">
        <v>44.755547981248014</v>
      </c>
      <c r="F155" s="173">
        <v>46.601402762548759</v>
      </c>
      <c r="G155" s="173">
        <v>59.425490432376428</v>
      </c>
      <c r="H155" s="173">
        <v>61.970677647411506</v>
      </c>
      <c r="I155" s="173">
        <v>61.870791012077561</v>
      </c>
      <c r="J155" s="173">
        <v>73.449331463929397</v>
      </c>
      <c r="K155" s="173">
        <v>61.103389263048072</v>
      </c>
      <c r="L155" s="173">
        <v>61.784018358493029</v>
      </c>
      <c r="M155" s="173">
        <v>67.789974657013175</v>
      </c>
      <c r="N155" s="173">
        <v>65.258694089118706</v>
      </c>
      <c r="O155" s="173">
        <v>61.65182812450378</v>
      </c>
      <c r="P155" s="173">
        <v>59.755369268399122</v>
      </c>
      <c r="Q155" s="173">
        <v>58.822153644452278</v>
      </c>
      <c r="R155" s="173">
        <v>55.146905451267116</v>
      </c>
      <c r="S155" s="173">
        <v>57.971089617598238</v>
      </c>
      <c r="T155" s="173">
        <v>61.600294654418171</v>
      </c>
      <c r="U155" s="173">
        <v>64.910784394242995</v>
      </c>
      <c r="V155" s="173">
        <v>64.944088718907295</v>
      </c>
      <c r="W155" s="173">
        <v>64.156068215488432</v>
      </c>
      <c r="X155" s="173">
        <v>67.045400610051985</v>
      </c>
      <c r="Y155" s="173">
        <v>68.602571948940891</v>
      </c>
      <c r="Z155" s="173">
        <v>68.863841160273864</v>
      </c>
      <c r="AA155" s="173">
        <v>68.042570956665372</v>
      </c>
      <c r="AB155" s="173">
        <v>67.04988578172312</v>
      </c>
      <c r="AC155" s="173">
        <v>65.848362297767864</v>
      </c>
      <c r="AD155" s="173">
        <v>64.494207152121078</v>
      </c>
      <c r="AE155" s="173">
        <v>64.375317113999415</v>
      </c>
      <c r="AF155" s="173">
        <v>64.511197406760132</v>
      </c>
      <c r="AG155" s="173">
        <v>62.673407787013247</v>
      </c>
      <c r="AH155" s="173">
        <v>63.371773893856179</v>
      </c>
      <c r="AI155" s="173">
        <v>64.85363246013182</v>
      </c>
      <c r="AJ155" s="173">
        <v>65.859529063261249</v>
      </c>
      <c r="AK155" s="173">
        <v>66.247361168093533</v>
      </c>
      <c r="AL155" s="173">
        <v>65.768412299851917</v>
      </c>
      <c r="AM155" s="173">
        <v>65.922599304170092</v>
      </c>
      <c r="AN155" s="173">
        <v>66.20582824354608</v>
      </c>
      <c r="AO155" s="173">
        <v>65.547253407334807</v>
      </c>
      <c r="AP155" s="173">
        <v>64.31346197233438</v>
      </c>
      <c r="AQ155" s="173">
        <v>63.814202246198384</v>
      </c>
      <c r="AR155" s="173">
        <v>63.761370650509946</v>
      </c>
      <c r="AS155" s="173">
        <v>63.671821262283416</v>
      </c>
      <c r="AT155" s="173">
        <v>63.234201755882957</v>
      </c>
      <c r="AU155" s="173">
        <v>62.101680848423726</v>
      </c>
      <c r="AV155" s="173">
        <v>61.187750311386495</v>
      </c>
      <c r="AW155" s="173">
        <v>61.209224473838759</v>
      </c>
      <c r="AX155" s="173">
        <v>60.512047299216881</v>
      </c>
      <c r="AY155" s="173">
        <v>60.745793513530487</v>
      </c>
      <c r="AZ155" s="173">
        <v>60.646325468045674</v>
      </c>
    </row>
    <row r="156" spans="1:52" ht="12" customHeight="1">
      <c r="A156" s="125" t="s">
        <v>337</v>
      </c>
      <c r="B156" s="174">
        <v>8.5195171468432012</v>
      </c>
      <c r="C156" s="174">
        <v>8.3884939693950411</v>
      </c>
      <c r="D156" s="174">
        <v>8.5050726396894909</v>
      </c>
      <c r="E156" s="174">
        <v>8.8645929174400031</v>
      </c>
      <c r="F156" s="174">
        <v>9.1652092714733051</v>
      </c>
      <c r="G156" s="174">
        <v>9.4204162934607787</v>
      </c>
      <c r="H156" s="174">
        <v>9.7680596712030106</v>
      </c>
      <c r="I156" s="174">
        <v>10.202163163632878</v>
      </c>
      <c r="J156" s="174">
        <v>10.920649270090475</v>
      </c>
      <c r="K156" s="174">
        <v>11.792917357788333</v>
      </c>
      <c r="L156" s="174">
        <v>12.257732338336785</v>
      </c>
      <c r="M156" s="174">
        <v>13.871818672406674</v>
      </c>
      <c r="N156" s="174">
        <v>14.673269360765564</v>
      </c>
      <c r="O156" s="174">
        <v>15.401988870026919</v>
      </c>
      <c r="P156" s="174">
        <v>16.170107692370479</v>
      </c>
      <c r="Q156" s="174">
        <v>17.025580825763626</v>
      </c>
      <c r="R156" s="174">
        <v>17.594705492156923</v>
      </c>
      <c r="S156" s="174">
        <v>18.534364817331138</v>
      </c>
      <c r="T156" s="174">
        <v>19.080706450845589</v>
      </c>
      <c r="U156" s="174">
        <v>20.080870953609793</v>
      </c>
      <c r="V156" s="174">
        <v>19.825548505505825</v>
      </c>
      <c r="W156" s="174">
        <v>19.784747816595402</v>
      </c>
      <c r="X156" s="174">
        <v>19.564708894311803</v>
      </c>
      <c r="Y156" s="174">
        <v>19.806984788874896</v>
      </c>
      <c r="Z156" s="174">
        <v>19.848135668708977</v>
      </c>
      <c r="AA156" s="174">
        <v>19.978664922092715</v>
      </c>
      <c r="AB156" s="174">
        <v>20.106466124212133</v>
      </c>
      <c r="AC156" s="174">
        <v>20.029060085858955</v>
      </c>
      <c r="AD156" s="174">
        <v>19.519368961513806</v>
      </c>
      <c r="AE156" s="174">
        <v>19.160927795851631</v>
      </c>
      <c r="AF156" s="174">
        <v>18.478957440558368</v>
      </c>
      <c r="AG156" s="174">
        <v>17.705630867429544</v>
      </c>
      <c r="AH156" s="174">
        <v>16.90298792260764</v>
      </c>
      <c r="AI156" s="174">
        <v>16.851935447368525</v>
      </c>
      <c r="AJ156" s="174">
        <v>16.89482819710252</v>
      </c>
      <c r="AK156" s="174">
        <v>17.115215550309596</v>
      </c>
      <c r="AL156" s="174">
        <v>18.407229009292568</v>
      </c>
      <c r="AM156" s="174">
        <v>18.991743636256473</v>
      </c>
      <c r="AN156" s="174">
        <v>19.567506324047937</v>
      </c>
      <c r="AO156" s="174">
        <v>19.816102650721955</v>
      </c>
      <c r="AP156" s="174">
        <v>19.727832939112631</v>
      </c>
      <c r="AQ156" s="174">
        <v>20.261778571037556</v>
      </c>
      <c r="AR156" s="174">
        <v>21.220658957024046</v>
      </c>
      <c r="AS156" s="174">
        <v>21.641737642616757</v>
      </c>
      <c r="AT156" s="174">
        <v>21.970888571100065</v>
      </c>
      <c r="AU156" s="174">
        <v>22.809755266826865</v>
      </c>
      <c r="AV156" s="174">
        <v>22.577111101685563</v>
      </c>
      <c r="AW156" s="174">
        <v>22.437589154498347</v>
      </c>
      <c r="AX156" s="174">
        <v>22.462248339922141</v>
      </c>
      <c r="AY156" s="174">
        <v>22.564108790971126</v>
      </c>
      <c r="AZ156" s="174">
        <v>22.704924462511055</v>
      </c>
    </row>
    <row r="157" spans="1:52" ht="12" customHeight="1">
      <c r="A157" s="125" t="s">
        <v>338</v>
      </c>
      <c r="B157" s="174">
        <v>8.1668270285367566</v>
      </c>
      <c r="C157" s="174">
        <v>8.1329517056167777</v>
      </c>
      <c r="D157" s="174">
        <v>8.3126961394166141</v>
      </c>
      <c r="E157" s="174">
        <v>8.2938664670902824</v>
      </c>
      <c r="F157" s="174">
        <v>8.4177937023279963</v>
      </c>
      <c r="G157" s="174">
        <v>8.2779842374531594</v>
      </c>
      <c r="H157" s="174">
        <v>8.2848029534772394</v>
      </c>
      <c r="I157" s="174">
        <v>8.1829580972292266</v>
      </c>
      <c r="J157" s="174">
        <v>8.2805870766934877</v>
      </c>
      <c r="K157" s="174">
        <v>8.6569100538471613</v>
      </c>
      <c r="L157" s="174">
        <v>8.5887354566104008</v>
      </c>
      <c r="M157" s="174">
        <v>8.9343326893560295</v>
      </c>
      <c r="N157" s="174">
        <v>8.9777407510591729</v>
      </c>
      <c r="O157" s="174">
        <v>9.2052395361413257</v>
      </c>
      <c r="P157" s="174">
        <v>9.3342052275703757</v>
      </c>
      <c r="Q157" s="174">
        <v>9.3758348267585419</v>
      </c>
      <c r="R157" s="174">
        <v>9.9331455522358638</v>
      </c>
      <c r="S157" s="174">
        <v>10.023459519539143</v>
      </c>
      <c r="T157" s="174">
        <v>10.095628136783924</v>
      </c>
      <c r="U157" s="174">
        <v>10.239835488243273</v>
      </c>
      <c r="V157" s="174">
        <v>10.412390712032972</v>
      </c>
      <c r="W157" s="174">
        <v>10.334411579994219</v>
      </c>
      <c r="X157" s="174">
        <v>10.208498064251785</v>
      </c>
      <c r="Y157" s="174">
        <v>10.138447230970526</v>
      </c>
      <c r="Z157" s="174">
        <v>10.102178653122476</v>
      </c>
      <c r="AA157" s="174">
        <v>10.222039738014281</v>
      </c>
      <c r="AB157" s="174">
        <v>10.217539284416102</v>
      </c>
      <c r="AC157" s="174">
        <v>10.302878340644583</v>
      </c>
      <c r="AD157" s="174">
        <v>10.26590384954438</v>
      </c>
      <c r="AE157" s="174">
        <v>10.31067761499763</v>
      </c>
      <c r="AF157" s="174">
        <v>10.291650010369601</v>
      </c>
      <c r="AG157" s="174">
        <v>10.313507039856439</v>
      </c>
      <c r="AH157" s="174">
        <v>10.299514116573201</v>
      </c>
      <c r="AI157" s="174">
        <v>10.240486306707124</v>
      </c>
      <c r="AJ157" s="174">
        <v>10.144631419933942</v>
      </c>
      <c r="AK157" s="174">
        <v>9.943714805645353</v>
      </c>
      <c r="AL157" s="174">
        <v>9.971529020560606</v>
      </c>
      <c r="AM157" s="174">
        <v>9.9142871458029678</v>
      </c>
      <c r="AN157" s="174">
        <v>9.879377973242482</v>
      </c>
      <c r="AO157" s="174">
        <v>9.9053860409784402</v>
      </c>
      <c r="AP157" s="174">
        <v>9.9743217773196609</v>
      </c>
      <c r="AQ157" s="174">
        <v>9.8944809618499612</v>
      </c>
      <c r="AR157" s="174">
        <v>9.9232166225442384</v>
      </c>
      <c r="AS157" s="174">
        <v>9.912852298367719</v>
      </c>
      <c r="AT157" s="174">
        <v>9.9065483837278361</v>
      </c>
      <c r="AU157" s="174">
        <v>9.910925832040439</v>
      </c>
      <c r="AV157" s="174">
        <v>9.909059026930386</v>
      </c>
      <c r="AW157" s="174">
        <v>9.8872898463714289</v>
      </c>
      <c r="AX157" s="174">
        <v>9.8345032509005286</v>
      </c>
      <c r="AY157" s="174">
        <v>9.7177755776071866</v>
      </c>
      <c r="AZ157" s="174">
        <v>9.6794904131727595</v>
      </c>
    </row>
    <row r="158" spans="1:52" ht="12" customHeight="1">
      <c r="A158" s="125" t="s">
        <v>339</v>
      </c>
      <c r="B158" s="174">
        <v>27.076818208053336</v>
      </c>
      <c r="C158" s="174">
        <v>28.680132109755107</v>
      </c>
      <c r="D158" s="174">
        <v>26.619466495407053</v>
      </c>
      <c r="E158" s="174">
        <v>27.597088596717732</v>
      </c>
      <c r="F158" s="174">
        <v>29.018399788747463</v>
      </c>
      <c r="G158" s="174">
        <v>41.727089901462492</v>
      </c>
      <c r="H158" s="174">
        <v>43.917815022731254</v>
      </c>
      <c r="I158" s="174">
        <v>43.485669751215454</v>
      </c>
      <c r="J158" s="174">
        <v>54.248095117145432</v>
      </c>
      <c r="K158" s="174">
        <v>40.653561851412576</v>
      </c>
      <c r="L158" s="174">
        <v>40.937550563545841</v>
      </c>
      <c r="M158" s="174">
        <v>44.983823295250481</v>
      </c>
      <c r="N158" s="174">
        <v>41.607683977293973</v>
      </c>
      <c r="O158" s="174">
        <v>37.044599718335533</v>
      </c>
      <c r="P158" s="174">
        <v>34.25105634845827</v>
      </c>
      <c r="Q158" s="174">
        <v>32.42073799193011</v>
      </c>
      <c r="R158" s="174">
        <v>27.619054406874334</v>
      </c>
      <c r="S158" s="174">
        <v>29.413265280727952</v>
      </c>
      <c r="T158" s="174">
        <v>32.423960066788659</v>
      </c>
      <c r="U158" s="174">
        <v>34.590077952389933</v>
      </c>
      <c r="V158" s="174">
        <v>34.706149501368493</v>
      </c>
      <c r="W158" s="174">
        <v>34.036908818898816</v>
      </c>
      <c r="X158" s="174">
        <v>37.272193651488394</v>
      </c>
      <c r="Y158" s="174">
        <v>38.657139929095464</v>
      </c>
      <c r="Z158" s="174">
        <v>38.913526838442408</v>
      </c>
      <c r="AA158" s="174">
        <v>37.841866296558372</v>
      </c>
      <c r="AB158" s="174">
        <v>36.725880373094881</v>
      </c>
      <c r="AC158" s="174">
        <v>35.516423871264323</v>
      </c>
      <c r="AD158" s="174">
        <v>34.708934341062893</v>
      </c>
      <c r="AE158" s="174">
        <v>34.903711703150151</v>
      </c>
      <c r="AF158" s="174">
        <v>35.740589955832164</v>
      </c>
      <c r="AG158" s="174">
        <v>34.654269879727266</v>
      </c>
      <c r="AH158" s="174">
        <v>36.169271854675337</v>
      </c>
      <c r="AI158" s="174">
        <v>37.761210706056168</v>
      </c>
      <c r="AJ158" s="174">
        <v>38.820069446224792</v>
      </c>
      <c r="AK158" s="174">
        <v>39.188430812138591</v>
      </c>
      <c r="AL158" s="174">
        <v>37.389654269998744</v>
      </c>
      <c r="AM158" s="174">
        <v>37.01656852211066</v>
      </c>
      <c r="AN158" s="174">
        <v>36.758943946255663</v>
      </c>
      <c r="AO158" s="174">
        <v>35.825764715634413</v>
      </c>
      <c r="AP158" s="174">
        <v>34.611307255902091</v>
      </c>
      <c r="AQ158" s="174">
        <v>33.657942713310867</v>
      </c>
      <c r="AR158" s="174">
        <v>32.617495070941658</v>
      </c>
      <c r="AS158" s="174">
        <v>32.117231321298938</v>
      </c>
      <c r="AT158" s="174">
        <v>31.356764801055057</v>
      </c>
      <c r="AU158" s="174">
        <v>29.380999749556427</v>
      </c>
      <c r="AV158" s="174">
        <v>28.701580182770538</v>
      </c>
      <c r="AW158" s="174">
        <v>28.884345472968985</v>
      </c>
      <c r="AX158" s="174">
        <v>28.215295708394216</v>
      </c>
      <c r="AY158" s="174">
        <v>28.463909144952179</v>
      </c>
      <c r="AZ158" s="174">
        <v>28.261910592361861</v>
      </c>
    </row>
    <row r="159" spans="1:52" ht="12" customHeight="1">
      <c r="A159" s="128" t="s">
        <v>340</v>
      </c>
      <c r="B159" s="175">
        <v>5.2764589576220464</v>
      </c>
      <c r="C159" s="175">
        <v>5.2290824833227543</v>
      </c>
      <c r="D159" s="175">
        <v>5.3549737285864838</v>
      </c>
      <c r="E159" s="175">
        <v>5.2642130395153686</v>
      </c>
      <c r="F159" s="175">
        <v>5.2898042373316159</v>
      </c>
      <c r="G159" s="175">
        <v>5.1809271396805805</v>
      </c>
      <c r="H159" s="175">
        <v>5.05278061419311</v>
      </c>
      <c r="I159" s="175">
        <v>4.9506958387680902</v>
      </c>
      <c r="J159" s="175">
        <v>4.9519579606796018</v>
      </c>
      <c r="K159" s="175">
        <v>4.9889144067164297</v>
      </c>
      <c r="L159" s="175">
        <v>4.8488491198937718</v>
      </c>
      <c r="M159" s="175">
        <v>5.0110735202603109</v>
      </c>
      <c r="N159" s="175">
        <v>4.7752730555865828</v>
      </c>
      <c r="O159" s="175">
        <v>4.7298308039183379</v>
      </c>
      <c r="P159" s="175">
        <v>4.7505612469134917</v>
      </c>
      <c r="Q159" s="175">
        <v>4.6705255470834777</v>
      </c>
      <c r="R159" s="175">
        <v>4.7269363528557635</v>
      </c>
      <c r="S159" s="175">
        <v>4.6506470331121994</v>
      </c>
      <c r="T159" s="175">
        <v>4.5883115778343093</v>
      </c>
      <c r="U159" s="175">
        <v>4.5056938919618812</v>
      </c>
      <c r="V159" s="175">
        <v>4.3495416155635649</v>
      </c>
      <c r="W159" s="175">
        <v>4.2333178173362667</v>
      </c>
      <c r="X159" s="175">
        <v>4.1635144338841217</v>
      </c>
      <c r="Y159" s="175">
        <v>4.0431457259736394</v>
      </c>
      <c r="Z159" s="175">
        <v>3.8894816881899801</v>
      </c>
      <c r="AA159" s="175">
        <v>3.8370804718845335</v>
      </c>
      <c r="AB159" s="175">
        <v>3.7833435947933585</v>
      </c>
      <c r="AC159" s="175">
        <v>3.7643943704026799</v>
      </c>
      <c r="AD159" s="175">
        <v>3.7188364353025323</v>
      </c>
      <c r="AE159" s="175">
        <v>3.666890780363528</v>
      </c>
      <c r="AF159" s="175">
        <v>3.6230689034664771</v>
      </c>
      <c r="AG159" s="175">
        <v>3.554013311346166</v>
      </c>
      <c r="AH159" s="175">
        <v>3.468713448309853</v>
      </c>
      <c r="AI159" s="175">
        <v>3.4059718299247796</v>
      </c>
      <c r="AJ159" s="175">
        <v>3.2955189444862931</v>
      </c>
      <c r="AK159" s="175">
        <v>3.1014725083401027</v>
      </c>
      <c r="AL159" s="175">
        <v>3.0465024039672643</v>
      </c>
      <c r="AM159" s="175">
        <v>2.9363569601752952</v>
      </c>
      <c r="AN159" s="175">
        <v>2.8348359776079763</v>
      </c>
      <c r="AO159" s="175">
        <v>2.802694539489659</v>
      </c>
      <c r="AP159" s="175">
        <v>2.772330104828554</v>
      </c>
      <c r="AQ159" s="175">
        <v>2.6948112865270821</v>
      </c>
      <c r="AR159" s="175">
        <v>2.6739201290118055</v>
      </c>
      <c r="AS159" s="175">
        <v>2.6678876059618131</v>
      </c>
      <c r="AT159" s="175">
        <v>2.5962387690542363</v>
      </c>
      <c r="AU159" s="175">
        <v>2.6478587704187508</v>
      </c>
      <c r="AV159" s="175">
        <v>2.6276763807519448</v>
      </c>
      <c r="AW159" s="175">
        <v>2.5851560617221625</v>
      </c>
      <c r="AX159" s="175">
        <v>2.4920882237458324</v>
      </c>
      <c r="AY159" s="175">
        <v>2.457747395592186</v>
      </c>
      <c r="AZ159" s="175">
        <v>2.4403249331413979</v>
      </c>
    </row>
    <row r="160" spans="1:52" ht="12" customHeight="1">
      <c r="A160" s="131" t="s">
        <v>341</v>
      </c>
      <c r="B160" s="176">
        <v>21.800359250431288</v>
      </c>
      <c r="C160" s="176">
        <v>23.451049626432354</v>
      </c>
      <c r="D160" s="176">
        <v>21.26449276682057</v>
      </c>
      <c r="E160" s="176">
        <v>22.332875557202364</v>
      </c>
      <c r="F160" s="176">
        <v>23.728595551415847</v>
      </c>
      <c r="G160" s="176">
        <v>26.458288774270201</v>
      </c>
      <c r="H160" s="176">
        <v>30.557960898271261</v>
      </c>
      <c r="I160" s="176">
        <v>30.708534588777017</v>
      </c>
      <c r="J160" s="176">
        <v>39.762173074993704</v>
      </c>
      <c r="K160" s="176">
        <v>29.987521168702401</v>
      </c>
      <c r="L160" s="176">
        <v>31.555067193795466</v>
      </c>
      <c r="M160" s="176">
        <v>34.702967595714604</v>
      </c>
      <c r="N160" s="176">
        <v>33.868820004101003</v>
      </c>
      <c r="O160" s="176">
        <v>30.677561824804872</v>
      </c>
      <c r="P160" s="176">
        <v>27.433429579171463</v>
      </c>
      <c r="Q160" s="176">
        <v>25.216864881923755</v>
      </c>
      <c r="R160" s="176">
        <v>21.228818005498304</v>
      </c>
      <c r="S160" s="176">
        <v>22.991486667571202</v>
      </c>
      <c r="T160" s="176">
        <v>23.390156137382892</v>
      </c>
      <c r="U160" s="176">
        <v>23.970886169033715</v>
      </c>
      <c r="V160" s="176">
        <v>23.894612628305694</v>
      </c>
      <c r="W160" s="176">
        <v>24.137524312402324</v>
      </c>
      <c r="X160" s="176">
        <v>25.359633223314866</v>
      </c>
      <c r="Y160" s="176">
        <v>26.296175532462456</v>
      </c>
      <c r="Z160" s="176">
        <v>26.991623110600958</v>
      </c>
      <c r="AA160" s="176">
        <v>26.989835166044855</v>
      </c>
      <c r="AB160" s="176">
        <v>26.778131296053449</v>
      </c>
      <c r="AC160" s="176">
        <v>26.411328152497134</v>
      </c>
      <c r="AD160" s="176">
        <v>26.246603423247425</v>
      </c>
      <c r="AE160" s="176">
        <v>26.050107071350851</v>
      </c>
      <c r="AF160" s="176">
        <v>26.688806382496324</v>
      </c>
      <c r="AG160" s="176">
        <v>26.105706302966901</v>
      </c>
      <c r="AH160" s="176">
        <v>26.316019254876544</v>
      </c>
      <c r="AI160" s="176">
        <v>27.242801136634021</v>
      </c>
      <c r="AJ160" s="176">
        <v>27.385138292617626</v>
      </c>
      <c r="AK160" s="176">
        <v>27.444230241261899</v>
      </c>
      <c r="AL160" s="176">
        <v>26.137730443251712</v>
      </c>
      <c r="AM160" s="176">
        <v>25.416933883913917</v>
      </c>
      <c r="AN160" s="176">
        <v>24.868844665273059</v>
      </c>
      <c r="AO160" s="176">
        <v>24.048748996857821</v>
      </c>
      <c r="AP160" s="176">
        <v>22.955152833758561</v>
      </c>
      <c r="AQ160" s="176">
        <v>22.689614647016285</v>
      </c>
      <c r="AR160" s="176">
        <v>21.85642351688201</v>
      </c>
      <c r="AS160" s="176">
        <v>21.51868578537518</v>
      </c>
      <c r="AT160" s="176">
        <v>20.806837437707905</v>
      </c>
      <c r="AU160" s="176">
        <v>19.631289871497657</v>
      </c>
      <c r="AV160" s="176">
        <v>19.240352796190525</v>
      </c>
      <c r="AW160" s="176">
        <v>19.067209378833116</v>
      </c>
      <c r="AX160" s="176">
        <v>19.188266646650074</v>
      </c>
      <c r="AY160" s="176">
        <v>19.23166146836164</v>
      </c>
      <c r="AZ160" s="176">
        <v>19.171465693446802</v>
      </c>
    </row>
    <row r="161" spans="1:52" ht="12" customHeight="1">
      <c r="A161" s="177" t="s">
        <v>342</v>
      </c>
      <c r="B161" s="178">
        <v>0</v>
      </c>
      <c r="C161" s="178">
        <v>0</v>
      </c>
      <c r="D161" s="178">
        <v>0</v>
      </c>
      <c r="E161" s="178">
        <v>0</v>
      </c>
      <c r="F161" s="178">
        <v>0</v>
      </c>
      <c r="G161" s="178">
        <v>10.087873987511706</v>
      </c>
      <c r="H161" s="178">
        <v>8.3070735102668838</v>
      </c>
      <c r="I161" s="178">
        <v>7.8264393236703489</v>
      </c>
      <c r="J161" s="178">
        <v>9.5339640814721278</v>
      </c>
      <c r="K161" s="178">
        <v>5.6771262759937402</v>
      </c>
      <c r="L161" s="178">
        <v>4.5336342498566067</v>
      </c>
      <c r="M161" s="178">
        <v>5.269782179275567</v>
      </c>
      <c r="N161" s="178">
        <v>2.9635909176063868</v>
      </c>
      <c r="O161" s="178">
        <v>1.6372070896123241</v>
      </c>
      <c r="P161" s="178">
        <v>2.0670655223733183</v>
      </c>
      <c r="Q161" s="178">
        <v>2.5333475629228763</v>
      </c>
      <c r="R161" s="178">
        <v>1.6633000485202678</v>
      </c>
      <c r="S161" s="178">
        <v>1.7711315800445491</v>
      </c>
      <c r="T161" s="178">
        <v>4.4454923515714579</v>
      </c>
      <c r="U161" s="178">
        <v>6.1134978913943394</v>
      </c>
      <c r="V161" s="178">
        <v>6.4619952574992308</v>
      </c>
      <c r="W161" s="178">
        <v>5.6660666891602274</v>
      </c>
      <c r="X161" s="178">
        <v>7.7490459942894061</v>
      </c>
      <c r="Y161" s="178">
        <v>8.3178186706593742</v>
      </c>
      <c r="Z161" s="178">
        <v>8.0324220396514718</v>
      </c>
      <c r="AA161" s="178">
        <v>7.0149506586289814</v>
      </c>
      <c r="AB161" s="178">
        <v>6.1644054822480712</v>
      </c>
      <c r="AC161" s="178">
        <v>5.3407013483645063</v>
      </c>
      <c r="AD161" s="178">
        <v>4.7434944825129355</v>
      </c>
      <c r="AE161" s="178">
        <v>5.1867138514357745</v>
      </c>
      <c r="AF161" s="178">
        <v>5.4287146698693638</v>
      </c>
      <c r="AG161" s="178">
        <v>4.9945502654141967</v>
      </c>
      <c r="AH161" s="178">
        <v>6.3845391514889389</v>
      </c>
      <c r="AI161" s="178">
        <v>7.1124377394973637</v>
      </c>
      <c r="AJ161" s="178">
        <v>8.1394122091208718</v>
      </c>
      <c r="AK161" s="178">
        <v>8.6427280625365928</v>
      </c>
      <c r="AL161" s="178">
        <v>8.2054214227797697</v>
      </c>
      <c r="AM161" s="178">
        <v>8.6632776780214442</v>
      </c>
      <c r="AN161" s="178">
        <v>9.0552633033746268</v>
      </c>
      <c r="AO161" s="178">
        <v>8.9743211792869335</v>
      </c>
      <c r="AP161" s="178">
        <v>8.8838243173149731</v>
      </c>
      <c r="AQ161" s="178">
        <v>8.2735167797674993</v>
      </c>
      <c r="AR161" s="178">
        <v>8.0871514250478445</v>
      </c>
      <c r="AS161" s="178">
        <v>7.9306579299619466</v>
      </c>
      <c r="AT161" s="178">
        <v>7.9536885942929159</v>
      </c>
      <c r="AU161" s="178">
        <v>7.1018511076400195</v>
      </c>
      <c r="AV161" s="178">
        <v>6.833551005828066</v>
      </c>
      <c r="AW161" s="178">
        <v>7.2319800324137065</v>
      </c>
      <c r="AX161" s="178">
        <v>6.5349408379983078</v>
      </c>
      <c r="AY161" s="178">
        <v>6.7745002809983541</v>
      </c>
      <c r="AZ161" s="178">
        <v>6.650119965773662</v>
      </c>
    </row>
    <row r="162" spans="1:52" ht="12" customHeight="1">
      <c r="A162" s="179" t="s">
        <v>343</v>
      </c>
      <c r="B162" s="174">
        <v>0</v>
      </c>
      <c r="C162" s="174">
        <v>0</v>
      </c>
      <c r="D162" s="174">
        <v>0</v>
      </c>
      <c r="E162" s="174">
        <v>0</v>
      </c>
      <c r="F162" s="174">
        <v>0</v>
      </c>
      <c r="G162" s="174">
        <v>10.087873987511706</v>
      </c>
      <c r="H162" s="174">
        <v>8.3070735102668838</v>
      </c>
      <c r="I162" s="174">
        <v>7.8264393236703489</v>
      </c>
      <c r="J162" s="174">
        <v>9.5339640814721278</v>
      </c>
      <c r="K162" s="174">
        <v>5.6771262759937402</v>
      </c>
      <c r="L162" s="174">
        <v>4.5336342498566067</v>
      </c>
      <c r="M162" s="174">
        <v>5.269782179275567</v>
      </c>
      <c r="N162" s="174">
        <v>2.9635909176063868</v>
      </c>
      <c r="O162" s="174">
        <v>1.6372070896123241</v>
      </c>
      <c r="P162" s="174">
        <v>2.0670655223733183</v>
      </c>
      <c r="Q162" s="174">
        <v>2.5333475629228763</v>
      </c>
      <c r="R162" s="174">
        <v>1.6633000485202678</v>
      </c>
      <c r="S162" s="174">
        <v>1.7711315800445491</v>
      </c>
      <c r="T162" s="174">
        <v>4.4454923515714579</v>
      </c>
      <c r="U162" s="174">
        <v>6.1134978913943394</v>
      </c>
      <c r="V162" s="174">
        <v>6.4619952574992308</v>
      </c>
      <c r="W162" s="174">
        <v>5.6660666891602274</v>
      </c>
      <c r="X162" s="174">
        <v>7.7490459942894061</v>
      </c>
      <c r="Y162" s="174">
        <v>8.3178186706593742</v>
      </c>
      <c r="Z162" s="174">
        <v>8.0324220396514718</v>
      </c>
      <c r="AA162" s="174">
        <v>7.0149506586289814</v>
      </c>
      <c r="AB162" s="174">
        <v>6.1644054822480712</v>
      </c>
      <c r="AC162" s="174">
        <v>5.3407013483645063</v>
      </c>
      <c r="AD162" s="174">
        <v>4.7434944825129355</v>
      </c>
      <c r="AE162" s="174">
        <v>5.1867138514357745</v>
      </c>
      <c r="AF162" s="174">
        <v>5.4287146698693638</v>
      </c>
      <c r="AG162" s="174">
        <v>4.9945502654141967</v>
      </c>
      <c r="AH162" s="174">
        <v>6.3845391514889389</v>
      </c>
      <c r="AI162" s="174">
        <v>7.1124377394973637</v>
      </c>
      <c r="AJ162" s="174">
        <v>8.1394122091208718</v>
      </c>
      <c r="AK162" s="174">
        <v>8.6427280625365928</v>
      </c>
      <c r="AL162" s="174">
        <v>8.2054214227797697</v>
      </c>
      <c r="AM162" s="174">
        <v>8.6632776780214442</v>
      </c>
      <c r="AN162" s="174">
        <v>9.0552633033746268</v>
      </c>
      <c r="AO162" s="174">
        <v>8.9743211792869335</v>
      </c>
      <c r="AP162" s="174">
        <v>8.8838243173149731</v>
      </c>
      <c r="AQ162" s="174">
        <v>8.2735167797674993</v>
      </c>
      <c r="AR162" s="174">
        <v>8.0871514250478445</v>
      </c>
      <c r="AS162" s="174">
        <v>7.9306579299619466</v>
      </c>
      <c r="AT162" s="174">
        <v>7.9536885942929159</v>
      </c>
      <c r="AU162" s="174">
        <v>7.1018511076400195</v>
      </c>
      <c r="AV162" s="174">
        <v>6.833551005828066</v>
      </c>
      <c r="AW162" s="174">
        <v>7.2319800324137065</v>
      </c>
      <c r="AX162" s="174">
        <v>6.5349408379983078</v>
      </c>
      <c r="AY162" s="174">
        <v>6.7745002809983541</v>
      </c>
      <c r="AZ162" s="174">
        <v>6.650119965773662</v>
      </c>
    </row>
    <row r="163" spans="1:52" ht="12" customHeight="1">
      <c r="A163" s="179" t="s">
        <v>344</v>
      </c>
      <c r="B163" s="174">
        <v>0</v>
      </c>
      <c r="C163" s="174">
        <v>0</v>
      </c>
      <c r="D163" s="174">
        <v>0</v>
      </c>
      <c r="E163" s="174">
        <v>0</v>
      </c>
      <c r="F163" s="174">
        <v>0</v>
      </c>
      <c r="G163" s="174">
        <v>0</v>
      </c>
      <c r="H163" s="174">
        <v>0</v>
      </c>
      <c r="I163" s="174">
        <v>0</v>
      </c>
      <c r="J163" s="174">
        <v>0</v>
      </c>
      <c r="K163" s="174">
        <v>0</v>
      </c>
      <c r="L163" s="174">
        <v>0</v>
      </c>
      <c r="M163" s="174">
        <v>0</v>
      </c>
      <c r="N163" s="174">
        <v>0</v>
      </c>
      <c r="O163" s="174">
        <v>0</v>
      </c>
      <c r="P163" s="174">
        <v>0</v>
      </c>
      <c r="Q163" s="174">
        <v>0</v>
      </c>
      <c r="R163" s="174">
        <v>0</v>
      </c>
      <c r="S163" s="174">
        <v>0</v>
      </c>
      <c r="T163" s="174">
        <v>0</v>
      </c>
      <c r="U163" s="174">
        <v>0</v>
      </c>
      <c r="V163" s="174">
        <v>0</v>
      </c>
      <c r="W163" s="174">
        <v>0</v>
      </c>
      <c r="X163" s="174">
        <v>0</v>
      </c>
      <c r="Y163" s="174">
        <v>0</v>
      </c>
      <c r="Z163" s="174">
        <v>0</v>
      </c>
      <c r="AA163" s="174">
        <v>0</v>
      </c>
      <c r="AB163" s="174">
        <v>0</v>
      </c>
      <c r="AC163" s="174">
        <v>0</v>
      </c>
      <c r="AD163" s="174">
        <v>0</v>
      </c>
      <c r="AE163" s="174">
        <v>0</v>
      </c>
      <c r="AF163" s="174">
        <v>0</v>
      </c>
      <c r="AG163" s="174">
        <v>0</v>
      </c>
      <c r="AH163" s="174">
        <v>0</v>
      </c>
      <c r="AI163" s="174">
        <v>0</v>
      </c>
      <c r="AJ163" s="174">
        <v>0</v>
      </c>
      <c r="AK163" s="174">
        <v>0</v>
      </c>
      <c r="AL163" s="174">
        <v>0</v>
      </c>
      <c r="AM163" s="174">
        <v>0</v>
      </c>
      <c r="AN163" s="174">
        <v>0</v>
      </c>
      <c r="AO163" s="174">
        <v>0</v>
      </c>
      <c r="AP163" s="174">
        <v>0</v>
      </c>
      <c r="AQ163" s="174">
        <v>0</v>
      </c>
      <c r="AR163" s="174">
        <v>0</v>
      </c>
      <c r="AS163" s="174">
        <v>0</v>
      </c>
      <c r="AT163" s="174">
        <v>0</v>
      </c>
      <c r="AU163" s="174">
        <v>0</v>
      </c>
      <c r="AV163" s="174">
        <v>0</v>
      </c>
      <c r="AW163" s="174">
        <v>0</v>
      </c>
      <c r="AX163" s="174">
        <v>0</v>
      </c>
      <c r="AY163" s="174">
        <v>0</v>
      </c>
      <c r="AZ163" s="174">
        <v>0</v>
      </c>
    </row>
    <row r="164" spans="1:52" ht="12" customHeight="1">
      <c r="A164" s="179" t="s">
        <v>345</v>
      </c>
      <c r="B164" s="174">
        <v>0</v>
      </c>
      <c r="C164" s="174">
        <v>0</v>
      </c>
      <c r="D164" s="174">
        <v>0</v>
      </c>
      <c r="E164" s="174">
        <v>0</v>
      </c>
      <c r="F164" s="174">
        <v>0</v>
      </c>
      <c r="G164" s="174">
        <v>0</v>
      </c>
      <c r="H164" s="174">
        <v>0</v>
      </c>
      <c r="I164" s="174">
        <v>0</v>
      </c>
      <c r="J164" s="174">
        <v>0</v>
      </c>
      <c r="K164" s="174">
        <v>0</v>
      </c>
      <c r="L164" s="174">
        <v>0</v>
      </c>
      <c r="M164" s="174">
        <v>0</v>
      </c>
      <c r="N164" s="174">
        <v>0</v>
      </c>
      <c r="O164" s="174">
        <v>0</v>
      </c>
      <c r="P164" s="174">
        <v>0</v>
      </c>
      <c r="Q164" s="174">
        <v>0</v>
      </c>
      <c r="R164" s="174">
        <v>0</v>
      </c>
      <c r="S164" s="174">
        <v>0</v>
      </c>
      <c r="T164" s="174">
        <v>0</v>
      </c>
      <c r="U164" s="174">
        <v>0</v>
      </c>
      <c r="V164" s="174">
        <v>0</v>
      </c>
      <c r="W164" s="174">
        <v>0</v>
      </c>
      <c r="X164" s="174">
        <v>0</v>
      </c>
      <c r="Y164" s="174">
        <v>0</v>
      </c>
      <c r="Z164" s="174">
        <v>0</v>
      </c>
      <c r="AA164" s="174">
        <v>0</v>
      </c>
      <c r="AB164" s="174">
        <v>0</v>
      </c>
      <c r="AC164" s="174">
        <v>0</v>
      </c>
      <c r="AD164" s="174">
        <v>0</v>
      </c>
      <c r="AE164" s="174">
        <v>0</v>
      </c>
      <c r="AF164" s="174">
        <v>0</v>
      </c>
      <c r="AG164" s="174">
        <v>0</v>
      </c>
      <c r="AH164" s="174">
        <v>0</v>
      </c>
      <c r="AI164" s="174">
        <v>0</v>
      </c>
      <c r="AJ164" s="174">
        <v>0</v>
      </c>
      <c r="AK164" s="174">
        <v>0</v>
      </c>
      <c r="AL164" s="174">
        <v>0</v>
      </c>
      <c r="AM164" s="174">
        <v>0</v>
      </c>
      <c r="AN164" s="174">
        <v>0</v>
      </c>
      <c r="AO164" s="174">
        <v>0</v>
      </c>
      <c r="AP164" s="174">
        <v>0</v>
      </c>
      <c r="AQ164" s="174">
        <v>0</v>
      </c>
      <c r="AR164" s="174">
        <v>0</v>
      </c>
      <c r="AS164" s="174">
        <v>0</v>
      </c>
      <c r="AT164" s="174">
        <v>0</v>
      </c>
      <c r="AU164" s="174">
        <v>0</v>
      </c>
      <c r="AV164" s="174">
        <v>0</v>
      </c>
      <c r="AW164" s="174">
        <v>0</v>
      </c>
      <c r="AX164" s="174">
        <v>0</v>
      </c>
      <c r="AY164" s="174">
        <v>0</v>
      </c>
      <c r="AZ164" s="174">
        <v>0</v>
      </c>
    </row>
    <row r="165" spans="1:52" ht="12" customHeight="1">
      <c r="A165" s="172" t="s">
        <v>346</v>
      </c>
      <c r="B165" s="173">
        <v>3.1856708242835312</v>
      </c>
      <c r="C165" s="173">
        <v>3.1082357056134637</v>
      </c>
      <c r="D165" s="173">
        <v>3.0993757109148765</v>
      </c>
      <c r="E165" s="173">
        <v>2.6772882934543798</v>
      </c>
      <c r="F165" s="173">
        <v>2.3918469831338349</v>
      </c>
      <c r="G165" s="173">
        <v>2.8269053023772357</v>
      </c>
      <c r="H165" s="173">
        <v>2.8323545447960603</v>
      </c>
      <c r="I165" s="173">
        <v>3.2827160258402541</v>
      </c>
      <c r="J165" s="173">
        <v>3.6613573192160205</v>
      </c>
      <c r="K165" s="173">
        <v>4.7813344071339063</v>
      </c>
      <c r="L165" s="173">
        <v>5.0869209214628412</v>
      </c>
      <c r="M165" s="173">
        <v>5.7545007561264461</v>
      </c>
      <c r="N165" s="173">
        <v>6.0228960201367201</v>
      </c>
      <c r="O165" s="173">
        <v>6.0651428608210241</v>
      </c>
      <c r="P165" s="173">
        <v>6.6667238494630512</v>
      </c>
      <c r="Q165" s="173">
        <v>6.0998181956929187</v>
      </c>
      <c r="R165" s="173">
        <v>5.1257313947010683</v>
      </c>
      <c r="S165" s="173">
        <v>4.7514693830995958</v>
      </c>
      <c r="T165" s="173">
        <v>4.9160622146086066</v>
      </c>
      <c r="U165" s="173">
        <v>4.682076077010322</v>
      </c>
      <c r="V165" s="173">
        <v>4.5046065719127064</v>
      </c>
      <c r="W165" s="173">
        <v>4.4760323155695803</v>
      </c>
      <c r="X165" s="173">
        <v>4.12410614756039</v>
      </c>
      <c r="Y165" s="173">
        <v>3.7537778668962396</v>
      </c>
      <c r="Z165" s="173">
        <v>3.7289162637935536</v>
      </c>
      <c r="AA165" s="173">
        <v>3.6066395394591573</v>
      </c>
      <c r="AB165" s="173">
        <v>3.6872094505111628</v>
      </c>
      <c r="AC165" s="173">
        <v>3.5911461365706749</v>
      </c>
      <c r="AD165" s="173">
        <v>3.6733539345128197</v>
      </c>
      <c r="AE165" s="173">
        <v>3.494407585831186</v>
      </c>
      <c r="AF165" s="173">
        <v>3.0284426780088785</v>
      </c>
      <c r="AG165" s="173">
        <v>2.8713494967437185</v>
      </c>
      <c r="AH165" s="173">
        <v>2.7532427729330564</v>
      </c>
      <c r="AI165" s="173">
        <v>2.4870225959582983</v>
      </c>
      <c r="AJ165" s="173">
        <v>2.3617261389882973</v>
      </c>
      <c r="AK165" s="173">
        <v>2.434405562035586</v>
      </c>
      <c r="AL165" s="173">
        <v>2.4920966426804343</v>
      </c>
      <c r="AM165" s="173">
        <v>2.5410699980498697</v>
      </c>
      <c r="AN165" s="173">
        <v>2.6292867967232247</v>
      </c>
      <c r="AO165" s="173">
        <v>2.8667765653693991</v>
      </c>
      <c r="AP165" s="173">
        <v>2.7623153569589425</v>
      </c>
      <c r="AQ165" s="173">
        <v>2.6766438538760831</v>
      </c>
      <c r="AR165" s="173">
        <v>2.7986627934277628</v>
      </c>
      <c r="AS165" s="173">
        <v>2.8822555238071681</v>
      </c>
      <c r="AT165" s="173">
        <v>2.7764142545416686</v>
      </c>
      <c r="AU165" s="173">
        <v>3.2028976479748463</v>
      </c>
      <c r="AV165" s="173">
        <v>3.3272995123661326</v>
      </c>
      <c r="AW165" s="173">
        <v>3.314210935823974</v>
      </c>
      <c r="AX165" s="173">
        <v>3.3330230745023295</v>
      </c>
      <c r="AY165" s="173">
        <v>3.3341668346803797</v>
      </c>
      <c r="AZ165" s="173">
        <v>3.4292728410287494</v>
      </c>
    </row>
    <row r="166" spans="1:52" ht="12" customHeight="1">
      <c r="A166" s="125" t="s">
        <v>337</v>
      </c>
      <c r="B166" s="174">
        <v>1.4078238493130637</v>
      </c>
      <c r="C166" s="174">
        <v>1.4802943172019416</v>
      </c>
      <c r="D166" s="174">
        <v>1.609585981035659</v>
      </c>
      <c r="E166" s="174">
        <v>1.3468869925460969</v>
      </c>
      <c r="F166" s="174">
        <v>1.24543327527325</v>
      </c>
      <c r="G166" s="174">
        <v>1.4914126480253218</v>
      </c>
      <c r="H166" s="174">
        <v>1.4992620985388538</v>
      </c>
      <c r="I166" s="174">
        <v>1.728933995656228</v>
      </c>
      <c r="J166" s="174">
        <v>1.9833066254195748</v>
      </c>
      <c r="K166" s="174">
        <v>2.7257150379912671</v>
      </c>
      <c r="L166" s="174">
        <v>3.0379753738741297</v>
      </c>
      <c r="M166" s="174">
        <v>3.504951144338484</v>
      </c>
      <c r="N166" s="174">
        <v>3.8844769697407044</v>
      </c>
      <c r="O166" s="174">
        <v>3.984623897653806</v>
      </c>
      <c r="P166" s="174">
        <v>4.3647230489058426</v>
      </c>
      <c r="Q166" s="174">
        <v>3.9359010848590192</v>
      </c>
      <c r="R166" s="174">
        <v>3.4176639292326048</v>
      </c>
      <c r="S166" s="174">
        <v>3.0831652452856595</v>
      </c>
      <c r="T166" s="174">
        <v>3.1505408946561499</v>
      </c>
      <c r="U166" s="174">
        <v>2.9202127748352895</v>
      </c>
      <c r="V166" s="174">
        <v>2.6556394295851153</v>
      </c>
      <c r="W166" s="174">
        <v>2.563543737456663</v>
      </c>
      <c r="X166" s="174">
        <v>2.3013907562688463</v>
      </c>
      <c r="Y166" s="174">
        <v>2.0093258559959191</v>
      </c>
      <c r="Z166" s="174">
        <v>1.9408493572652399</v>
      </c>
      <c r="AA166" s="174">
        <v>1.8238033900145509</v>
      </c>
      <c r="AB166" s="174">
        <v>1.8789089466972619</v>
      </c>
      <c r="AC166" s="174">
        <v>1.8114772160869588</v>
      </c>
      <c r="AD166" s="174">
        <v>1.8626791149098252</v>
      </c>
      <c r="AE166" s="174">
        <v>1.7495015056638177</v>
      </c>
      <c r="AF166" s="174">
        <v>1.4961906643490439</v>
      </c>
      <c r="AG166" s="174">
        <v>1.4478823497246474</v>
      </c>
      <c r="AH166" s="174">
        <v>1.375315877890662</v>
      </c>
      <c r="AI166" s="174">
        <v>1.1884812279903474</v>
      </c>
      <c r="AJ166" s="174">
        <v>1.0808746141896217</v>
      </c>
      <c r="AK166" s="174">
        <v>1.1878694919549029</v>
      </c>
      <c r="AL166" s="174">
        <v>1.24702080568419</v>
      </c>
      <c r="AM166" s="174">
        <v>1.326279111613438</v>
      </c>
      <c r="AN166" s="174">
        <v>1.4279526395725177</v>
      </c>
      <c r="AO166" s="174">
        <v>1.6503888391315567</v>
      </c>
      <c r="AP166" s="174">
        <v>1.6215616635195615</v>
      </c>
      <c r="AQ166" s="174">
        <v>1.5764638305893486</v>
      </c>
      <c r="AR166" s="174">
        <v>1.6915455315486403</v>
      </c>
      <c r="AS166" s="174">
        <v>1.7498260214082542</v>
      </c>
      <c r="AT166" s="174">
        <v>1.6727847899565749</v>
      </c>
      <c r="AU166" s="174">
        <v>2.007994266537978</v>
      </c>
      <c r="AV166" s="174">
        <v>2.1208764976880681</v>
      </c>
      <c r="AW166" s="174">
        <v>2.1085843978668</v>
      </c>
      <c r="AX166" s="174">
        <v>2.1346764528795386</v>
      </c>
      <c r="AY166" s="174">
        <v>2.1358447369369959</v>
      </c>
      <c r="AZ166" s="174">
        <v>2.160947702621685</v>
      </c>
    </row>
    <row r="167" spans="1:52" ht="12" customHeight="1">
      <c r="A167" s="125" t="s">
        <v>338</v>
      </c>
      <c r="B167" s="174">
        <v>1.7778469749704675</v>
      </c>
      <c r="C167" s="174">
        <v>1.6279413884115221</v>
      </c>
      <c r="D167" s="174">
        <v>1.4897897298792173</v>
      </c>
      <c r="E167" s="174">
        <v>1.3304013009082827</v>
      </c>
      <c r="F167" s="174">
        <v>1.1464137078605847</v>
      </c>
      <c r="G167" s="174">
        <v>1.3354926543519139</v>
      </c>
      <c r="H167" s="174">
        <v>1.3330924462572062</v>
      </c>
      <c r="I167" s="174">
        <v>1.5537820301840259</v>
      </c>
      <c r="J167" s="174">
        <v>1.6780506937964457</v>
      </c>
      <c r="K167" s="174">
        <v>2.0556193691426397</v>
      </c>
      <c r="L167" s="174">
        <v>2.0489455475887111</v>
      </c>
      <c r="M167" s="174">
        <v>2.2495496117879621</v>
      </c>
      <c r="N167" s="174">
        <v>2.1384190503960152</v>
      </c>
      <c r="O167" s="174">
        <v>2.0805189631672181</v>
      </c>
      <c r="P167" s="174">
        <v>2.3020008005572086</v>
      </c>
      <c r="Q167" s="174">
        <v>2.163917110833899</v>
      </c>
      <c r="R167" s="174">
        <v>1.7080674654684638</v>
      </c>
      <c r="S167" s="174">
        <v>1.6683041378139365</v>
      </c>
      <c r="T167" s="174">
        <v>1.7655213199524564</v>
      </c>
      <c r="U167" s="174">
        <v>1.7618633021750323</v>
      </c>
      <c r="V167" s="174">
        <v>1.8489671423275911</v>
      </c>
      <c r="W167" s="174">
        <v>1.9124885781129173</v>
      </c>
      <c r="X167" s="174">
        <v>1.8227153912915437</v>
      </c>
      <c r="Y167" s="174">
        <v>1.7444520109003203</v>
      </c>
      <c r="Z167" s="174">
        <v>1.7880669065283137</v>
      </c>
      <c r="AA167" s="174">
        <v>1.7828361494446063</v>
      </c>
      <c r="AB167" s="174">
        <v>1.8083005038139006</v>
      </c>
      <c r="AC167" s="174">
        <v>1.7796689204837159</v>
      </c>
      <c r="AD167" s="174">
        <v>1.8106748196029947</v>
      </c>
      <c r="AE167" s="174">
        <v>1.7449060801673681</v>
      </c>
      <c r="AF167" s="174">
        <v>1.5322520136598348</v>
      </c>
      <c r="AG167" s="174">
        <v>1.4234671470190714</v>
      </c>
      <c r="AH167" s="174">
        <v>1.3779268950423944</v>
      </c>
      <c r="AI167" s="174">
        <v>1.2985413679679507</v>
      </c>
      <c r="AJ167" s="174">
        <v>1.2808515247986758</v>
      </c>
      <c r="AK167" s="174">
        <v>1.2465360700806829</v>
      </c>
      <c r="AL167" s="174">
        <v>1.2450758369962445</v>
      </c>
      <c r="AM167" s="174">
        <v>1.2147908864364316</v>
      </c>
      <c r="AN167" s="174">
        <v>1.2013341571507068</v>
      </c>
      <c r="AO167" s="174">
        <v>1.2163877262378424</v>
      </c>
      <c r="AP167" s="174">
        <v>1.1407536934393812</v>
      </c>
      <c r="AQ167" s="174">
        <v>1.1001800232867345</v>
      </c>
      <c r="AR167" s="174">
        <v>1.1071172618791227</v>
      </c>
      <c r="AS167" s="174">
        <v>1.1324295023989142</v>
      </c>
      <c r="AT167" s="174">
        <v>1.1036294645850939</v>
      </c>
      <c r="AU167" s="174">
        <v>1.1949033814368686</v>
      </c>
      <c r="AV167" s="174">
        <v>1.2064230146780648</v>
      </c>
      <c r="AW167" s="174">
        <v>1.205626537957174</v>
      </c>
      <c r="AX167" s="174">
        <v>1.1983466216227909</v>
      </c>
      <c r="AY167" s="174">
        <v>1.1983220977433835</v>
      </c>
      <c r="AZ167" s="174">
        <v>1.2683251384070644</v>
      </c>
    </row>
    <row r="168" spans="1:52" ht="12" customHeight="1">
      <c r="A168" s="114" t="s">
        <v>347</v>
      </c>
      <c r="B168" s="171">
        <v>1850.4341918239859</v>
      </c>
      <c r="C168" s="171">
        <v>1515.3790344307076</v>
      </c>
      <c r="D168" s="171">
        <v>1585.906555606897</v>
      </c>
      <c r="E168" s="171">
        <v>1592.0936520882294</v>
      </c>
      <c r="F168" s="171">
        <v>1525.641632171358</v>
      </c>
      <c r="G168" s="171">
        <v>1319.4724151434732</v>
      </c>
      <c r="H168" s="171">
        <v>1428.8108034319957</v>
      </c>
      <c r="I168" s="171">
        <v>1513.9463257732937</v>
      </c>
      <c r="J168" s="171">
        <v>1675.4888763756649</v>
      </c>
      <c r="K168" s="171">
        <v>1711.4558235989984</v>
      </c>
      <c r="L168" s="171">
        <v>1677.7354381358602</v>
      </c>
      <c r="M168" s="171">
        <v>1642.4291395249413</v>
      </c>
      <c r="N168" s="171">
        <v>1565.0767350011181</v>
      </c>
      <c r="O168" s="171">
        <v>1569.6663687080713</v>
      </c>
      <c r="P168" s="171">
        <v>1450.3820078784267</v>
      </c>
      <c r="Q168" s="171">
        <v>1549.2760085977036</v>
      </c>
      <c r="R168" s="171">
        <v>1286.1069207008618</v>
      </c>
      <c r="S168" s="171">
        <v>1497.8077933705463</v>
      </c>
      <c r="T168" s="171">
        <v>1288.5217278884188</v>
      </c>
      <c r="U168" s="171">
        <v>1438.1825240262383</v>
      </c>
      <c r="V168" s="171">
        <v>1180.8863904267771</v>
      </c>
      <c r="W168" s="171">
        <v>1220.0754153963808</v>
      </c>
      <c r="X168" s="171">
        <v>1070.5739082024654</v>
      </c>
      <c r="Y168" s="171">
        <v>1198.7101600319181</v>
      </c>
      <c r="Z168" s="171">
        <v>1082.2324650889811</v>
      </c>
      <c r="AA168" s="171">
        <v>1125.7542752198415</v>
      </c>
      <c r="AB168" s="171">
        <v>1330.8949969829932</v>
      </c>
      <c r="AC168" s="171">
        <v>1278.7359988273058</v>
      </c>
      <c r="AD168" s="171">
        <v>1243.6778766324403</v>
      </c>
      <c r="AE168" s="171">
        <v>1057.0228323035142</v>
      </c>
      <c r="AF168" s="171">
        <v>1179.1377201918513</v>
      </c>
      <c r="AG168" s="171">
        <v>1193.7019962915113</v>
      </c>
      <c r="AH168" s="171">
        <v>1018.370263275829</v>
      </c>
      <c r="AI168" s="171">
        <v>1033.4043299710615</v>
      </c>
      <c r="AJ168" s="171">
        <v>963.81260028862152</v>
      </c>
      <c r="AK168" s="171">
        <v>1062.0817836745216</v>
      </c>
      <c r="AL168" s="171">
        <v>1258.4438081375008</v>
      </c>
      <c r="AM168" s="171">
        <v>1126.9652727139278</v>
      </c>
      <c r="AN168" s="171">
        <v>1192.177958688934</v>
      </c>
      <c r="AO168" s="171">
        <v>1249.4319463495935</v>
      </c>
      <c r="AP168" s="171">
        <v>1228.4771979891777</v>
      </c>
      <c r="AQ168" s="171">
        <v>1122.2215625379001</v>
      </c>
      <c r="AR168" s="171">
        <v>1274.0413028471548</v>
      </c>
      <c r="AS168" s="171">
        <v>1203.2633527727135</v>
      </c>
      <c r="AT168" s="171">
        <v>1127.7186714871648</v>
      </c>
      <c r="AU168" s="171">
        <v>1201.5958491784629</v>
      </c>
      <c r="AV168" s="171">
        <v>1296.683845563673</v>
      </c>
      <c r="AW168" s="171">
        <v>1105.5898967546748</v>
      </c>
      <c r="AX168" s="171">
        <v>1109.516677061109</v>
      </c>
      <c r="AY168" s="171">
        <v>1049.8955361379469</v>
      </c>
      <c r="AZ168" s="171">
        <v>1046.8918623728266</v>
      </c>
    </row>
    <row r="170" spans="1:52" ht="12" customHeight="1">
      <c r="A170" s="114" t="s">
        <v>348</v>
      </c>
      <c r="B170" s="180">
        <v>33139.923245329701</v>
      </c>
      <c r="C170" s="180">
        <v>23244.298387964744</v>
      </c>
      <c r="D170" s="180">
        <v>29409.459696703023</v>
      </c>
      <c r="E170" s="180">
        <v>33179.093356580335</v>
      </c>
      <c r="F170" s="180">
        <v>37382.81528182004</v>
      </c>
      <c r="G170" s="180">
        <v>37567.37838275441</v>
      </c>
      <c r="H170" s="180">
        <v>30680.514839495918</v>
      </c>
      <c r="I170" s="180">
        <v>40014.987249374783</v>
      </c>
      <c r="J170" s="180">
        <v>50211.937781429915</v>
      </c>
      <c r="K170" s="180">
        <v>54710.85351698556</v>
      </c>
      <c r="L170" s="180">
        <v>78717.336763170257</v>
      </c>
      <c r="M170" s="180">
        <v>81119.948788085341</v>
      </c>
      <c r="N170" s="180">
        <v>66108.108298409177</v>
      </c>
      <c r="O170" s="180">
        <v>47914.459498702934</v>
      </c>
      <c r="P170" s="180">
        <v>42774.719216820587</v>
      </c>
      <c r="Q170" s="180">
        <v>44193.679263218568</v>
      </c>
      <c r="R170" s="180">
        <v>31161.326167856339</v>
      </c>
      <c r="S170" s="180">
        <v>41398.705281417599</v>
      </c>
      <c r="T170" s="180">
        <v>35006.836920325797</v>
      </c>
      <c r="U170" s="180">
        <v>45184.630468727686</v>
      </c>
      <c r="V170" s="180">
        <v>63876.847535197128</v>
      </c>
      <c r="W170" s="180">
        <v>24398.688129023158</v>
      </c>
      <c r="X170" s="180">
        <v>16616.155556496105</v>
      </c>
      <c r="Y170" s="180">
        <v>31867.034152250792</v>
      </c>
      <c r="Z170" s="180">
        <v>41247.912894488203</v>
      </c>
      <c r="AA170" s="180">
        <v>41362.106685532992</v>
      </c>
      <c r="AB170" s="180">
        <v>43783.490423686992</v>
      </c>
      <c r="AC170" s="180">
        <v>39735.158819366545</v>
      </c>
      <c r="AD170" s="180">
        <v>36178.562968612205</v>
      </c>
      <c r="AE170" s="180">
        <v>36502.116693429794</v>
      </c>
      <c r="AF170" s="180">
        <v>39458.121609744769</v>
      </c>
      <c r="AG170" s="180">
        <v>42034.46877127279</v>
      </c>
      <c r="AH170" s="180">
        <v>33823.948445385984</v>
      </c>
      <c r="AI170" s="180">
        <v>38673.695431551911</v>
      </c>
      <c r="AJ170" s="180">
        <v>40678.728897738976</v>
      </c>
      <c r="AK170" s="180">
        <v>60841.644248142002</v>
      </c>
      <c r="AL170" s="180">
        <v>94627.082017183522</v>
      </c>
      <c r="AM170" s="180">
        <v>77447.595466013299</v>
      </c>
      <c r="AN170" s="180">
        <v>73908.22602656846</v>
      </c>
      <c r="AO170" s="180">
        <v>74471.568168362108</v>
      </c>
      <c r="AP170" s="180">
        <v>67672.553267826646</v>
      </c>
      <c r="AQ170" s="180">
        <v>58755.741733224386</v>
      </c>
      <c r="AR170" s="180">
        <v>75113.111541062462</v>
      </c>
      <c r="AS170" s="180">
        <v>62673.686042530739</v>
      </c>
      <c r="AT170" s="180">
        <v>59249.951513206361</v>
      </c>
      <c r="AU170" s="180">
        <v>102606.66071429854</v>
      </c>
      <c r="AV170" s="180">
        <v>48188.318229795572</v>
      </c>
      <c r="AW170" s="180">
        <v>41519.251967922028</v>
      </c>
      <c r="AX170" s="180">
        <v>46507.330485397106</v>
      </c>
      <c r="AY170" s="180">
        <v>49703.445975650058</v>
      </c>
      <c r="AZ170" s="180">
        <v>56654.457696869213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T71" sqref="T71"/>
    </sheetView>
  </sheetViews>
  <sheetFormatPr defaultColWidth="9.1328125" defaultRowHeight="10.5"/>
  <cols>
    <col min="1" max="1" width="35.73046875" style="181" customWidth="1"/>
    <col min="2" max="2" width="7.73046875" style="181" customWidth="1"/>
    <col min="3" max="19" width="11.73046875" style="181" hidden="1" customWidth="1"/>
    <col min="20" max="53" width="11.73046875" style="181" customWidth="1"/>
    <col min="54" max="16384" width="9.1328125" style="181"/>
  </cols>
  <sheetData>
    <row r="1" spans="1:53">
      <c r="A1" s="191" t="s">
        <v>350</v>
      </c>
      <c r="B1" s="192" t="s">
        <v>349</v>
      </c>
      <c r="C1" s="193">
        <v>2000</v>
      </c>
      <c r="D1" s="194">
        <v>2001</v>
      </c>
      <c r="E1" s="194">
        <v>2002</v>
      </c>
      <c r="F1" s="194">
        <v>2003</v>
      </c>
      <c r="G1" s="194">
        <v>2004</v>
      </c>
      <c r="H1" s="194">
        <v>2005</v>
      </c>
      <c r="I1" s="194">
        <v>2006</v>
      </c>
      <c r="J1" s="194">
        <v>2007</v>
      </c>
      <c r="K1" s="194">
        <v>2008</v>
      </c>
      <c r="L1" s="194">
        <v>2009</v>
      </c>
      <c r="M1" s="194">
        <v>2010</v>
      </c>
      <c r="N1" s="194">
        <v>2011</v>
      </c>
      <c r="O1" s="194">
        <v>2012</v>
      </c>
      <c r="P1" s="194">
        <v>2013</v>
      </c>
      <c r="Q1" s="194">
        <v>2014</v>
      </c>
      <c r="R1" s="194">
        <v>2015</v>
      </c>
      <c r="S1" s="194">
        <v>2016</v>
      </c>
      <c r="T1" s="194">
        <v>2017</v>
      </c>
      <c r="U1" s="194">
        <v>2018</v>
      </c>
      <c r="V1" s="194">
        <v>2019</v>
      </c>
      <c r="W1" s="194">
        <v>2020</v>
      </c>
      <c r="X1" s="194">
        <v>2021</v>
      </c>
      <c r="Y1" s="194">
        <v>2022</v>
      </c>
      <c r="Z1" s="194">
        <v>2023</v>
      </c>
      <c r="AA1" s="194">
        <v>2024</v>
      </c>
      <c r="AB1" s="194">
        <v>2025</v>
      </c>
      <c r="AC1" s="194">
        <v>2026</v>
      </c>
      <c r="AD1" s="194">
        <v>2027</v>
      </c>
      <c r="AE1" s="194">
        <v>2028</v>
      </c>
      <c r="AF1" s="194">
        <v>2029</v>
      </c>
      <c r="AG1" s="194">
        <v>2030</v>
      </c>
      <c r="AH1" s="194">
        <v>2031</v>
      </c>
      <c r="AI1" s="194">
        <v>2032</v>
      </c>
      <c r="AJ1" s="194">
        <v>2033</v>
      </c>
      <c r="AK1" s="194">
        <v>2034</v>
      </c>
      <c r="AL1" s="194">
        <v>2035</v>
      </c>
      <c r="AM1" s="194">
        <v>2036</v>
      </c>
      <c r="AN1" s="194">
        <v>2037</v>
      </c>
      <c r="AO1" s="194">
        <v>2038</v>
      </c>
      <c r="AP1" s="194">
        <v>2039</v>
      </c>
      <c r="AQ1" s="194">
        <v>2040</v>
      </c>
      <c r="AR1" s="194">
        <v>2041</v>
      </c>
      <c r="AS1" s="194">
        <v>2042</v>
      </c>
      <c r="AT1" s="194">
        <v>2043</v>
      </c>
      <c r="AU1" s="194">
        <v>2044</v>
      </c>
      <c r="AV1" s="194">
        <v>2045</v>
      </c>
      <c r="AW1" s="194">
        <v>2046</v>
      </c>
      <c r="AX1" s="194">
        <v>2047</v>
      </c>
      <c r="AY1" s="194">
        <v>2048</v>
      </c>
      <c r="AZ1" s="194">
        <v>2049</v>
      </c>
      <c r="BA1" s="195">
        <v>2050</v>
      </c>
    </row>
    <row r="2" spans="1:53">
      <c r="A2" s="196" t="s">
        <v>381</v>
      </c>
      <c r="B2" s="197" t="s">
        <v>382</v>
      </c>
      <c r="C2" s="198">
        <v>1730113.9288246229</v>
      </c>
      <c r="D2" s="199">
        <v>1769011.7596182704</v>
      </c>
      <c r="E2" s="199">
        <v>1767631.4999999998</v>
      </c>
      <c r="F2" s="199">
        <v>1805019.0999999999</v>
      </c>
      <c r="G2" s="199">
        <v>1823441.8946299995</v>
      </c>
      <c r="H2" s="199">
        <v>1830863.6300362092</v>
      </c>
      <c r="I2" s="199">
        <v>1839347.1590200001</v>
      </c>
      <c r="J2" s="199">
        <v>1809931.3403099997</v>
      </c>
      <c r="K2" s="199">
        <v>1804391.3599199997</v>
      </c>
      <c r="L2" s="199">
        <v>1699956.4955600002</v>
      </c>
      <c r="M2" s="199">
        <v>1764365.1504632677</v>
      </c>
      <c r="N2" s="199">
        <v>1698946.8909116737</v>
      </c>
      <c r="O2" s="199">
        <v>1685617.083084042</v>
      </c>
      <c r="P2" s="199">
        <v>1667790.7709945533</v>
      </c>
      <c r="Q2" s="199">
        <v>1607754.1793130846</v>
      </c>
      <c r="R2" s="199">
        <v>1627476.8809308</v>
      </c>
      <c r="S2" s="199">
        <v>1642222.7650916898</v>
      </c>
      <c r="T2" s="199">
        <v>1647367.8031027482</v>
      </c>
      <c r="U2" s="199">
        <v>1632582.6450283264</v>
      </c>
      <c r="V2" s="199">
        <v>1618784.5582508321</v>
      </c>
      <c r="W2" s="199">
        <v>1603889.6222422356</v>
      </c>
      <c r="X2" s="199">
        <v>1597091.4896847876</v>
      </c>
      <c r="Y2" s="199">
        <v>1589299.5511567607</v>
      </c>
      <c r="Z2" s="199">
        <v>1572073.3817042534</v>
      </c>
      <c r="AA2" s="199">
        <v>1558689.6824324573</v>
      </c>
      <c r="AB2" s="199">
        <v>1550348.2547751986</v>
      </c>
      <c r="AC2" s="199">
        <v>1546766.973301091</v>
      </c>
      <c r="AD2" s="199">
        <v>1545066.8805215037</v>
      </c>
      <c r="AE2" s="199">
        <v>1544178.2951404094</v>
      </c>
      <c r="AF2" s="199">
        <v>1540052.7963121701</v>
      </c>
      <c r="AG2" s="199">
        <v>1532638.4069402181</v>
      </c>
      <c r="AH2" s="199">
        <v>1528221.1256243202</v>
      </c>
      <c r="AI2" s="199">
        <v>1523016.7079093871</v>
      </c>
      <c r="AJ2" s="199">
        <v>1513400.8439298288</v>
      </c>
      <c r="AK2" s="199">
        <v>1502187.6522790398</v>
      </c>
      <c r="AL2" s="199">
        <v>1483617.1093299545</v>
      </c>
      <c r="AM2" s="199">
        <v>1478880.3852834583</v>
      </c>
      <c r="AN2" s="199">
        <v>1470118.6931631546</v>
      </c>
      <c r="AO2" s="199">
        <v>1462890.0341174274</v>
      </c>
      <c r="AP2" s="199">
        <v>1459293.3434868767</v>
      </c>
      <c r="AQ2" s="199">
        <v>1455402.1554122684</v>
      </c>
      <c r="AR2" s="199">
        <v>1450628.5185764662</v>
      </c>
      <c r="AS2" s="199">
        <v>1449075.1229531078</v>
      </c>
      <c r="AT2" s="199">
        <v>1443415.825378851</v>
      </c>
      <c r="AU2" s="199">
        <v>1438180.7591161337</v>
      </c>
      <c r="AV2" s="199">
        <v>1438639.1705338815</v>
      </c>
      <c r="AW2" s="199">
        <v>1435540.9929193901</v>
      </c>
      <c r="AX2" s="199">
        <v>1427382.5308960236</v>
      </c>
      <c r="AY2" s="199">
        <v>1420198.7251501093</v>
      </c>
      <c r="AZ2" s="199">
        <v>1415859.7821925816</v>
      </c>
      <c r="BA2" s="200">
        <v>1412105.7342235292</v>
      </c>
    </row>
    <row r="3" spans="1:53">
      <c r="A3" s="201" t="s">
        <v>383</v>
      </c>
      <c r="B3" s="202" t="s">
        <v>384</v>
      </c>
      <c r="C3" s="203">
        <v>321253.50492733793</v>
      </c>
      <c r="D3" s="204">
        <v>323144.12030999991</v>
      </c>
      <c r="E3" s="204">
        <v>322035.46579999983</v>
      </c>
      <c r="F3" s="204">
        <v>332121.31378000003</v>
      </c>
      <c r="G3" s="204">
        <v>327538.04422999994</v>
      </c>
      <c r="H3" s="204">
        <v>318250.71262220864</v>
      </c>
      <c r="I3" s="204">
        <v>329823.89227000001</v>
      </c>
      <c r="J3" s="204">
        <v>328505.86473000003</v>
      </c>
      <c r="K3" s="204">
        <v>305448.62588999991</v>
      </c>
      <c r="L3" s="204">
        <v>269025.03037999989</v>
      </c>
      <c r="M3" s="204">
        <v>283302.81971022877</v>
      </c>
      <c r="N3" s="204">
        <v>287943.9602455569</v>
      </c>
      <c r="O3" s="204">
        <v>294553.79163812054</v>
      </c>
      <c r="P3" s="204">
        <v>287183.47548455698</v>
      </c>
      <c r="Q3" s="204">
        <v>269046.4797746379</v>
      </c>
      <c r="R3" s="204">
        <v>262682.2312636674</v>
      </c>
      <c r="S3" s="204">
        <v>248394.83075511648</v>
      </c>
      <c r="T3" s="204">
        <v>243262.52697624074</v>
      </c>
      <c r="U3" s="204">
        <v>229194.35663075998</v>
      </c>
      <c r="V3" s="204">
        <v>218306.69075797289</v>
      </c>
      <c r="W3" s="204">
        <v>208841.65884592867</v>
      </c>
      <c r="X3" s="204">
        <v>206782.65481057495</v>
      </c>
      <c r="Y3" s="204">
        <v>199438.63361609439</v>
      </c>
      <c r="Z3" s="204">
        <v>196563.869978045</v>
      </c>
      <c r="AA3" s="204">
        <v>188635.7061971121</v>
      </c>
      <c r="AB3" s="204">
        <v>184170.44245196803</v>
      </c>
      <c r="AC3" s="204">
        <v>180317.43028047981</v>
      </c>
      <c r="AD3" s="204">
        <v>175255.78938233195</v>
      </c>
      <c r="AE3" s="204">
        <v>174736.11554843403</v>
      </c>
      <c r="AF3" s="204">
        <v>167730.17929012387</v>
      </c>
      <c r="AG3" s="204">
        <v>155438.992667588</v>
      </c>
      <c r="AH3" s="204">
        <v>148301.54180503084</v>
      </c>
      <c r="AI3" s="204">
        <v>137441.84637307751</v>
      </c>
      <c r="AJ3" s="204">
        <v>125832.57501514076</v>
      </c>
      <c r="AK3" s="204">
        <v>115201.02221662206</v>
      </c>
      <c r="AL3" s="204">
        <v>107677.38478626359</v>
      </c>
      <c r="AM3" s="204">
        <v>106799.11836087899</v>
      </c>
      <c r="AN3" s="204">
        <v>100110.83511714402</v>
      </c>
      <c r="AO3" s="204">
        <v>95243.562194504077</v>
      </c>
      <c r="AP3" s="204">
        <v>92924.579436965229</v>
      </c>
      <c r="AQ3" s="204">
        <v>90474.232100223977</v>
      </c>
      <c r="AR3" s="204">
        <v>86993.887389156167</v>
      </c>
      <c r="AS3" s="204">
        <v>88312.858888327828</v>
      </c>
      <c r="AT3" s="204">
        <v>87947.923335678497</v>
      </c>
      <c r="AU3" s="204">
        <v>86410.806993365113</v>
      </c>
      <c r="AV3" s="204">
        <v>87691.312209994416</v>
      </c>
      <c r="AW3" s="204">
        <v>84644.74603908119</v>
      </c>
      <c r="AX3" s="204">
        <v>80218.839351607967</v>
      </c>
      <c r="AY3" s="204">
        <v>77211.672920559096</v>
      </c>
      <c r="AZ3" s="204">
        <v>76943.856024816705</v>
      </c>
      <c r="BA3" s="205">
        <v>73456.967222202074</v>
      </c>
    </row>
    <row r="4" spans="1:53">
      <c r="A4" s="206" t="s">
        <v>385</v>
      </c>
      <c r="B4" s="207" t="s">
        <v>386</v>
      </c>
      <c r="C4" s="208">
        <v>225803.65764806845</v>
      </c>
      <c r="D4" s="209">
        <v>225189.23436</v>
      </c>
      <c r="E4" s="209">
        <v>223488.9007399999</v>
      </c>
      <c r="F4" s="209">
        <v>231524.58079000001</v>
      </c>
      <c r="G4" s="209">
        <v>228423.94822999992</v>
      </c>
      <c r="H4" s="209">
        <v>222416.60614234829</v>
      </c>
      <c r="I4" s="209">
        <v>233703.9639</v>
      </c>
      <c r="J4" s="209">
        <v>231006.12011000008</v>
      </c>
      <c r="K4" s="209">
        <v>211415.43033</v>
      </c>
      <c r="L4" s="209">
        <v>178463.81698000003</v>
      </c>
      <c r="M4" s="209">
        <v>192670.57409828543</v>
      </c>
      <c r="N4" s="209">
        <v>192950.18734937077</v>
      </c>
      <c r="O4" s="209">
        <v>199837.28438734976</v>
      </c>
      <c r="P4" s="209">
        <v>196464.50002928468</v>
      </c>
      <c r="Q4" s="209">
        <v>181030.92511238981</v>
      </c>
      <c r="R4" s="209">
        <v>175868.66214880801</v>
      </c>
      <c r="S4" s="209">
        <v>168796.06367044325</v>
      </c>
      <c r="T4" s="209">
        <v>163725.12687689083</v>
      </c>
      <c r="U4" s="209">
        <v>156239.48951072316</v>
      </c>
      <c r="V4" s="209">
        <v>155391.66939789712</v>
      </c>
      <c r="W4" s="209">
        <v>147436.90627459032</v>
      </c>
      <c r="X4" s="209">
        <v>147817.79796642147</v>
      </c>
      <c r="Y4" s="209">
        <v>141025.24803542392</v>
      </c>
      <c r="Z4" s="209">
        <v>139632.89649042767</v>
      </c>
      <c r="AA4" s="209">
        <v>136978.85776325763</v>
      </c>
      <c r="AB4" s="209">
        <v>135743.1093654978</v>
      </c>
      <c r="AC4" s="209">
        <v>133056.23698163711</v>
      </c>
      <c r="AD4" s="209">
        <v>129644.63386192507</v>
      </c>
      <c r="AE4" s="209">
        <v>127655.35182686381</v>
      </c>
      <c r="AF4" s="209">
        <v>120325.96815107758</v>
      </c>
      <c r="AG4" s="209">
        <v>116632.41397341744</v>
      </c>
      <c r="AH4" s="209">
        <v>112436.06298029181</v>
      </c>
      <c r="AI4" s="209">
        <v>106834.32257782947</v>
      </c>
      <c r="AJ4" s="209">
        <v>97402.890427799866</v>
      </c>
      <c r="AK4" s="209">
        <v>92301.759032356669</v>
      </c>
      <c r="AL4" s="209">
        <v>88600.81511821138</v>
      </c>
      <c r="AM4" s="209">
        <v>88755.954555125005</v>
      </c>
      <c r="AN4" s="209">
        <v>83260.198261404395</v>
      </c>
      <c r="AO4" s="209">
        <v>79164.984272852278</v>
      </c>
      <c r="AP4" s="209">
        <v>78514.766073540697</v>
      </c>
      <c r="AQ4" s="209">
        <v>76790.212476883069</v>
      </c>
      <c r="AR4" s="209">
        <v>75248.020369205784</v>
      </c>
      <c r="AS4" s="209">
        <v>77078.961143093082</v>
      </c>
      <c r="AT4" s="209">
        <v>76823.032453741907</v>
      </c>
      <c r="AU4" s="209">
        <v>77300.949159510958</v>
      </c>
      <c r="AV4" s="209">
        <v>78275.974789601038</v>
      </c>
      <c r="AW4" s="209">
        <v>75748.185972895459</v>
      </c>
      <c r="AX4" s="209">
        <v>73000.929605590674</v>
      </c>
      <c r="AY4" s="209">
        <v>70712.886493480153</v>
      </c>
      <c r="AZ4" s="209">
        <v>70993.122387317504</v>
      </c>
      <c r="BA4" s="210">
        <v>68724.620170708353</v>
      </c>
    </row>
    <row r="5" spans="1:53">
      <c r="A5" s="211" t="s">
        <v>387</v>
      </c>
      <c r="B5" s="212" t="s">
        <v>388</v>
      </c>
      <c r="C5" s="213">
        <v>221513.35164031869</v>
      </c>
      <c r="D5" s="214">
        <v>220463.38227999993</v>
      </c>
      <c r="E5" s="214">
        <v>217910.02361999996</v>
      </c>
      <c r="F5" s="214">
        <v>226707.68135999993</v>
      </c>
      <c r="G5" s="214">
        <v>225628.22980999993</v>
      </c>
      <c r="H5" s="214">
        <v>220579.44243135548</v>
      </c>
      <c r="I5" s="214">
        <v>232117.45416000011</v>
      </c>
      <c r="J5" s="214">
        <v>229862.60312000004</v>
      </c>
      <c r="K5" s="214">
        <v>210686.27728999997</v>
      </c>
      <c r="L5" s="214">
        <v>178208.31121000001</v>
      </c>
      <c r="M5" s="214">
        <v>191977.61901072034</v>
      </c>
      <c r="N5" s="214">
        <v>193415.77676545523</v>
      </c>
      <c r="O5" s="214">
        <v>200780.23252299876</v>
      </c>
      <c r="P5" s="214">
        <v>196236.33204263108</v>
      </c>
      <c r="Q5" s="214">
        <v>180384.19209922192</v>
      </c>
      <c r="R5" s="214">
        <v>175733.2388656167</v>
      </c>
      <c r="S5" s="214">
        <v>167989.24387207875</v>
      </c>
      <c r="T5" s="214">
        <v>162981.42750785651</v>
      </c>
      <c r="U5" s="214">
        <v>155349.99178972869</v>
      </c>
      <c r="V5" s="214">
        <v>154276.88093927797</v>
      </c>
      <c r="W5" s="214">
        <v>146126.99136667908</v>
      </c>
      <c r="X5" s="214">
        <v>146284.30109046763</v>
      </c>
      <c r="Y5" s="214">
        <v>139322.64862680191</v>
      </c>
      <c r="Z5" s="214">
        <v>137811.08580915155</v>
      </c>
      <c r="AA5" s="214">
        <v>135017.06729937863</v>
      </c>
      <c r="AB5" s="214">
        <v>133634.84599717028</v>
      </c>
      <c r="AC5" s="214">
        <v>130845.04623262462</v>
      </c>
      <c r="AD5" s="214">
        <v>127298.25221512155</v>
      </c>
      <c r="AE5" s="214">
        <v>125161.27509895405</v>
      </c>
      <c r="AF5" s="214">
        <v>117707.21551126652</v>
      </c>
      <c r="AG5" s="214">
        <v>113916.65075202375</v>
      </c>
      <c r="AH5" s="214">
        <v>109633.97730091299</v>
      </c>
      <c r="AI5" s="214">
        <v>103968.99470206549</v>
      </c>
      <c r="AJ5" s="214">
        <v>94517.25406205692</v>
      </c>
      <c r="AK5" s="214">
        <v>89387.730207321889</v>
      </c>
      <c r="AL5" s="214">
        <v>85661.633167866443</v>
      </c>
      <c r="AM5" s="214">
        <v>85772.304168094794</v>
      </c>
      <c r="AN5" s="214">
        <v>80252.05844564976</v>
      </c>
      <c r="AO5" s="214">
        <v>76151.949891881522</v>
      </c>
      <c r="AP5" s="214">
        <v>75490.105756349687</v>
      </c>
      <c r="AQ5" s="214">
        <v>73752.364660134568</v>
      </c>
      <c r="AR5" s="214">
        <v>72207.80682759831</v>
      </c>
      <c r="AS5" s="214">
        <v>74068.853376077852</v>
      </c>
      <c r="AT5" s="214">
        <v>73880.312428553254</v>
      </c>
      <c r="AU5" s="214">
        <v>74498.260760728648</v>
      </c>
      <c r="AV5" s="214">
        <v>75505.404998414015</v>
      </c>
      <c r="AW5" s="214">
        <v>73042.215800655162</v>
      </c>
      <c r="AX5" s="214">
        <v>70441.027728352245</v>
      </c>
      <c r="AY5" s="214">
        <v>68212.816666929561</v>
      </c>
      <c r="AZ5" s="214">
        <v>68676.646519185131</v>
      </c>
      <c r="BA5" s="215">
        <v>66577.293897546857</v>
      </c>
    </row>
    <row r="6" spans="1:53">
      <c r="A6" s="216" t="s">
        <v>389</v>
      </c>
      <c r="B6" s="217" t="s">
        <v>390</v>
      </c>
      <c r="C6" s="218">
        <v>93.869242697540386</v>
      </c>
      <c r="D6" s="219">
        <v>92.400210000001564</v>
      </c>
      <c r="E6" s="219">
        <v>324.69441000003059</v>
      </c>
      <c r="F6" s="219">
        <v>2929.2923599999976</v>
      </c>
      <c r="G6" s="219">
        <v>5316.6708999999591</v>
      </c>
      <c r="H6" s="219">
        <v>5395.6950786386096</v>
      </c>
      <c r="I6" s="219">
        <v>4815.9106100000317</v>
      </c>
      <c r="J6" s="219">
        <v>5542.9079600000405</v>
      </c>
      <c r="K6" s="219">
        <v>5270.6071799999572</v>
      </c>
      <c r="L6" s="219">
        <v>4293.7570500000056</v>
      </c>
      <c r="M6" s="219">
        <v>3901.989285890515</v>
      </c>
      <c r="N6" s="219">
        <v>7012.5742833240092</v>
      </c>
      <c r="O6" s="219">
        <v>6786.9270576133395</v>
      </c>
      <c r="P6" s="219">
        <v>5528.1907551473541</v>
      </c>
      <c r="Q6" s="219">
        <v>5148.9034028817177</v>
      </c>
      <c r="R6" s="219">
        <v>4776.2229218850689</v>
      </c>
      <c r="S6" s="219">
        <v>4747.3313041245237</v>
      </c>
      <c r="T6" s="219">
        <v>4527.7348731343336</v>
      </c>
      <c r="U6" s="219">
        <v>4504.569938504027</v>
      </c>
      <c r="V6" s="219">
        <v>4463.5872707551043</v>
      </c>
      <c r="W6" s="219">
        <v>4275.0598789106125</v>
      </c>
      <c r="X6" s="219">
        <v>4316.8641489044376</v>
      </c>
      <c r="Y6" s="219">
        <v>4312.221901511778</v>
      </c>
      <c r="Z6" s="219">
        <v>4254.141188147406</v>
      </c>
      <c r="AA6" s="219">
        <v>4152.7801886734469</v>
      </c>
      <c r="AB6" s="219">
        <v>4157.0842951377081</v>
      </c>
      <c r="AC6" s="219">
        <v>4123.3218306247945</v>
      </c>
      <c r="AD6" s="219">
        <v>4055.1050046708297</v>
      </c>
      <c r="AE6" s="219">
        <v>4029.2683125378207</v>
      </c>
      <c r="AF6" s="219">
        <v>3685.9075636830548</v>
      </c>
      <c r="AG6" s="219">
        <v>3735.0879011373063</v>
      </c>
      <c r="AH6" s="219">
        <v>3629.9973771566479</v>
      </c>
      <c r="AI6" s="219">
        <v>3423.308213792553</v>
      </c>
      <c r="AJ6" s="219">
        <v>2862.0552540141016</v>
      </c>
      <c r="AK6" s="219">
        <v>2830.2968648632514</v>
      </c>
      <c r="AL6" s="219">
        <v>2795.962691254339</v>
      </c>
      <c r="AM6" s="219">
        <v>2686.2540504154199</v>
      </c>
      <c r="AN6" s="219">
        <v>2490.5425647197853</v>
      </c>
      <c r="AO6" s="219">
        <v>2326.5420433305799</v>
      </c>
      <c r="AP6" s="219">
        <v>2283.3133649048336</v>
      </c>
      <c r="AQ6" s="219">
        <v>2319.3368921277706</v>
      </c>
      <c r="AR6" s="219">
        <v>2263.7451422143422</v>
      </c>
      <c r="AS6" s="219">
        <v>2352.7813695558561</v>
      </c>
      <c r="AT6" s="219">
        <v>2363.6664561829994</v>
      </c>
      <c r="AU6" s="219">
        <v>2392.30261742523</v>
      </c>
      <c r="AV6" s="219">
        <v>2537.8862338000135</v>
      </c>
      <c r="AW6" s="219">
        <v>2448.5834753616427</v>
      </c>
      <c r="AX6" s="219">
        <v>2348.7153286692733</v>
      </c>
      <c r="AY6" s="219">
        <v>2272.181229266424</v>
      </c>
      <c r="AZ6" s="219">
        <v>2329.4577610553442</v>
      </c>
      <c r="BA6" s="220">
        <v>2331.8042505595968</v>
      </c>
    </row>
    <row r="7" spans="1:53">
      <c r="A7" s="216" t="s">
        <v>391</v>
      </c>
      <c r="B7" s="217" t="s">
        <v>392</v>
      </c>
      <c r="C7" s="218">
        <v>62637.428732199318</v>
      </c>
      <c r="D7" s="219">
        <v>59659.319569999992</v>
      </c>
      <c r="E7" s="219">
        <v>57542.598269999929</v>
      </c>
      <c r="F7" s="219">
        <v>57883.416679999988</v>
      </c>
      <c r="G7" s="219">
        <v>59896.823369999976</v>
      </c>
      <c r="H7" s="219">
        <v>56463.600156522516</v>
      </c>
      <c r="I7" s="219">
        <v>58351.429250000074</v>
      </c>
      <c r="J7" s="219">
        <v>59820.711440000006</v>
      </c>
      <c r="K7" s="219">
        <v>55956.111650000013</v>
      </c>
      <c r="L7" s="219">
        <v>40101.857229999987</v>
      </c>
      <c r="M7" s="219">
        <v>46558.897907594546</v>
      </c>
      <c r="N7" s="219">
        <v>47005.716622418549</v>
      </c>
      <c r="O7" s="219">
        <v>47200.532075356597</v>
      </c>
      <c r="P7" s="219">
        <v>43142.026249347167</v>
      </c>
      <c r="Q7" s="219">
        <v>43403.116735853691</v>
      </c>
      <c r="R7" s="219">
        <v>40065.971262397819</v>
      </c>
      <c r="S7" s="219">
        <v>37219.001575679256</v>
      </c>
      <c r="T7" s="219">
        <v>37915.682166166189</v>
      </c>
      <c r="U7" s="219">
        <v>35625.984472701151</v>
      </c>
      <c r="V7" s="219">
        <v>34909.442677589323</v>
      </c>
      <c r="W7" s="219">
        <v>34083.475158176705</v>
      </c>
      <c r="X7" s="219">
        <v>33722.123599582745</v>
      </c>
      <c r="Y7" s="219">
        <v>33187.105044309988</v>
      </c>
      <c r="Z7" s="219">
        <v>32443.056367728928</v>
      </c>
      <c r="AA7" s="219">
        <v>31998.48908383961</v>
      </c>
      <c r="AB7" s="219">
        <v>31780.504720870857</v>
      </c>
      <c r="AC7" s="219">
        <v>31703.92850428282</v>
      </c>
      <c r="AD7" s="219">
        <v>31670.296145291046</v>
      </c>
      <c r="AE7" s="219">
        <v>31631.468102430528</v>
      </c>
      <c r="AF7" s="219">
        <v>31407.935315022783</v>
      </c>
      <c r="AG7" s="219">
        <v>31039.795831769778</v>
      </c>
      <c r="AH7" s="219">
        <v>30832.912835432155</v>
      </c>
      <c r="AI7" s="219">
        <v>30449.465048478323</v>
      </c>
      <c r="AJ7" s="219">
        <v>29837.940906737269</v>
      </c>
      <c r="AK7" s="219">
        <v>29232.518853613459</v>
      </c>
      <c r="AL7" s="219">
        <v>28716.194675888783</v>
      </c>
      <c r="AM7" s="219">
        <v>28429.99268460352</v>
      </c>
      <c r="AN7" s="219">
        <v>28046.472037839554</v>
      </c>
      <c r="AO7" s="219">
        <v>27525.872881139781</v>
      </c>
      <c r="AP7" s="219">
        <v>27067.343862320969</v>
      </c>
      <c r="AQ7" s="219">
        <v>26574.410051238363</v>
      </c>
      <c r="AR7" s="219">
        <v>26225.779937091334</v>
      </c>
      <c r="AS7" s="219">
        <v>25802.168838524427</v>
      </c>
      <c r="AT7" s="219">
        <v>25269.009569907172</v>
      </c>
      <c r="AU7" s="219">
        <v>24502.926226469623</v>
      </c>
      <c r="AV7" s="219">
        <v>24020.842267502816</v>
      </c>
      <c r="AW7" s="219">
        <v>23385.946837410629</v>
      </c>
      <c r="AX7" s="219">
        <v>22172.700510025483</v>
      </c>
      <c r="AY7" s="219">
        <v>21465.613294641287</v>
      </c>
      <c r="AZ7" s="219">
        <v>19849.904358126361</v>
      </c>
      <c r="BA7" s="220">
        <v>18464.361110464226</v>
      </c>
    </row>
    <row r="8" spans="1:53">
      <c r="A8" s="216" t="s">
        <v>393</v>
      </c>
      <c r="B8" s="217" t="s">
        <v>394</v>
      </c>
      <c r="C8" s="218">
        <v>156795.98437262489</v>
      </c>
      <c r="D8" s="219">
        <v>159139.47495999996</v>
      </c>
      <c r="E8" s="219">
        <v>158295.55694000004</v>
      </c>
      <c r="F8" s="219">
        <v>164270.20637000003</v>
      </c>
      <c r="G8" s="219">
        <v>158496.10696</v>
      </c>
      <c r="H8" s="219">
        <v>156378.26570718936</v>
      </c>
      <c r="I8" s="219">
        <v>166723.76470999999</v>
      </c>
      <c r="J8" s="219">
        <v>161935.81769999999</v>
      </c>
      <c r="K8" s="219">
        <v>147339.58948</v>
      </c>
      <c r="L8" s="219">
        <v>132207.86055000004</v>
      </c>
      <c r="M8" s="219">
        <v>140281.41118294842</v>
      </c>
      <c r="N8" s="219">
        <v>137594.02997125467</v>
      </c>
      <c r="O8" s="219">
        <v>144890.30157208792</v>
      </c>
      <c r="P8" s="219">
        <v>146065.48251824669</v>
      </c>
      <c r="Q8" s="219">
        <v>130227.9737267711</v>
      </c>
      <c r="R8" s="219">
        <v>129260.83587843819</v>
      </c>
      <c r="S8" s="219">
        <v>124714.17981871165</v>
      </c>
      <c r="T8" s="219">
        <v>119262.24213363955</v>
      </c>
      <c r="U8" s="219">
        <v>114071.50424463581</v>
      </c>
      <c r="V8" s="219">
        <v>113787.52555028745</v>
      </c>
      <c r="W8" s="219">
        <v>106677.24382802614</v>
      </c>
      <c r="X8" s="219">
        <v>107095.56947410855</v>
      </c>
      <c r="Y8" s="219">
        <v>100889.73727624296</v>
      </c>
      <c r="Z8" s="219">
        <v>100179.5239308929</v>
      </c>
      <c r="AA8" s="219">
        <v>97873.263972652363</v>
      </c>
      <c r="AB8" s="219">
        <v>96731.583483387891</v>
      </c>
      <c r="AC8" s="219">
        <v>94018.755945850644</v>
      </c>
      <c r="AD8" s="219">
        <v>90577.747225383151</v>
      </c>
      <c r="AE8" s="219">
        <v>88531.034258561587</v>
      </c>
      <c r="AF8" s="219">
        <v>81707.926484997428</v>
      </c>
      <c r="AG8" s="219">
        <v>78256.672373392823</v>
      </c>
      <c r="AH8" s="219">
        <v>74293.040849819343</v>
      </c>
      <c r="AI8" s="219">
        <v>69379.735746418766</v>
      </c>
      <c r="AJ8" s="219">
        <v>61245.41220633129</v>
      </c>
      <c r="AK8" s="219">
        <v>56791.197951797425</v>
      </c>
      <c r="AL8" s="219">
        <v>53655.774609399479</v>
      </c>
      <c r="AM8" s="219">
        <v>54131.834454930431</v>
      </c>
      <c r="AN8" s="219">
        <v>49229.489309232398</v>
      </c>
      <c r="AO8" s="219">
        <v>45819.212783773364</v>
      </c>
      <c r="AP8" s="219">
        <v>45679.322578572173</v>
      </c>
      <c r="AQ8" s="219">
        <v>44428.212115410322</v>
      </c>
      <c r="AR8" s="219">
        <v>43334.640880498468</v>
      </c>
      <c r="AS8" s="219">
        <v>44574.990426565411</v>
      </c>
      <c r="AT8" s="219">
        <v>44916.368027487566</v>
      </c>
      <c r="AU8" s="219">
        <v>46286.259016936172</v>
      </c>
      <c r="AV8" s="219">
        <v>47673.424547822928</v>
      </c>
      <c r="AW8" s="219">
        <v>45942.117227292008</v>
      </c>
      <c r="AX8" s="219">
        <v>44493.167552520521</v>
      </c>
      <c r="AY8" s="219">
        <v>43133.135864376607</v>
      </c>
      <c r="AZ8" s="219">
        <v>45203.004608001065</v>
      </c>
      <c r="BA8" s="220">
        <v>44512.817721804749</v>
      </c>
    </row>
    <row r="9" spans="1:53">
      <c r="A9" s="216" t="s">
        <v>395</v>
      </c>
      <c r="B9" s="217" t="s">
        <v>396</v>
      </c>
      <c r="C9" s="218">
        <v>1986.0692927969653</v>
      </c>
      <c r="D9" s="219">
        <v>1572.1875399999967</v>
      </c>
      <c r="E9" s="219">
        <v>1747.1739999999998</v>
      </c>
      <c r="F9" s="219">
        <v>1624.76595</v>
      </c>
      <c r="G9" s="219">
        <v>1918.6285799999996</v>
      </c>
      <c r="H9" s="219">
        <v>2341.8814890050603</v>
      </c>
      <c r="I9" s="219">
        <v>2226.3495900000003</v>
      </c>
      <c r="J9" s="219">
        <v>2563.1660199999997</v>
      </c>
      <c r="K9" s="219">
        <v>2119.9689800000001</v>
      </c>
      <c r="L9" s="219">
        <v>1604.83638</v>
      </c>
      <c r="M9" s="219">
        <v>1235.3206342868414</v>
      </c>
      <c r="N9" s="219">
        <v>1803.4558884580274</v>
      </c>
      <c r="O9" s="219">
        <v>1902.4718179409488</v>
      </c>
      <c r="P9" s="219">
        <v>1500.6325198898603</v>
      </c>
      <c r="Q9" s="219">
        <v>1604.1982337154413</v>
      </c>
      <c r="R9" s="219">
        <v>1630.2088028956218</v>
      </c>
      <c r="S9" s="219">
        <v>1308.7311735632979</v>
      </c>
      <c r="T9" s="219">
        <v>1275.7683349164347</v>
      </c>
      <c r="U9" s="219">
        <v>1147.9331338877203</v>
      </c>
      <c r="V9" s="219">
        <v>1116.3254406460653</v>
      </c>
      <c r="W9" s="219">
        <v>1091.2125015656088</v>
      </c>
      <c r="X9" s="219">
        <v>1149.7438678718963</v>
      </c>
      <c r="Y9" s="219">
        <v>933.58440473715837</v>
      </c>
      <c r="Z9" s="219">
        <v>934.36432238234693</v>
      </c>
      <c r="AA9" s="219">
        <v>992.53405421320872</v>
      </c>
      <c r="AB9" s="219">
        <v>965.67349777377922</v>
      </c>
      <c r="AC9" s="219">
        <v>999.03995186636109</v>
      </c>
      <c r="AD9" s="219">
        <v>995.10383977650622</v>
      </c>
      <c r="AE9" s="219">
        <v>969.50442542413589</v>
      </c>
      <c r="AF9" s="219">
        <v>905.44614756324904</v>
      </c>
      <c r="AG9" s="219">
        <v>885.09464572383638</v>
      </c>
      <c r="AH9" s="219">
        <v>878.02623850486316</v>
      </c>
      <c r="AI9" s="219">
        <v>716.48569337586753</v>
      </c>
      <c r="AJ9" s="219">
        <v>571.84569497428038</v>
      </c>
      <c r="AK9" s="219">
        <v>533.71653704775395</v>
      </c>
      <c r="AL9" s="219">
        <v>493.70119132383479</v>
      </c>
      <c r="AM9" s="219">
        <v>524.22297814540855</v>
      </c>
      <c r="AN9" s="219">
        <v>485.55453385801457</v>
      </c>
      <c r="AO9" s="219">
        <v>480.32218363778691</v>
      </c>
      <c r="AP9" s="219">
        <v>460.12595055171573</v>
      </c>
      <c r="AQ9" s="219">
        <v>430.40560135810688</v>
      </c>
      <c r="AR9" s="219">
        <v>383.64086779415635</v>
      </c>
      <c r="AS9" s="219">
        <v>1338.9127414321622</v>
      </c>
      <c r="AT9" s="219">
        <v>1331.2683749755233</v>
      </c>
      <c r="AU9" s="219">
        <v>1316.7728998976177</v>
      </c>
      <c r="AV9" s="219">
        <v>1273.2519492882475</v>
      </c>
      <c r="AW9" s="219">
        <v>1265.5682605908937</v>
      </c>
      <c r="AX9" s="219">
        <v>1426.4443371369648</v>
      </c>
      <c r="AY9" s="219">
        <v>1341.8862786452316</v>
      </c>
      <c r="AZ9" s="219">
        <v>1294.2797920023672</v>
      </c>
      <c r="BA9" s="220">
        <v>1268.3108147182829</v>
      </c>
    </row>
    <row r="10" spans="1:53">
      <c r="A10" s="211" t="s">
        <v>397</v>
      </c>
      <c r="B10" s="212" t="s">
        <v>398</v>
      </c>
      <c r="C10" s="213">
        <v>6.3047520352490665</v>
      </c>
      <c r="D10" s="214">
        <v>-7.7069999999604306</v>
      </c>
      <c r="E10" s="214">
        <v>35.001379999993389</v>
      </c>
      <c r="F10" s="214">
        <v>13.305280000027324</v>
      </c>
      <c r="G10" s="214">
        <v>19.600820000007445</v>
      </c>
      <c r="H10" s="214">
        <v>60.187105322650325</v>
      </c>
      <c r="I10" s="214">
        <v>59.502819999978897</v>
      </c>
      <c r="J10" s="214">
        <v>74.898349999991893</v>
      </c>
      <c r="K10" s="214">
        <v>156.10643000000309</v>
      </c>
      <c r="L10" s="214">
        <v>102.30087000000651</v>
      </c>
      <c r="M10" s="214">
        <v>327.5282694650507</v>
      </c>
      <c r="N10" s="214">
        <v>217.6613697474088</v>
      </c>
      <c r="O10" s="214">
        <v>172.15985720303303</v>
      </c>
      <c r="P10" s="214">
        <v>135.06751999869891</v>
      </c>
      <c r="Q10" s="214">
        <v>88.205708718765578</v>
      </c>
      <c r="R10" s="214">
        <v>136.42797266316819</v>
      </c>
      <c r="S10" s="214">
        <v>160.0074245030797</v>
      </c>
      <c r="T10" s="214">
        <v>161.65153182617192</v>
      </c>
      <c r="U10" s="214">
        <v>166.3443783328851</v>
      </c>
      <c r="V10" s="214">
        <v>167.05275185436142</v>
      </c>
      <c r="W10" s="214">
        <v>166.9537723358311</v>
      </c>
      <c r="X10" s="214">
        <v>169.60617371364287</v>
      </c>
      <c r="Y10" s="214">
        <v>153.53532863697308</v>
      </c>
      <c r="Z10" s="214">
        <v>124.73484290668256</v>
      </c>
      <c r="AA10" s="214">
        <v>110.63623270812624</v>
      </c>
      <c r="AB10" s="214">
        <v>93.591013830327384</v>
      </c>
      <c r="AC10" s="214">
        <v>41.024421634368807</v>
      </c>
      <c r="AD10" s="214">
        <v>28.194443754828995</v>
      </c>
      <c r="AE10" s="214">
        <v>28.858758892911133</v>
      </c>
      <c r="AF10" s="214">
        <v>29.169527770552094</v>
      </c>
      <c r="AG10" s="214">
        <v>29.454051124586229</v>
      </c>
      <c r="AH10" s="214">
        <v>28.984637139222045</v>
      </c>
      <c r="AI10" s="214">
        <v>24.135717013022109</v>
      </c>
      <c r="AJ10" s="214">
        <v>19.312119383609527</v>
      </c>
      <c r="AK10" s="214">
        <v>15.84454996174081</v>
      </c>
      <c r="AL10" s="214">
        <v>13.77813241846254</v>
      </c>
      <c r="AM10" s="214">
        <v>12.536459979681304</v>
      </c>
      <c r="AN10" s="214">
        <v>10.958143083491198</v>
      </c>
      <c r="AO10" s="214">
        <v>9.8742248607752252</v>
      </c>
      <c r="AP10" s="214">
        <v>8.9009721449262393</v>
      </c>
      <c r="AQ10" s="214">
        <v>7.8978790015395646</v>
      </c>
      <c r="AR10" s="214">
        <v>6.9254570489672957</v>
      </c>
      <c r="AS10" s="214">
        <v>6.1505640740296812</v>
      </c>
      <c r="AT10" s="214">
        <v>5.4584822775023376</v>
      </c>
      <c r="AU10" s="214">
        <v>4.6776482520097291</v>
      </c>
      <c r="AV10" s="214">
        <v>4.2187391124484286</v>
      </c>
      <c r="AW10" s="214">
        <v>3.7144051800879145</v>
      </c>
      <c r="AX10" s="214">
        <v>3.3668393597549637</v>
      </c>
      <c r="AY10" s="214">
        <v>3.1643339949881137</v>
      </c>
      <c r="AZ10" s="214">
        <v>2.9534394205426935</v>
      </c>
      <c r="BA10" s="215">
        <v>2.7464715003168303</v>
      </c>
    </row>
    <row r="11" spans="1:53">
      <c r="A11" s="211" t="s">
        <v>399</v>
      </c>
      <c r="B11" s="212" t="s">
        <v>400</v>
      </c>
      <c r="C11" s="213">
        <v>4276.7413462999539</v>
      </c>
      <c r="D11" s="214">
        <v>4699.2537800000173</v>
      </c>
      <c r="E11" s="214">
        <v>5299.7987899999498</v>
      </c>
      <c r="F11" s="214">
        <v>4555.0012700000007</v>
      </c>
      <c r="G11" s="214">
        <v>2777.7703999999721</v>
      </c>
      <c r="H11" s="214">
        <v>1856.212969891476</v>
      </c>
      <c r="I11" s="214">
        <v>1665.5084299999653</v>
      </c>
      <c r="J11" s="214">
        <v>1193.6257100000003</v>
      </c>
      <c r="K11" s="214">
        <v>626.14935000000332</v>
      </c>
      <c r="L11" s="214">
        <v>177.41304000002856</v>
      </c>
      <c r="M11" s="214">
        <v>502.33379337911356</v>
      </c>
      <c r="N11" s="214">
        <v>-522.12110285853669</v>
      </c>
      <c r="O11" s="214">
        <v>-1036.7641392339083</v>
      </c>
      <c r="P11" s="214">
        <v>76.935778310362366</v>
      </c>
      <c r="Q11" s="214">
        <v>520.71807975006232</v>
      </c>
      <c r="R11" s="214">
        <v>103.39787795588563</v>
      </c>
      <c r="S11" s="214">
        <v>253.01786166280544</v>
      </c>
      <c r="T11" s="214">
        <v>153.74174840258092</v>
      </c>
      <c r="U11" s="214">
        <v>290.5934726685482</v>
      </c>
      <c r="V11" s="214">
        <v>514.45891463437874</v>
      </c>
      <c r="W11" s="214">
        <v>735.84502718380463</v>
      </c>
      <c r="X11" s="214">
        <v>954.62513427952945</v>
      </c>
      <c r="Y11" s="214">
        <v>1143.2326088833906</v>
      </c>
      <c r="Z11" s="214">
        <v>1299.9156431444026</v>
      </c>
      <c r="AA11" s="214">
        <v>1470.8717746622715</v>
      </c>
      <c r="AB11" s="214">
        <v>1632.0299586626679</v>
      </c>
      <c r="AC11" s="214">
        <v>1791.2021891808854</v>
      </c>
      <c r="AD11" s="214">
        <v>1942.3354207410648</v>
      </c>
      <c r="AE11" s="214">
        <v>2089.5162492647851</v>
      </c>
      <c r="AF11" s="214">
        <v>2212.4336845488251</v>
      </c>
      <c r="AG11" s="214">
        <v>2311.2514177272533</v>
      </c>
      <c r="AH11" s="214">
        <v>2393.4886643940645</v>
      </c>
      <c r="AI11" s="214">
        <v>2461.2965576381039</v>
      </c>
      <c r="AJ11" s="214">
        <v>2493.9927112417727</v>
      </c>
      <c r="AK11" s="214">
        <v>2528.110280682652</v>
      </c>
      <c r="AL11" s="214">
        <v>2557.080090468904</v>
      </c>
      <c r="AM11" s="214">
        <v>2602.5456554492748</v>
      </c>
      <c r="AN11" s="214">
        <v>2629.7369273891736</v>
      </c>
      <c r="AO11" s="214">
        <v>2635.978286813297</v>
      </c>
      <c r="AP11" s="214">
        <v>2644.1741905227564</v>
      </c>
      <c r="AQ11" s="214">
        <v>2644.2614393205058</v>
      </c>
      <c r="AR11" s="214">
        <v>2654.9119716716323</v>
      </c>
      <c r="AS11" s="214">
        <v>2649.002517847689</v>
      </c>
      <c r="AT11" s="214">
        <v>2630.408445562849</v>
      </c>
      <c r="AU11" s="214">
        <v>2579.3537902010294</v>
      </c>
      <c r="AV11" s="214">
        <v>2554.4302623055009</v>
      </c>
      <c r="AW11" s="214">
        <v>2507.1026893103781</v>
      </c>
      <c r="AX11" s="214">
        <v>2386.8293206651624</v>
      </c>
      <c r="AY11" s="214">
        <v>2335.4733929874483</v>
      </c>
      <c r="AZ11" s="214">
        <v>2154.5217015486141</v>
      </c>
      <c r="BA11" s="215">
        <v>1995.4949036322087</v>
      </c>
    </row>
    <row r="12" spans="1:53">
      <c r="A12" s="216" t="s">
        <v>401</v>
      </c>
      <c r="B12" s="217" t="s">
        <v>402</v>
      </c>
      <c r="C12" s="218">
        <v>4276.7413462999539</v>
      </c>
      <c r="D12" s="219">
        <v>4699.2537800000173</v>
      </c>
      <c r="E12" s="219">
        <v>5299.7987899999498</v>
      </c>
      <c r="F12" s="219">
        <v>4555.0012700000007</v>
      </c>
      <c r="G12" s="219">
        <v>2777.7703999999721</v>
      </c>
      <c r="H12" s="219">
        <v>1856.212969891476</v>
      </c>
      <c r="I12" s="219">
        <v>1665.5084299999653</v>
      </c>
      <c r="J12" s="219">
        <v>1193.6257100000003</v>
      </c>
      <c r="K12" s="219">
        <v>626.14935000000332</v>
      </c>
      <c r="L12" s="219">
        <v>177.41304000002856</v>
      </c>
      <c r="M12" s="219">
        <v>502.33379337911356</v>
      </c>
      <c r="N12" s="219">
        <v>-522.12110285853669</v>
      </c>
      <c r="O12" s="219">
        <v>-1036.7641392339083</v>
      </c>
      <c r="P12" s="219">
        <v>76.935778310362366</v>
      </c>
      <c r="Q12" s="219">
        <v>520.71807975006232</v>
      </c>
      <c r="R12" s="219">
        <v>103.39787795588563</v>
      </c>
      <c r="S12" s="219">
        <v>253.01786166280544</v>
      </c>
      <c r="T12" s="219">
        <v>153.74174840258092</v>
      </c>
      <c r="U12" s="219">
        <v>290.5934726685482</v>
      </c>
      <c r="V12" s="219">
        <v>514.45891463437874</v>
      </c>
      <c r="W12" s="219">
        <v>735.84502718380463</v>
      </c>
      <c r="X12" s="219">
        <v>954.62513427952945</v>
      </c>
      <c r="Y12" s="219">
        <v>1143.2326088833906</v>
      </c>
      <c r="Z12" s="219">
        <v>1299.9156431444026</v>
      </c>
      <c r="AA12" s="219">
        <v>1470.8717746622715</v>
      </c>
      <c r="AB12" s="219">
        <v>1632.0299586626679</v>
      </c>
      <c r="AC12" s="219">
        <v>1791.2021891808854</v>
      </c>
      <c r="AD12" s="219">
        <v>1942.3354207410648</v>
      </c>
      <c r="AE12" s="219">
        <v>2089.5162492647851</v>
      </c>
      <c r="AF12" s="219">
        <v>2212.4336845488251</v>
      </c>
      <c r="AG12" s="219">
        <v>2311.2514177272533</v>
      </c>
      <c r="AH12" s="219">
        <v>2393.4886643940645</v>
      </c>
      <c r="AI12" s="219">
        <v>2461.2965576381039</v>
      </c>
      <c r="AJ12" s="219">
        <v>2493.9927112417727</v>
      </c>
      <c r="AK12" s="219">
        <v>2528.110280682652</v>
      </c>
      <c r="AL12" s="219">
        <v>2557.080090468904</v>
      </c>
      <c r="AM12" s="219">
        <v>2602.5456554492748</v>
      </c>
      <c r="AN12" s="219">
        <v>2629.7369273891736</v>
      </c>
      <c r="AO12" s="219">
        <v>2635.978286813297</v>
      </c>
      <c r="AP12" s="219">
        <v>2644.1741905227564</v>
      </c>
      <c r="AQ12" s="219">
        <v>2644.2614393205058</v>
      </c>
      <c r="AR12" s="219">
        <v>2654.9119716716323</v>
      </c>
      <c r="AS12" s="219">
        <v>2649.002517847689</v>
      </c>
      <c r="AT12" s="219">
        <v>2630.408445562849</v>
      </c>
      <c r="AU12" s="219">
        <v>2579.3537902010294</v>
      </c>
      <c r="AV12" s="219">
        <v>2554.4302623055009</v>
      </c>
      <c r="AW12" s="219">
        <v>2507.1026893103781</v>
      </c>
      <c r="AX12" s="219">
        <v>2386.8293206651624</v>
      </c>
      <c r="AY12" s="219">
        <v>2335.4733929874483</v>
      </c>
      <c r="AZ12" s="219">
        <v>2154.5217015486141</v>
      </c>
      <c r="BA12" s="220">
        <v>1995.4949036322087</v>
      </c>
    </row>
    <row r="13" spans="1:53">
      <c r="A13" s="216" t="s">
        <v>403</v>
      </c>
      <c r="B13" s="217" t="s">
        <v>404</v>
      </c>
      <c r="C13" s="218">
        <v>0</v>
      </c>
      <c r="D13" s="219">
        <v>0</v>
      </c>
      <c r="E13" s="219">
        <v>0</v>
      </c>
      <c r="F13" s="219">
        <v>0</v>
      </c>
      <c r="G13" s="219">
        <v>0</v>
      </c>
      <c r="H13" s="219">
        <v>0</v>
      </c>
      <c r="I13" s="219">
        <v>0</v>
      </c>
      <c r="J13" s="219">
        <v>0</v>
      </c>
      <c r="K13" s="219">
        <v>0</v>
      </c>
      <c r="L13" s="219">
        <v>0</v>
      </c>
      <c r="M13" s="219">
        <v>0</v>
      </c>
      <c r="N13" s="219">
        <v>0</v>
      </c>
      <c r="O13" s="219">
        <v>0</v>
      </c>
      <c r="P13" s="219">
        <v>0</v>
      </c>
      <c r="Q13" s="219">
        <v>0</v>
      </c>
      <c r="R13" s="219">
        <v>0</v>
      </c>
      <c r="S13" s="219">
        <v>0</v>
      </c>
      <c r="T13" s="219">
        <v>0</v>
      </c>
      <c r="U13" s="219">
        <v>0</v>
      </c>
      <c r="V13" s="219">
        <v>0</v>
      </c>
      <c r="W13" s="219">
        <v>0</v>
      </c>
      <c r="X13" s="219">
        <v>0</v>
      </c>
      <c r="Y13" s="219">
        <v>0</v>
      </c>
      <c r="Z13" s="219">
        <v>0</v>
      </c>
      <c r="AA13" s="219">
        <v>0</v>
      </c>
      <c r="AB13" s="219">
        <v>0</v>
      </c>
      <c r="AC13" s="219">
        <v>0</v>
      </c>
      <c r="AD13" s="219">
        <v>0</v>
      </c>
      <c r="AE13" s="219">
        <v>0</v>
      </c>
      <c r="AF13" s="219">
        <v>0</v>
      </c>
      <c r="AG13" s="219">
        <v>0</v>
      </c>
      <c r="AH13" s="219">
        <v>0</v>
      </c>
      <c r="AI13" s="219">
        <v>0</v>
      </c>
      <c r="AJ13" s="219">
        <v>0</v>
      </c>
      <c r="AK13" s="219">
        <v>0</v>
      </c>
      <c r="AL13" s="219">
        <v>0</v>
      </c>
      <c r="AM13" s="219">
        <v>0</v>
      </c>
      <c r="AN13" s="219">
        <v>0</v>
      </c>
      <c r="AO13" s="219">
        <v>0</v>
      </c>
      <c r="AP13" s="219">
        <v>0</v>
      </c>
      <c r="AQ13" s="219">
        <v>0</v>
      </c>
      <c r="AR13" s="219">
        <v>0</v>
      </c>
      <c r="AS13" s="219">
        <v>0</v>
      </c>
      <c r="AT13" s="219">
        <v>0</v>
      </c>
      <c r="AU13" s="219">
        <v>0</v>
      </c>
      <c r="AV13" s="219">
        <v>0</v>
      </c>
      <c r="AW13" s="219">
        <v>0</v>
      </c>
      <c r="AX13" s="219">
        <v>0</v>
      </c>
      <c r="AY13" s="219">
        <v>0</v>
      </c>
      <c r="AZ13" s="219">
        <v>0</v>
      </c>
      <c r="BA13" s="220">
        <v>0</v>
      </c>
    </row>
    <row r="14" spans="1:53">
      <c r="A14" s="211" t="s">
        <v>405</v>
      </c>
      <c r="B14" s="212" t="s">
        <v>406</v>
      </c>
      <c r="C14" s="213">
        <v>7.2599094145226672</v>
      </c>
      <c r="D14" s="214">
        <v>34.305299999999988</v>
      </c>
      <c r="E14" s="214">
        <v>244.07695000000024</v>
      </c>
      <c r="F14" s="214">
        <v>248.59288000000004</v>
      </c>
      <c r="G14" s="214">
        <v>-1.6528000000000702</v>
      </c>
      <c r="H14" s="214">
        <v>-79.236364221349504</v>
      </c>
      <c r="I14" s="214">
        <v>-138.50151000000005</v>
      </c>
      <c r="J14" s="214">
        <v>-125.00706999999989</v>
      </c>
      <c r="K14" s="214">
        <v>-53.10274000000004</v>
      </c>
      <c r="L14" s="214">
        <v>-24.208140000000299</v>
      </c>
      <c r="M14" s="214">
        <v>-136.90697527906264</v>
      </c>
      <c r="N14" s="214">
        <v>-161.12968297336363</v>
      </c>
      <c r="O14" s="214">
        <v>-78.343853618183175</v>
      </c>
      <c r="P14" s="214">
        <v>16.164688344499609</v>
      </c>
      <c r="Q14" s="214">
        <v>37.809224699056585</v>
      </c>
      <c r="R14" s="214">
        <v>-104.40256742773317</v>
      </c>
      <c r="S14" s="214">
        <v>393.79451219859305</v>
      </c>
      <c r="T14" s="214">
        <v>428.30608880562829</v>
      </c>
      <c r="U14" s="214">
        <v>432.5598699930016</v>
      </c>
      <c r="V14" s="214">
        <v>433.27679213040176</v>
      </c>
      <c r="W14" s="214">
        <v>407.11610839164416</v>
      </c>
      <c r="X14" s="214">
        <v>409.2655679606471</v>
      </c>
      <c r="Y14" s="214">
        <v>405.8314711016742</v>
      </c>
      <c r="Z14" s="214">
        <v>397.16019522504041</v>
      </c>
      <c r="AA14" s="214">
        <v>380.28245650859901</v>
      </c>
      <c r="AB14" s="214">
        <v>382.6423958345099</v>
      </c>
      <c r="AC14" s="214">
        <v>378.9641381972408</v>
      </c>
      <c r="AD14" s="214">
        <v>375.85178230761073</v>
      </c>
      <c r="AE14" s="214">
        <v>375.70171975202857</v>
      </c>
      <c r="AF14" s="214">
        <v>377.14942749167653</v>
      </c>
      <c r="AG14" s="214">
        <v>375.05775254184618</v>
      </c>
      <c r="AH14" s="214">
        <v>379.61237784553168</v>
      </c>
      <c r="AI14" s="214">
        <v>379.89560111284811</v>
      </c>
      <c r="AJ14" s="214">
        <v>372.33153511756711</v>
      </c>
      <c r="AK14" s="214">
        <v>370.07399439039796</v>
      </c>
      <c r="AL14" s="214">
        <v>368.32372745759108</v>
      </c>
      <c r="AM14" s="214">
        <v>368.56827160126056</v>
      </c>
      <c r="AN14" s="214">
        <v>367.44474528197622</v>
      </c>
      <c r="AO14" s="214">
        <v>367.18186929669605</v>
      </c>
      <c r="AP14" s="214">
        <v>371.58515452332801</v>
      </c>
      <c r="AQ14" s="214">
        <v>385.68849842646671</v>
      </c>
      <c r="AR14" s="214">
        <v>378.37611288687606</v>
      </c>
      <c r="AS14" s="214">
        <v>354.95468509350894</v>
      </c>
      <c r="AT14" s="214">
        <v>306.85309734831765</v>
      </c>
      <c r="AU14" s="214">
        <v>218.65696032927565</v>
      </c>
      <c r="AV14" s="214">
        <v>211.92078976906538</v>
      </c>
      <c r="AW14" s="214">
        <v>195.15307774984529</v>
      </c>
      <c r="AX14" s="214">
        <v>169.70571721351035</v>
      </c>
      <c r="AY14" s="214">
        <v>161.43209956816975</v>
      </c>
      <c r="AZ14" s="214">
        <v>159.00072716321159</v>
      </c>
      <c r="BA14" s="215">
        <v>149.08489802895235</v>
      </c>
    </row>
    <row r="15" spans="1:53">
      <c r="A15" s="206" t="s">
        <v>407</v>
      </c>
      <c r="B15" s="207" t="s">
        <v>408</v>
      </c>
      <c r="C15" s="208">
        <v>92570.402300227375</v>
      </c>
      <c r="D15" s="209">
        <v>95144.672060000041</v>
      </c>
      <c r="E15" s="209">
        <v>95774.560919999974</v>
      </c>
      <c r="F15" s="209">
        <v>97340.127650000009</v>
      </c>
      <c r="G15" s="209">
        <v>95853.658060000031</v>
      </c>
      <c r="H15" s="209">
        <v>92701.403280757222</v>
      </c>
      <c r="I15" s="209">
        <v>93147.823539999968</v>
      </c>
      <c r="J15" s="209">
        <v>93896.64810000002</v>
      </c>
      <c r="K15" s="209">
        <v>90706.893039999995</v>
      </c>
      <c r="L15" s="209">
        <v>87601.867340000026</v>
      </c>
      <c r="M15" s="209">
        <v>86786.803470116254</v>
      </c>
      <c r="N15" s="209">
        <v>91010.363038864263</v>
      </c>
      <c r="O15" s="209">
        <v>90990.945767601486</v>
      </c>
      <c r="P15" s="209">
        <v>86364.162766332331</v>
      </c>
      <c r="Q15" s="209">
        <v>83630.606347401059</v>
      </c>
      <c r="R15" s="209">
        <v>83008.703338711784</v>
      </c>
      <c r="S15" s="209">
        <v>75808.980412014673</v>
      </c>
      <c r="T15" s="209">
        <v>76052.71474657119</v>
      </c>
      <c r="U15" s="209">
        <v>69376.100662245401</v>
      </c>
      <c r="V15" s="209">
        <v>59796.923318578876</v>
      </c>
      <c r="W15" s="209">
        <v>58496.214505556258</v>
      </c>
      <c r="X15" s="209">
        <v>56090.662833900831</v>
      </c>
      <c r="Y15" s="209">
        <v>56023.005090196617</v>
      </c>
      <c r="Z15" s="209">
        <v>55450.712570585361</v>
      </c>
      <c r="AA15" s="209">
        <v>50089.796603735958</v>
      </c>
      <c r="AB15" s="209">
        <v>47341.914457577157</v>
      </c>
      <c r="AC15" s="209">
        <v>46052.786938937919</v>
      </c>
      <c r="AD15" s="209">
        <v>44390.310327388135</v>
      </c>
      <c r="AE15" s="209">
        <v>46223.110115650772</v>
      </c>
      <c r="AF15" s="209">
        <v>46547.812266311157</v>
      </c>
      <c r="AG15" s="209">
        <v>38100.082106384303</v>
      </c>
      <c r="AH15" s="209">
        <v>35134.719730514669</v>
      </c>
      <c r="AI15" s="209">
        <v>29986.183353424</v>
      </c>
      <c r="AJ15" s="209">
        <v>27836.674870453804</v>
      </c>
      <c r="AK15" s="209">
        <v>22470.43728499674</v>
      </c>
      <c r="AL15" s="209">
        <v>18648.995216362979</v>
      </c>
      <c r="AM15" s="209">
        <v>17615.950227151814</v>
      </c>
      <c r="AN15" s="209">
        <v>16495.327472679179</v>
      </c>
      <c r="AO15" s="209">
        <v>15750.911810366022</v>
      </c>
      <c r="AP15" s="209">
        <v>14092.426099949274</v>
      </c>
      <c r="AQ15" s="209">
        <v>13363.872338208455</v>
      </c>
      <c r="AR15" s="209">
        <v>11392.578299228267</v>
      </c>
      <c r="AS15" s="209">
        <v>10956.260080998269</v>
      </c>
      <c r="AT15" s="209">
        <v>10874.037378793808</v>
      </c>
      <c r="AU15" s="209">
        <v>8843.6285250066358</v>
      </c>
      <c r="AV15" s="209">
        <v>9144.0878730678905</v>
      </c>
      <c r="AW15" s="209">
        <v>8626.0869142464726</v>
      </c>
      <c r="AX15" s="209">
        <v>7128.8662897218355</v>
      </c>
      <c r="AY15" s="209">
        <v>6411.6530890583044</v>
      </c>
      <c r="AZ15" s="209">
        <v>5864.3133201398978</v>
      </c>
      <c r="BA15" s="210">
        <v>4646.5866031687156</v>
      </c>
    </row>
    <row r="16" spans="1:53">
      <c r="A16" s="211" t="s">
        <v>409</v>
      </c>
      <c r="B16" s="212" t="s">
        <v>410</v>
      </c>
      <c r="C16" s="213">
        <v>89940.489377991209</v>
      </c>
      <c r="D16" s="214">
        <v>91940.307110000038</v>
      </c>
      <c r="E16" s="214">
        <v>92410.357859999989</v>
      </c>
      <c r="F16" s="214">
        <v>93859.753689999998</v>
      </c>
      <c r="G16" s="214">
        <v>92874.574370000031</v>
      </c>
      <c r="H16" s="214">
        <v>90103.451675495642</v>
      </c>
      <c r="I16" s="214">
        <v>90068.627009999982</v>
      </c>
      <c r="J16" s="214">
        <v>90515.562339999989</v>
      </c>
      <c r="K16" s="214">
        <v>87689.250099999976</v>
      </c>
      <c r="L16" s="214">
        <v>84864.399680000002</v>
      </c>
      <c r="M16" s="214">
        <v>83592.918237561724</v>
      </c>
      <c r="N16" s="214">
        <v>88067.631089987262</v>
      </c>
      <c r="O16" s="214">
        <v>88519.347919480904</v>
      </c>
      <c r="P16" s="214">
        <v>84233.125154892696</v>
      </c>
      <c r="Q16" s="214">
        <v>81473.201459693577</v>
      </c>
      <c r="R16" s="214">
        <v>80950.688610432189</v>
      </c>
      <c r="S16" s="214">
        <v>73496.331994775508</v>
      </c>
      <c r="T16" s="214">
        <v>73642.518209572896</v>
      </c>
      <c r="U16" s="214">
        <v>66999.097054401122</v>
      </c>
      <c r="V16" s="214">
        <v>57590.381881025278</v>
      </c>
      <c r="W16" s="214">
        <v>56193.852510866709</v>
      </c>
      <c r="X16" s="214">
        <v>53899.965534667477</v>
      </c>
      <c r="Y16" s="214">
        <v>53812.782562535198</v>
      </c>
      <c r="Z16" s="214">
        <v>53228.929008052059</v>
      </c>
      <c r="AA16" s="214">
        <v>47991.402461532598</v>
      </c>
      <c r="AB16" s="214">
        <v>45345.096358825227</v>
      </c>
      <c r="AC16" s="214">
        <v>43835.582582268202</v>
      </c>
      <c r="AD16" s="214">
        <v>42385.483140589451</v>
      </c>
      <c r="AE16" s="214">
        <v>44133.588979593267</v>
      </c>
      <c r="AF16" s="214">
        <v>44497.999067267738</v>
      </c>
      <c r="AG16" s="214">
        <v>36014.733880279498</v>
      </c>
      <c r="AH16" s="214">
        <v>32986.415605386021</v>
      </c>
      <c r="AI16" s="214">
        <v>27910.447780037659</v>
      </c>
      <c r="AJ16" s="214">
        <v>25875.380680441485</v>
      </c>
      <c r="AK16" s="214">
        <v>20926.482842694968</v>
      </c>
      <c r="AL16" s="214">
        <v>17143.734827424189</v>
      </c>
      <c r="AM16" s="214">
        <v>16116.168814118086</v>
      </c>
      <c r="AN16" s="214">
        <v>15050.781165089991</v>
      </c>
      <c r="AO16" s="214">
        <v>13931.714435137166</v>
      </c>
      <c r="AP16" s="214">
        <v>12711.265232746169</v>
      </c>
      <c r="AQ16" s="214">
        <v>12066.596199610636</v>
      </c>
      <c r="AR16" s="214">
        <v>10538.400186661682</v>
      </c>
      <c r="AS16" s="214">
        <v>10356.900332653955</v>
      </c>
      <c r="AT16" s="214">
        <v>10285.26278541694</v>
      </c>
      <c r="AU16" s="214">
        <v>8314.4884452406404</v>
      </c>
      <c r="AV16" s="214">
        <v>8661.3280866948389</v>
      </c>
      <c r="AW16" s="214">
        <v>8150.3533142589604</v>
      </c>
      <c r="AX16" s="214">
        <v>6647.4540844159083</v>
      </c>
      <c r="AY16" s="214">
        <v>5948.6153733456931</v>
      </c>
      <c r="AZ16" s="214">
        <v>5411.6272081006846</v>
      </c>
      <c r="BA16" s="215">
        <v>4228.6166884208287</v>
      </c>
    </row>
    <row r="17" spans="1:53">
      <c r="A17" s="211" t="s">
        <v>411</v>
      </c>
      <c r="B17" s="212" t="s">
        <v>412</v>
      </c>
      <c r="C17" s="213">
        <v>2647.5824464986599</v>
      </c>
      <c r="D17" s="214">
        <v>3341.0042899999994</v>
      </c>
      <c r="E17" s="214">
        <v>3610.87997</v>
      </c>
      <c r="F17" s="214">
        <v>3725.4276299999992</v>
      </c>
      <c r="G17" s="214">
        <v>3198.6835799999994</v>
      </c>
      <c r="H17" s="214">
        <v>2830.5701411685709</v>
      </c>
      <c r="I17" s="214">
        <v>3377.3240999999998</v>
      </c>
      <c r="J17" s="214">
        <v>3635.7318699999992</v>
      </c>
      <c r="K17" s="214">
        <v>3344.969509999999</v>
      </c>
      <c r="L17" s="214">
        <v>3052.1748499999999</v>
      </c>
      <c r="M17" s="214">
        <v>3488.6285835381186</v>
      </c>
      <c r="N17" s="214">
        <v>3182.5382263267784</v>
      </c>
      <c r="O17" s="214">
        <v>2753.4361370261458</v>
      </c>
      <c r="P17" s="214">
        <v>2391.3843954325948</v>
      </c>
      <c r="Q17" s="214">
        <v>2440.6774985157858</v>
      </c>
      <c r="R17" s="214">
        <v>2308.8077880406481</v>
      </c>
      <c r="S17" s="214">
        <v>2557.7447606051419</v>
      </c>
      <c r="T17" s="214">
        <v>2632.4844159962554</v>
      </c>
      <c r="U17" s="214">
        <v>2582.681463505347</v>
      </c>
      <c r="V17" s="214">
        <v>2399.3821744084998</v>
      </c>
      <c r="W17" s="214">
        <v>2502.0561944589253</v>
      </c>
      <c r="X17" s="214">
        <v>2395.7881267253451</v>
      </c>
      <c r="Y17" s="214">
        <v>2409.5312755562927</v>
      </c>
      <c r="Z17" s="214">
        <v>2395.5697126169462</v>
      </c>
      <c r="AA17" s="214">
        <v>2249.3986167229928</v>
      </c>
      <c r="AB17" s="214">
        <v>2144.0379933775334</v>
      </c>
      <c r="AC17" s="214">
        <v>2348.0195471611855</v>
      </c>
      <c r="AD17" s="214">
        <v>2113.0149409158839</v>
      </c>
      <c r="AE17" s="214">
        <v>2175.4090324631397</v>
      </c>
      <c r="AF17" s="214">
        <v>2155.8853681776045</v>
      </c>
      <c r="AG17" s="214">
        <v>2162.5763009454158</v>
      </c>
      <c r="AH17" s="214">
        <v>2242.9774127418173</v>
      </c>
      <c r="AI17" s="214">
        <v>2180.7973934109959</v>
      </c>
      <c r="AJ17" s="214">
        <v>2066.4144488494103</v>
      </c>
      <c r="AK17" s="214">
        <v>1643.9925175779144</v>
      </c>
      <c r="AL17" s="214">
        <v>1605.3741519879809</v>
      </c>
      <c r="AM17" s="214">
        <v>1600.5298611468245</v>
      </c>
      <c r="AN17" s="214">
        <v>1553.1453401445174</v>
      </c>
      <c r="AO17" s="214">
        <v>1935.6462397246519</v>
      </c>
      <c r="AP17" s="214">
        <v>1492.4755642493601</v>
      </c>
      <c r="AQ17" s="214">
        <v>1406.6375980394739</v>
      </c>
      <c r="AR17" s="214">
        <v>974.20160339990525</v>
      </c>
      <c r="AS17" s="214">
        <v>712.98450774620358</v>
      </c>
      <c r="AT17" s="214">
        <v>694.53988040974741</v>
      </c>
      <c r="AU17" s="214">
        <v>621.56871935528068</v>
      </c>
      <c r="AV17" s="214">
        <v>571.85375291728508</v>
      </c>
      <c r="AW17" s="214">
        <v>564.51706686603643</v>
      </c>
      <c r="AX17" s="214">
        <v>549.98960942783242</v>
      </c>
      <c r="AY17" s="214">
        <v>543.62099447464777</v>
      </c>
      <c r="AZ17" s="214">
        <v>532.99136180234109</v>
      </c>
      <c r="BA17" s="215">
        <v>482.88195758629502</v>
      </c>
    </row>
    <row r="18" spans="1:53">
      <c r="A18" s="211" t="s">
        <v>413</v>
      </c>
      <c r="B18" s="212" t="s">
        <v>414</v>
      </c>
      <c r="C18" s="213">
        <v>5.734727130002284</v>
      </c>
      <c r="D18" s="214">
        <v>-84.045020000000022</v>
      </c>
      <c r="E18" s="214">
        <v>-188.37880000000132</v>
      </c>
      <c r="F18" s="214">
        <v>-167.14622999999801</v>
      </c>
      <c r="G18" s="214">
        <v>-194.29907999999978</v>
      </c>
      <c r="H18" s="214">
        <v>-213.0323344552603</v>
      </c>
      <c r="I18" s="214">
        <v>-241.5213900000017</v>
      </c>
      <c r="J18" s="214">
        <v>-201.17921999999999</v>
      </c>
      <c r="K18" s="214">
        <v>-323.94560000000138</v>
      </c>
      <c r="L18" s="214">
        <v>-304.26076000000103</v>
      </c>
      <c r="M18" s="214">
        <v>-262.733878863467</v>
      </c>
      <c r="N18" s="214">
        <v>-218.30587814938599</v>
      </c>
      <c r="O18" s="214">
        <v>-293.78078445173696</v>
      </c>
      <c r="P18" s="214">
        <v>-249.83797628395268</v>
      </c>
      <c r="Q18" s="214">
        <v>-276.11045185603643</v>
      </c>
      <c r="R18" s="214">
        <v>-283.74967523418627</v>
      </c>
      <c r="S18" s="214">
        <v>-282.31397160201095</v>
      </c>
      <c r="T18" s="214">
        <v>-260.05119515579918</v>
      </c>
      <c r="U18" s="214">
        <v>-243.28206118081562</v>
      </c>
      <c r="V18" s="214">
        <v>-233.07110060343393</v>
      </c>
      <c r="W18" s="214">
        <v>-239.7010624979971</v>
      </c>
      <c r="X18" s="214">
        <v>-243.60526118470352</v>
      </c>
      <c r="Y18" s="214">
        <v>-233.46404806007058</v>
      </c>
      <c r="Z18" s="214">
        <v>-205.9385014056752</v>
      </c>
      <c r="AA18" s="214">
        <v>-181.9063497739553</v>
      </c>
      <c r="AB18" s="214">
        <v>-175.40301012385771</v>
      </c>
      <c r="AC18" s="214">
        <v>-155.39676056911435</v>
      </c>
      <c r="AD18" s="214">
        <v>-128.74284857385078</v>
      </c>
      <c r="AE18" s="214">
        <v>-105.57476223955996</v>
      </c>
      <c r="AF18" s="214">
        <v>-123.68722461630432</v>
      </c>
      <c r="AG18" s="214">
        <v>-95.100653766530741</v>
      </c>
      <c r="AH18" s="214">
        <v>-113.13144914291456</v>
      </c>
      <c r="AI18" s="214">
        <v>-121.90873415883266</v>
      </c>
      <c r="AJ18" s="214">
        <v>-120.62478952608012</v>
      </c>
      <c r="AK18" s="214">
        <v>-113.82961184920805</v>
      </c>
      <c r="AL18" s="214">
        <v>-112.86962345766869</v>
      </c>
      <c r="AM18" s="214">
        <v>-112.584195569342</v>
      </c>
      <c r="AN18" s="214">
        <v>-119.48214635338491</v>
      </c>
      <c r="AO18" s="214">
        <v>-127.54292572027725</v>
      </c>
      <c r="AP18" s="214">
        <v>-120.42708591649648</v>
      </c>
      <c r="AQ18" s="214">
        <v>-117.49119123528976</v>
      </c>
      <c r="AR18" s="214">
        <v>-126.60028394953065</v>
      </c>
      <c r="AS18" s="214">
        <v>-119.37486918773971</v>
      </c>
      <c r="AT18" s="214">
        <v>-110.95180953787212</v>
      </c>
      <c r="AU18" s="214">
        <v>-96.906715708479624</v>
      </c>
      <c r="AV18" s="214">
        <v>-93.030677567225439</v>
      </c>
      <c r="AW18" s="214">
        <v>-92.326770752781158</v>
      </c>
      <c r="AX18" s="214">
        <v>-71.670428760816321</v>
      </c>
      <c r="AY18" s="214">
        <v>-83.411191253979041</v>
      </c>
      <c r="AZ18" s="214">
        <v>-82.925031202023092</v>
      </c>
      <c r="BA18" s="215">
        <v>-67.254713946705692</v>
      </c>
    </row>
    <row r="19" spans="1:53">
      <c r="A19" s="211" t="s">
        <v>415</v>
      </c>
      <c r="B19" s="212" t="s">
        <v>416</v>
      </c>
      <c r="C19" s="213">
        <v>-23.404251392494359</v>
      </c>
      <c r="D19" s="214">
        <v>-52.594320000000039</v>
      </c>
      <c r="E19" s="214">
        <v>-58.298110000000378</v>
      </c>
      <c r="F19" s="214">
        <v>-77.907440000000776</v>
      </c>
      <c r="G19" s="214">
        <v>-25.30080999999889</v>
      </c>
      <c r="H19" s="214">
        <v>-19.586201451689647</v>
      </c>
      <c r="I19" s="214">
        <v>-56.606179999997906</v>
      </c>
      <c r="J19" s="214">
        <v>-53.46688999999877</v>
      </c>
      <c r="K19" s="214">
        <v>-3.3809699999996496</v>
      </c>
      <c r="L19" s="214">
        <v>-10.446429999999935</v>
      </c>
      <c r="M19" s="214">
        <v>-32.009472120100682</v>
      </c>
      <c r="N19" s="214">
        <v>-21.500399300366524</v>
      </c>
      <c r="O19" s="214">
        <v>11.942495546144514</v>
      </c>
      <c r="P19" s="214">
        <v>-10.508807708987916</v>
      </c>
      <c r="Q19" s="214">
        <v>-7.1621589522437716</v>
      </c>
      <c r="R19" s="214">
        <v>32.956615473133468</v>
      </c>
      <c r="S19" s="214">
        <v>37.217628236056015</v>
      </c>
      <c r="T19" s="214">
        <v>37.763316157842297</v>
      </c>
      <c r="U19" s="214">
        <v>37.604205519752085</v>
      </c>
      <c r="V19" s="214">
        <v>40.230363748545855</v>
      </c>
      <c r="W19" s="214">
        <v>40.006862728623176</v>
      </c>
      <c r="X19" s="214">
        <v>38.51443369270963</v>
      </c>
      <c r="Y19" s="214">
        <v>34.155300165187342</v>
      </c>
      <c r="Z19" s="214">
        <v>32.152351322025083</v>
      </c>
      <c r="AA19" s="214">
        <v>30.901875254315996</v>
      </c>
      <c r="AB19" s="214">
        <v>28.183115498246835</v>
      </c>
      <c r="AC19" s="214">
        <v>24.581570077648728</v>
      </c>
      <c r="AD19" s="214">
        <v>20.555094456658694</v>
      </c>
      <c r="AE19" s="214">
        <v>19.686865833922873</v>
      </c>
      <c r="AF19" s="214">
        <v>17.615055482125157</v>
      </c>
      <c r="AG19" s="214">
        <v>17.872578925925488</v>
      </c>
      <c r="AH19" s="214">
        <v>18.458161529739435</v>
      </c>
      <c r="AI19" s="214">
        <v>16.846914134185319</v>
      </c>
      <c r="AJ19" s="214">
        <v>15.50453068899731</v>
      </c>
      <c r="AK19" s="214">
        <v>13.79153657306189</v>
      </c>
      <c r="AL19" s="214">
        <v>12.755860408478092</v>
      </c>
      <c r="AM19" s="214">
        <v>11.835747456249468</v>
      </c>
      <c r="AN19" s="214">
        <v>10.883113798051905</v>
      </c>
      <c r="AO19" s="214">
        <v>11.094061224484257</v>
      </c>
      <c r="AP19" s="214">
        <v>9.1123888702425795</v>
      </c>
      <c r="AQ19" s="214">
        <v>8.1297317936341464</v>
      </c>
      <c r="AR19" s="214">
        <v>6.5767931162134836</v>
      </c>
      <c r="AS19" s="214">
        <v>5.750109785848478</v>
      </c>
      <c r="AT19" s="214">
        <v>5.1865225049955015</v>
      </c>
      <c r="AU19" s="214">
        <v>4.478076119196289</v>
      </c>
      <c r="AV19" s="214">
        <v>3.9367110229915769</v>
      </c>
      <c r="AW19" s="214">
        <v>3.5433038742567278</v>
      </c>
      <c r="AX19" s="214">
        <v>3.0930246389094882</v>
      </c>
      <c r="AY19" s="214">
        <v>2.8279124919436027</v>
      </c>
      <c r="AZ19" s="214">
        <v>2.6197814388968252</v>
      </c>
      <c r="BA19" s="215">
        <v>2.3426711082968334</v>
      </c>
    </row>
    <row r="20" spans="1:53">
      <c r="A20" s="206" t="s">
        <v>417</v>
      </c>
      <c r="B20" s="207" t="s">
        <v>418</v>
      </c>
      <c r="C20" s="208">
        <v>2879.4449790421577</v>
      </c>
      <c r="D20" s="209">
        <v>2810.2138900000004</v>
      </c>
      <c r="E20" s="209">
        <v>2772.00414</v>
      </c>
      <c r="F20" s="209">
        <v>3256.6053400000001</v>
      </c>
      <c r="G20" s="209">
        <v>3260.4379399999998</v>
      </c>
      <c r="H20" s="209">
        <v>3132.7031991030804</v>
      </c>
      <c r="I20" s="209">
        <v>2972.1048300000002</v>
      </c>
      <c r="J20" s="209">
        <v>3603.0965199999996</v>
      </c>
      <c r="K20" s="209">
        <v>3326.3025199999997</v>
      </c>
      <c r="L20" s="209">
        <v>2959.3460599999994</v>
      </c>
      <c r="M20" s="209">
        <v>3845.4421418270003</v>
      </c>
      <c r="N20" s="209">
        <v>3983.4098573218434</v>
      </c>
      <c r="O20" s="209">
        <v>3725.5614831694793</v>
      </c>
      <c r="P20" s="209">
        <v>4354.8126889399337</v>
      </c>
      <c r="Q20" s="209">
        <v>4384.9483148471063</v>
      </c>
      <c r="R20" s="209">
        <v>3804.8657761476384</v>
      </c>
      <c r="S20" s="209">
        <v>3789.7866726586412</v>
      </c>
      <c r="T20" s="209">
        <v>3484.6853527786448</v>
      </c>
      <c r="U20" s="209">
        <v>3578.7664577914338</v>
      </c>
      <c r="V20" s="209">
        <v>3118.0980414969654</v>
      </c>
      <c r="W20" s="209">
        <v>2908.5380657821765</v>
      </c>
      <c r="X20" s="209">
        <v>2874.1940102527246</v>
      </c>
      <c r="Y20" s="209">
        <v>2390.3804904738604</v>
      </c>
      <c r="Z20" s="209">
        <v>1480.2609170319506</v>
      </c>
      <c r="AA20" s="209">
        <v>1567.0518301184966</v>
      </c>
      <c r="AB20" s="209">
        <v>1085.4186288930969</v>
      </c>
      <c r="AC20" s="209">
        <v>1208.4063599047968</v>
      </c>
      <c r="AD20" s="209">
        <v>1220.8451930186814</v>
      </c>
      <c r="AE20" s="209">
        <v>857.6536059193935</v>
      </c>
      <c r="AF20" s="209">
        <v>856.39887273516501</v>
      </c>
      <c r="AG20" s="209">
        <v>706.49658778626758</v>
      </c>
      <c r="AH20" s="209">
        <v>730.75909422434711</v>
      </c>
      <c r="AI20" s="209">
        <v>621.34044182400567</v>
      </c>
      <c r="AJ20" s="209">
        <v>593.00971688707659</v>
      </c>
      <c r="AK20" s="209">
        <v>428.82589926864068</v>
      </c>
      <c r="AL20" s="209">
        <v>427.57445168921402</v>
      </c>
      <c r="AM20" s="209">
        <v>427.21357860218188</v>
      </c>
      <c r="AN20" s="209">
        <v>355.30938306045402</v>
      </c>
      <c r="AO20" s="209">
        <v>327.6661112857816</v>
      </c>
      <c r="AP20" s="209">
        <v>317.38726347523021</v>
      </c>
      <c r="AQ20" s="209">
        <v>320.1472851324508</v>
      </c>
      <c r="AR20" s="209">
        <v>353.2887207221068</v>
      </c>
      <c r="AS20" s="209">
        <v>277.63766423649525</v>
      </c>
      <c r="AT20" s="209">
        <v>250.85350314276738</v>
      </c>
      <c r="AU20" s="209">
        <v>266.22930884753077</v>
      </c>
      <c r="AV20" s="209">
        <v>271.24954732546945</v>
      </c>
      <c r="AW20" s="209">
        <v>270.47315193925334</v>
      </c>
      <c r="AX20" s="209">
        <v>89.043456295455954</v>
      </c>
      <c r="AY20" s="209">
        <v>87.133338020617146</v>
      </c>
      <c r="AZ20" s="209">
        <v>86.420317359301535</v>
      </c>
      <c r="BA20" s="210">
        <v>85.760448325002244</v>
      </c>
    </row>
    <row r="21" spans="1:53">
      <c r="A21" s="201" t="s">
        <v>419</v>
      </c>
      <c r="B21" s="202" t="s">
        <v>420</v>
      </c>
      <c r="C21" s="203">
        <v>662237.38380022359</v>
      </c>
      <c r="D21" s="204">
        <v>677330.78225827077</v>
      </c>
      <c r="E21" s="204">
        <v>673407.08920999989</v>
      </c>
      <c r="F21" s="204">
        <v>676662.61567000009</v>
      </c>
      <c r="G21" s="204">
        <v>679497.41122999985</v>
      </c>
      <c r="H21" s="204">
        <v>679413.98822928232</v>
      </c>
      <c r="I21" s="204">
        <v>675965.39097999979</v>
      </c>
      <c r="J21" s="204">
        <v>656264.17054999957</v>
      </c>
      <c r="K21" s="204">
        <v>652574.60692999989</v>
      </c>
      <c r="L21" s="204">
        <v>615285.25637000031</v>
      </c>
      <c r="M21" s="204">
        <v>610927.75383456505</v>
      </c>
      <c r="N21" s="204">
        <v>589404.60538037925</v>
      </c>
      <c r="O21" s="204">
        <v>567714.78333375847</v>
      </c>
      <c r="P21" s="204">
        <v>554144.10699726024</v>
      </c>
      <c r="Q21" s="204">
        <v>551803.68459757068</v>
      </c>
      <c r="R21" s="204">
        <v>560105.95336932654</v>
      </c>
      <c r="S21" s="204">
        <v>565222.747252036</v>
      </c>
      <c r="T21" s="204">
        <v>569545.04716407543</v>
      </c>
      <c r="U21" s="204">
        <v>569978.74841538584</v>
      </c>
      <c r="V21" s="204">
        <v>570671.99251674931</v>
      </c>
      <c r="W21" s="204">
        <v>567397.49041376915</v>
      </c>
      <c r="X21" s="204">
        <v>565407.68813468039</v>
      </c>
      <c r="Y21" s="204">
        <v>561541.86521910003</v>
      </c>
      <c r="Z21" s="204">
        <v>556159.15386956884</v>
      </c>
      <c r="AA21" s="204">
        <v>549684.30879512371</v>
      </c>
      <c r="AB21" s="204">
        <v>544445.20828915911</v>
      </c>
      <c r="AC21" s="204">
        <v>541213.62582342827</v>
      </c>
      <c r="AD21" s="204">
        <v>536339.22360631241</v>
      </c>
      <c r="AE21" s="204">
        <v>533820.06550711952</v>
      </c>
      <c r="AF21" s="204">
        <v>530942.92431381054</v>
      </c>
      <c r="AG21" s="204">
        <v>526461.3454803268</v>
      </c>
      <c r="AH21" s="204">
        <v>524710.65430287237</v>
      </c>
      <c r="AI21" s="204">
        <v>521885.49008052348</v>
      </c>
      <c r="AJ21" s="204">
        <v>517870.5264287804</v>
      </c>
      <c r="AK21" s="204">
        <v>514285.7033578314</v>
      </c>
      <c r="AL21" s="204">
        <v>508107.29956608778</v>
      </c>
      <c r="AM21" s="204">
        <v>505842.10103219043</v>
      </c>
      <c r="AN21" s="204">
        <v>500876.68063185632</v>
      </c>
      <c r="AO21" s="204">
        <v>496646.64369250042</v>
      </c>
      <c r="AP21" s="204">
        <v>492155.25456116564</v>
      </c>
      <c r="AQ21" s="204">
        <v>487437.37964391574</v>
      </c>
      <c r="AR21" s="204">
        <v>481130.90587281802</v>
      </c>
      <c r="AS21" s="204">
        <v>476588.39098379418</v>
      </c>
      <c r="AT21" s="204">
        <v>470552.09117187216</v>
      </c>
      <c r="AU21" s="204">
        <v>465737.73930551193</v>
      </c>
      <c r="AV21" s="204">
        <v>461503.62808190059</v>
      </c>
      <c r="AW21" s="204">
        <v>457290.31762829766</v>
      </c>
      <c r="AX21" s="204">
        <v>451899.40572239092</v>
      </c>
      <c r="AY21" s="204">
        <v>447606.99917764333</v>
      </c>
      <c r="AZ21" s="204">
        <v>443202.85907137743</v>
      </c>
      <c r="BA21" s="205">
        <v>437711.03050366341</v>
      </c>
    </row>
    <row r="22" spans="1:53">
      <c r="A22" s="206" t="s">
        <v>421</v>
      </c>
      <c r="B22" s="207" t="s">
        <v>422</v>
      </c>
      <c r="C22" s="208">
        <v>683168.28911165602</v>
      </c>
      <c r="D22" s="209">
        <v>680746.50422</v>
      </c>
      <c r="E22" s="209">
        <v>673368.63472999993</v>
      </c>
      <c r="F22" s="209">
        <v>687353.09439999994</v>
      </c>
      <c r="G22" s="209">
        <v>704348.38094000018</v>
      </c>
      <c r="H22" s="209">
        <v>706377.7755295781</v>
      </c>
      <c r="I22" s="209">
        <v>699473.84387999994</v>
      </c>
      <c r="J22" s="209">
        <v>688985.73465999984</v>
      </c>
      <c r="K22" s="209">
        <v>688807.80080999993</v>
      </c>
      <c r="L22" s="209">
        <v>637063.8100099999</v>
      </c>
      <c r="M22" s="209">
        <v>626365.91095171671</v>
      </c>
      <c r="N22" s="209">
        <v>614168.14808721282</v>
      </c>
      <c r="O22" s="209">
        <v>610363.67056717211</v>
      </c>
      <c r="P22" s="209">
        <v>584514.39388744778</v>
      </c>
      <c r="Q22" s="209">
        <v>580755.42147186224</v>
      </c>
      <c r="R22" s="209">
        <v>609148.40225445037</v>
      </c>
      <c r="S22" s="209">
        <v>615614.31019603985</v>
      </c>
      <c r="T22" s="209">
        <v>619179.98721907381</v>
      </c>
      <c r="U22" s="209">
        <v>618699.89387157222</v>
      </c>
      <c r="V22" s="209">
        <v>620281.62056792632</v>
      </c>
      <c r="W22" s="209">
        <v>615611.40996602026</v>
      </c>
      <c r="X22" s="209">
        <v>614348.68017430254</v>
      </c>
      <c r="Y22" s="209">
        <v>610217.80668752873</v>
      </c>
      <c r="Z22" s="209">
        <v>604385.14988931618</v>
      </c>
      <c r="AA22" s="209">
        <v>597626.9815218437</v>
      </c>
      <c r="AB22" s="209">
        <v>591915.12055723253</v>
      </c>
      <c r="AC22" s="209">
        <v>588698.5586393635</v>
      </c>
      <c r="AD22" s="209">
        <v>583772.05513272912</v>
      </c>
      <c r="AE22" s="209">
        <v>581234.22073737078</v>
      </c>
      <c r="AF22" s="209">
        <v>577822.77557948721</v>
      </c>
      <c r="AG22" s="209">
        <v>573251.66697123914</v>
      </c>
      <c r="AH22" s="209">
        <v>571210.16131766816</v>
      </c>
      <c r="AI22" s="209">
        <v>568188.16464940796</v>
      </c>
      <c r="AJ22" s="209">
        <v>564102.81478205591</v>
      </c>
      <c r="AK22" s="209">
        <v>560379.61355472496</v>
      </c>
      <c r="AL22" s="209">
        <v>552728.11029908725</v>
      </c>
      <c r="AM22" s="209">
        <v>550876.64655717369</v>
      </c>
      <c r="AN22" s="209">
        <v>544727.23246968829</v>
      </c>
      <c r="AO22" s="209">
        <v>540038.10311994993</v>
      </c>
      <c r="AP22" s="209">
        <v>535128.19999582774</v>
      </c>
      <c r="AQ22" s="209">
        <v>529847.5276600715</v>
      </c>
      <c r="AR22" s="209">
        <v>522303.62043060403</v>
      </c>
      <c r="AS22" s="209">
        <v>517211.92450470733</v>
      </c>
      <c r="AT22" s="209">
        <v>510740.78394921683</v>
      </c>
      <c r="AU22" s="209">
        <v>505230.29253124271</v>
      </c>
      <c r="AV22" s="209">
        <v>501220.21220642549</v>
      </c>
      <c r="AW22" s="209">
        <v>497475.58686692547</v>
      </c>
      <c r="AX22" s="209">
        <v>492066.73525629728</v>
      </c>
      <c r="AY22" s="209">
        <v>487909.40350158646</v>
      </c>
      <c r="AZ22" s="209">
        <v>483637.98336692603</v>
      </c>
      <c r="BA22" s="210">
        <v>478272.21344542853</v>
      </c>
    </row>
    <row r="23" spans="1:53">
      <c r="A23" s="211" t="s">
        <v>423</v>
      </c>
      <c r="B23" s="212" t="s">
        <v>424</v>
      </c>
      <c r="C23" s="213">
        <v>673467.99753598799</v>
      </c>
      <c r="D23" s="214">
        <v>667112.02606000006</v>
      </c>
      <c r="E23" s="214">
        <v>659276.34082000004</v>
      </c>
      <c r="F23" s="214">
        <v>675958.90944999992</v>
      </c>
      <c r="G23" s="214">
        <v>692252.22370999993</v>
      </c>
      <c r="H23" s="214">
        <v>693706.4509301082</v>
      </c>
      <c r="I23" s="214">
        <v>681314.64522999979</v>
      </c>
      <c r="J23" s="214">
        <v>671763.20796999987</v>
      </c>
      <c r="K23" s="214">
        <v>672301.75902999996</v>
      </c>
      <c r="L23" s="214">
        <v>623091.33505999984</v>
      </c>
      <c r="M23" s="214">
        <v>617572.65251692967</v>
      </c>
      <c r="N23" s="214">
        <v>600422.58346054703</v>
      </c>
      <c r="O23" s="214">
        <v>600401.00362113153</v>
      </c>
      <c r="P23" s="214">
        <v>567471.18284205918</v>
      </c>
      <c r="Q23" s="214">
        <v>566608.57871277607</v>
      </c>
      <c r="R23" s="214">
        <v>597043.15867155418</v>
      </c>
      <c r="S23" s="214">
        <v>598614.24549211795</v>
      </c>
      <c r="T23" s="214">
        <v>600181.7373480883</v>
      </c>
      <c r="U23" s="214">
        <v>594682.02520820138</v>
      </c>
      <c r="V23" s="214">
        <v>595730.94141822227</v>
      </c>
      <c r="W23" s="214">
        <v>590094.4617925128</v>
      </c>
      <c r="X23" s="214">
        <v>590847.84966529196</v>
      </c>
      <c r="Y23" s="214">
        <v>585891.85201257979</v>
      </c>
      <c r="Z23" s="214">
        <v>580086.50447345478</v>
      </c>
      <c r="AA23" s="214">
        <v>572775.05112856033</v>
      </c>
      <c r="AB23" s="214">
        <v>563713.6955417319</v>
      </c>
      <c r="AC23" s="214">
        <v>560252.48012443457</v>
      </c>
      <c r="AD23" s="214">
        <v>555091.41107240785</v>
      </c>
      <c r="AE23" s="214">
        <v>552247.2596254719</v>
      </c>
      <c r="AF23" s="214">
        <v>547589.64911505743</v>
      </c>
      <c r="AG23" s="214">
        <v>542997.96028142225</v>
      </c>
      <c r="AH23" s="214">
        <v>540656.61300735036</v>
      </c>
      <c r="AI23" s="214">
        <v>537298.68104687578</v>
      </c>
      <c r="AJ23" s="214">
        <v>533341.15941457532</v>
      </c>
      <c r="AK23" s="214">
        <v>529074.59576166852</v>
      </c>
      <c r="AL23" s="214">
        <v>517664.58830449224</v>
      </c>
      <c r="AM23" s="214">
        <v>516456.86517948541</v>
      </c>
      <c r="AN23" s="214">
        <v>507646.19521641225</v>
      </c>
      <c r="AO23" s="214">
        <v>501713.77605569974</v>
      </c>
      <c r="AP23" s="214">
        <v>496379.05662235076</v>
      </c>
      <c r="AQ23" s="214">
        <v>490017.77235691721</v>
      </c>
      <c r="AR23" s="214">
        <v>479513.60044816846</v>
      </c>
      <c r="AS23" s="214">
        <v>473876.82726510061</v>
      </c>
      <c r="AT23" s="214">
        <v>466790.37454816169</v>
      </c>
      <c r="AU23" s="214">
        <v>460735.09996326955</v>
      </c>
      <c r="AV23" s="214">
        <v>456304.28392365307</v>
      </c>
      <c r="AW23" s="214">
        <v>452251.32189884508</v>
      </c>
      <c r="AX23" s="214">
        <v>446394.62927633314</v>
      </c>
      <c r="AY23" s="214">
        <v>441871.07543684624</v>
      </c>
      <c r="AZ23" s="214">
        <v>437333.1369038205</v>
      </c>
      <c r="BA23" s="215">
        <v>431633.55813245836</v>
      </c>
    </row>
    <row r="24" spans="1:53">
      <c r="A24" s="216" t="s">
        <v>425</v>
      </c>
      <c r="B24" s="217" t="s">
        <v>426</v>
      </c>
      <c r="C24" s="218">
        <v>658656.97992912435</v>
      </c>
      <c r="D24" s="219">
        <v>651335.03029000002</v>
      </c>
      <c r="E24" s="219">
        <v>641646.95126999996</v>
      </c>
      <c r="F24" s="219">
        <v>658423.31197000004</v>
      </c>
      <c r="G24" s="219">
        <v>674080.68952999997</v>
      </c>
      <c r="H24" s="219">
        <v>675800.91872987</v>
      </c>
      <c r="I24" s="219">
        <v>660666.18605999975</v>
      </c>
      <c r="J24" s="219">
        <v>654438.34569999983</v>
      </c>
      <c r="K24" s="219">
        <v>656338.1205699998</v>
      </c>
      <c r="L24" s="219">
        <v>606698.04020999989</v>
      </c>
      <c r="M24" s="219">
        <v>602578.90656986355</v>
      </c>
      <c r="N24" s="219">
        <v>586316.07939325308</v>
      </c>
      <c r="O24" s="219">
        <v>587208.90003105486</v>
      </c>
      <c r="P24" s="219">
        <v>553494.56066060823</v>
      </c>
      <c r="Q24" s="219">
        <v>553365.79766595352</v>
      </c>
      <c r="R24" s="219">
        <v>583807.49889317574</v>
      </c>
      <c r="S24" s="219">
        <v>586568.45858205645</v>
      </c>
      <c r="T24" s="219">
        <v>588237.32492591115</v>
      </c>
      <c r="U24" s="219">
        <v>582810.87361790577</v>
      </c>
      <c r="V24" s="219">
        <v>583979.07342122961</v>
      </c>
      <c r="W24" s="219">
        <v>578502.41603717231</v>
      </c>
      <c r="X24" s="219">
        <v>579429.52227641467</v>
      </c>
      <c r="Y24" s="219">
        <v>574586.22298892017</v>
      </c>
      <c r="Z24" s="219">
        <v>569076.64050560561</v>
      </c>
      <c r="AA24" s="219">
        <v>562066.4447640446</v>
      </c>
      <c r="AB24" s="219">
        <v>553127.19066063839</v>
      </c>
      <c r="AC24" s="219">
        <v>549774.43338632328</v>
      </c>
      <c r="AD24" s="219">
        <v>544934.1200149178</v>
      </c>
      <c r="AE24" s="219">
        <v>542183.25622694159</v>
      </c>
      <c r="AF24" s="219">
        <v>537731.12291259575</v>
      </c>
      <c r="AG24" s="219">
        <v>533590.69180042716</v>
      </c>
      <c r="AH24" s="219">
        <v>531328.56744689366</v>
      </c>
      <c r="AI24" s="219">
        <v>528178.20362792921</v>
      </c>
      <c r="AJ24" s="219">
        <v>524431.02367590484</v>
      </c>
      <c r="AK24" s="219">
        <v>520242.55760622228</v>
      </c>
      <c r="AL24" s="219">
        <v>509049.12625916081</v>
      </c>
      <c r="AM24" s="219">
        <v>507912.73674185784</v>
      </c>
      <c r="AN24" s="219">
        <v>499263.58221189358</v>
      </c>
      <c r="AO24" s="219">
        <v>493522.03182750981</v>
      </c>
      <c r="AP24" s="219">
        <v>488355.03105038748</v>
      </c>
      <c r="AQ24" s="219">
        <v>482142.25309745065</v>
      </c>
      <c r="AR24" s="219">
        <v>471809.73677462817</v>
      </c>
      <c r="AS24" s="219">
        <v>466261.21663552546</v>
      </c>
      <c r="AT24" s="219">
        <v>459399.37964815646</v>
      </c>
      <c r="AU24" s="219">
        <v>453555.59634950734</v>
      </c>
      <c r="AV24" s="219">
        <v>449193.35662383563</v>
      </c>
      <c r="AW24" s="219">
        <v>445204.44301102654</v>
      </c>
      <c r="AX24" s="219">
        <v>439519.68623445026</v>
      </c>
      <c r="AY24" s="219">
        <v>435059.8508584401</v>
      </c>
      <c r="AZ24" s="219">
        <v>430626.45920532692</v>
      </c>
      <c r="BA24" s="220">
        <v>425109.99132448336</v>
      </c>
    </row>
    <row r="25" spans="1:53">
      <c r="A25" s="216" t="s">
        <v>427</v>
      </c>
      <c r="B25" s="217" t="s">
        <v>428</v>
      </c>
      <c r="C25" s="218">
        <v>14811.01760686381</v>
      </c>
      <c r="D25" s="219">
        <v>15776.995769999994</v>
      </c>
      <c r="E25" s="219">
        <v>17629.389549999996</v>
      </c>
      <c r="F25" s="219">
        <v>17535.59748</v>
      </c>
      <c r="G25" s="219">
        <v>18171.534179999991</v>
      </c>
      <c r="H25" s="219">
        <v>17905.53220023854</v>
      </c>
      <c r="I25" s="219">
        <v>20648.459169999987</v>
      </c>
      <c r="J25" s="219">
        <v>17324.862270000005</v>
      </c>
      <c r="K25" s="219">
        <v>15963.638459999995</v>
      </c>
      <c r="L25" s="219">
        <v>16393.294850000006</v>
      </c>
      <c r="M25" s="219">
        <v>14993.745947066203</v>
      </c>
      <c r="N25" s="219">
        <v>14106.504067294059</v>
      </c>
      <c r="O25" s="219">
        <v>13192.103590076527</v>
      </c>
      <c r="P25" s="219">
        <v>13976.622181450683</v>
      </c>
      <c r="Q25" s="219">
        <v>13242.781046822542</v>
      </c>
      <c r="R25" s="219">
        <v>13235.659778378393</v>
      </c>
      <c r="S25" s="219">
        <v>12045.786910061568</v>
      </c>
      <c r="T25" s="219">
        <v>11944.41242217726</v>
      </c>
      <c r="U25" s="219">
        <v>11871.151590295556</v>
      </c>
      <c r="V25" s="219">
        <v>11751.867996992962</v>
      </c>
      <c r="W25" s="219">
        <v>11592.045755340409</v>
      </c>
      <c r="X25" s="219">
        <v>11418.327388877402</v>
      </c>
      <c r="Y25" s="219">
        <v>11305.629023659598</v>
      </c>
      <c r="Z25" s="219">
        <v>11009.863967849025</v>
      </c>
      <c r="AA25" s="219">
        <v>10708.606364515534</v>
      </c>
      <c r="AB25" s="219">
        <v>10586.504881093586</v>
      </c>
      <c r="AC25" s="219">
        <v>10478.04673811131</v>
      </c>
      <c r="AD25" s="219">
        <v>10157.291057490222</v>
      </c>
      <c r="AE25" s="219">
        <v>10064.003398530263</v>
      </c>
      <c r="AF25" s="219">
        <v>9858.5262024616313</v>
      </c>
      <c r="AG25" s="219">
        <v>9407.2684809950206</v>
      </c>
      <c r="AH25" s="219">
        <v>9328.0455604565377</v>
      </c>
      <c r="AI25" s="219">
        <v>9120.477418946668</v>
      </c>
      <c r="AJ25" s="219">
        <v>8910.1357386706695</v>
      </c>
      <c r="AK25" s="219">
        <v>8832.0381554461237</v>
      </c>
      <c r="AL25" s="219">
        <v>8615.4620453313892</v>
      </c>
      <c r="AM25" s="219">
        <v>8544.1284376275435</v>
      </c>
      <c r="AN25" s="219">
        <v>8382.6130045186073</v>
      </c>
      <c r="AO25" s="219">
        <v>8191.7442281899266</v>
      </c>
      <c r="AP25" s="219">
        <v>8024.0255719634124</v>
      </c>
      <c r="AQ25" s="219">
        <v>7875.5192594663886</v>
      </c>
      <c r="AR25" s="219">
        <v>7703.8636735402761</v>
      </c>
      <c r="AS25" s="219">
        <v>7615.6106295752525</v>
      </c>
      <c r="AT25" s="219">
        <v>7390.9949000050892</v>
      </c>
      <c r="AU25" s="219">
        <v>7179.5036137621755</v>
      </c>
      <c r="AV25" s="219">
        <v>7110.9272998174356</v>
      </c>
      <c r="AW25" s="219">
        <v>7046.8788878184723</v>
      </c>
      <c r="AX25" s="219">
        <v>6874.9430418830316</v>
      </c>
      <c r="AY25" s="219">
        <v>6811.224578406217</v>
      </c>
      <c r="AZ25" s="219">
        <v>6706.6776984936605</v>
      </c>
      <c r="BA25" s="220">
        <v>6523.5668079749421</v>
      </c>
    </row>
    <row r="26" spans="1:53">
      <c r="A26" s="211" t="s">
        <v>429</v>
      </c>
      <c r="B26" s="212" t="s">
        <v>430</v>
      </c>
      <c r="C26" s="213">
        <v>9700.2915756680231</v>
      </c>
      <c r="D26" s="214">
        <v>13634.478160000008</v>
      </c>
      <c r="E26" s="214">
        <v>14092.293910000013</v>
      </c>
      <c r="F26" s="214">
        <v>11394.184950000004</v>
      </c>
      <c r="G26" s="214">
        <v>12096.157229999993</v>
      </c>
      <c r="H26" s="214">
        <v>12671.324599469845</v>
      </c>
      <c r="I26" s="214">
        <v>18159.198650000006</v>
      </c>
      <c r="J26" s="214">
        <v>17222.52668999997</v>
      </c>
      <c r="K26" s="214">
        <v>16506.04178</v>
      </c>
      <c r="L26" s="214">
        <v>13972.474950000002</v>
      </c>
      <c r="M26" s="214">
        <v>8793.2584347870488</v>
      </c>
      <c r="N26" s="214">
        <v>13745.56462666588</v>
      </c>
      <c r="O26" s="214">
        <v>9962.6669460407156</v>
      </c>
      <c r="P26" s="214">
        <v>17043.211045388798</v>
      </c>
      <c r="Q26" s="214">
        <v>14146.842759086388</v>
      </c>
      <c r="R26" s="214">
        <v>12105.24358289609</v>
      </c>
      <c r="S26" s="214">
        <v>17000.064703921918</v>
      </c>
      <c r="T26" s="214">
        <v>18998.249870985463</v>
      </c>
      <c r="U26" s="214">
        <v>24017.868663370689</v>
      </c>
      <c r="V26" s="214">
        <v>24550.679149703748</v>
      </c>
      <c r="W26" s="214">
        <v>25516.948173507524</v>
      </c>
      <c r="X26" s="214">
        <v>23500.830509010542</v>
      </c>
      <c r="Y26" s="214">
        <v>24325.95467494888</v>
      </c>
      <c r="Z26" s="214">
        <v>24298.645415861291</v>
      </c>
      <c r="AA26" s="214">
        <v>24851.930393283204</v>
      </c>
      <c r="AB26" s="214">
        <v>28201.425015500638</v>
      </c>
      <c r="AC26" s="214">
        <v>28446.078514928886</v>
      </c>
      <c r="AD26" s="214">
        <v>28680.644060321276</v>
      </c>
      <c r="AE26" s="214">
        <v>28986.961111898949</v>
      </c>
      <c r="AF26" s="214">
        <v>30233.12646442953</v>
      </c>
      <c r="AG26" s="214">
        <v>30253.706689816849</v>
      </c>
      <c r="AH26" s="214">
        <v>30553.548310317696</v>
      </c>
      <c r="AI26" s="214">
        <v>30889.483602532098</v>
      </c>
      <c r="AJ26" s="214">
        <v>30761.655367480736</v>
      </c>
      <c r="AK26" s="214">
        <v>31305.017793056577</v>
      </c>
      <c r="AL26" s="214">
        <v>35063.521994595161</v>
      </c>
      <c r="AM26" s="214">
        <v>34419.781377688079</v>
      </c>
      <c r="AN26" s="214">
        <v>37081.037253275957</v>
      </c>
      <c r="AO26" s="214">
        <v>38324.327064250196</v>
      </c>
      <c r="AP26" s="214">
        <v>38749.143373476858</v>
      </c>
      <c r="AQ26" s="214">
        <v>39829.755303154285</v>
      </c>
      <c r="AR26" s="214">
        <v>42790.019982435566</v>
      </c>
      <c r="AS26" s="214">
        <v>43335.097239606454</v>
      </c>
      <c r="AT26" s="214">
        <v>43950.409401055236</v>
      </c>
      <c r="AU26" s="214">
        <v>44495.192567973216</v>
      </c>
      <c r="AV26" s="214">
        <v>44915.928282772649</v>
      </c>
      <c r="AW26" s="214">
        <v>45224.264968080388</v>
      </c>
      <c r="AX26" s="214">
        <v>45672.105979964035</v>
      </c>
      <c r="AY26" s="214">
        <v>46038.328064740192</v>
      </c>
      <c r="AZ26" s="214">
        <v>46304.846463105408</v>
      </c>
      <c r="BA26" s="215">
        <v>46638.655312970135</v>
      </c>
    </row>
    <row r="27" spans="1:53">
      <c r="A27" s="216" t="s">
        <v>431</v>
      </c>
      <c r="B27" s="217" t="s">
        <v>432</v>
      </c>
      <c r="C27" s="218">
        <v>7075.7583088723113</v>
      </c>
      <c r="D27" s="219">
        <v>10998.587550000013</v>
      </c>
      <c r="E27" s="219">
        <v>9911.6955799999887</v>
      </c>
      <c r="F27" s="219">
        <v>7029.0846300000039</v>
      </c>
      <c r="G27" s="219">
        <v>8206.6505699999962</v>
      </c>
      <c r="H27" s="219">
        <v>7722.9885652337116</v>
      </c>
      <c r="I27" s="219">
        <v>12701.194189999993</v>
      </c>
      <c r="J27" s="219">
        <v>12148.324109999978</v>
      </c>
      <c r="K27" s="219">
        <v>11315.038410000008</v>
      </c>
      <c r="L27" s="219">
        <v>9266.9844399999838</v>
      </c>
      <c r="M27" s="219">
        <v>4358.2476291433131</v>
      </c>
      <c r="N27" s="219">
        <v>9523.2964469982271</v>
      </c>
      <c r="O27" s="219">
        <v>5714.5046854616112</v>
      </c>
      <c r="P27" s="219">
        <v>12491.124394443095</v>
      </c>
      <c r="Q27" s="219">
        <v>10123.173497905944</v>
      </c>
      <c r="R27" s="219">
        <v>7685.0239440782125</v>
      </c>
      <c r="S27" s="219">
        <v>11786.760463220206</v>
      </c>
      <c r="T27" s="219">
        <v>13672.686449255983</v>
      </c>
      <c r="U27" s="219">
        <v>18636.863710969621</v>
      </c>
      <c r="V27" s="219">
        <v>19122.528826647133</v>
      </c>
      <c r="W27" s="219">
        <v>20073.178920211729</v>
      </c>
      <c r="X27" s="219">
        <v>18032.207205864928</v>
      </c>
      <c r="Y27" s="219">
        <v>18861.005089410603</v>
      </c>
      <c r="Z27" s="219">
        <v>18840.445107092237</v>
      </c>
      <c r="AA27" s="219">
        <v>19413.31399051223</v>
      </c>
      <c r="AB27" s="219">
        <v>22781.324288747062</v>
      </c>
      <c r="AC27" s="219">
        <v>23034.432470705113</v>
      </c>
      <c r="AD27" s="219">
        <v>23294.919476785588</v>
      </c>
      <c r="AE27" s="219">
        <v>23612.5957166191</v>
      </c>
      <c r="AF27" s="219">
        <v>24851.45266305688</v>
      </c>
      <c r="AG27" s="219">
        <v>24886.332187351778</v>
      </c>
      <c r="AH27" s="219">
        <v>25181.628891424843</v>
      </c>
      <c r="AI27" s="219">
        <v>25520.632387458623</v>
      </c>
      <c r="AJ27" s="219">
        <v>25402.31412535756</v>
      </c>
      <c r="AK27" s="219">
        <v>25954.222492916546</v>
      </c>
      <c r="AL27" s="219">
        <v>29739.549311211631</v>
      </c>
      <c r="AM27" s="219">
        <v>29095.276988649901</v>
      </c>
      <c r="AN27" s="219">
        <v>31781.711323961012</v>
      </c>
      <c r="AO27" s="219">
        <v>33048.082841678894</v>
      </c>
      <c r="AP27" s="219">
        <v>33496.305155010465</v>
      </c>
      <c r="AQ27" s="219">
        <v>34602.840333397071</v>
      </c>
      <c r="AR27" s="219">
        <v>37597.004466272818</v>
      </c>
      <c r="AS27" s="219">
        <v>38168.037749773437</v>
      </c>
      <c r="AT27" s="219">
        <v>38817.048878075337</v>
      </c>
      <c r="AU27" s="219">
        <v>39391.5533781333</v>
      </c>
      <c r="AV27" s="219">
        <v>39836.764981950539</v>
      </c>
      <c r="AW27" s="219">
        <v>40169.798545858517</v>
      </c>
      <c r="AX27" s="219">
        <v>40659.74689168467</v>
      </c>
      <c r="AY27" s="219">
        <v>41057.348195418068</v>
      </c>
      <c r="AZ27" s="219">
        <v>41353.743036718617</v>
      </c>
      <c r="BA27" s="220">
        <v>41730.025863255534</v>
      </c>
    </row>
    <row r="28" spans="1:53">
      <c r="A28" s="216" t="s">
        <v>433</v>
      </c>
      <c r="B28" s="217" t="s">
        <v>434</v>
      </c>
      <c r="C28" s="218">
        <v>2050.8740541423908</v>
      </c>
      <c r="D28" s="219">
        <v>2093.19409</v>
      </c>
      <c r="E28" s="219">
        <v>2292.1013699999999</v>
      </c>
      <c r="F28" s="219">
        <v>2544.8011299999998</v>
      </c>
      <c r="G28" s="219">
        <v>3230.4047299999993</v>
      </c>
      <c r="H28" s="219">
        <v>3971.0029916121903</v>
      </c>
      <c r="I28" s="219">
        <v>4267.6994599999998</v>
      </c>
      <c r="J28" s="219">
        <v>4214.7023399999998</v>
      </c>
      <c r="K28" s="219">
        <v>4489.6039300000011</v>
      </c>
      <c r="L28" s="219">
        <v>4042.0942799999993</v>
      </c>
      <c r="M28" s="219">
        <v>3647.9653175645331</v>
      </c>
      <c r="N28" s="219">
        <v>3456.7439569175435</v>
      </c>
      <c r="O28" s="219">
        <v>3103.3008965265453</v>
      </c>
      <c r="P28" s="219">
        <v>3182.784361619556</v>
      </c>
      <c r="Q28" s="219">
        <v>2694.230246366455</v>
      </c>
      <c r="R28" s="219">
        <v>2870.9697617181673</v>
      </c>
      <c r="S28" s="219">
        <v>3640.8469669128312</v>
      </c>
      <c r="T28" s="219">
        <v>3672.6221478060634</v>
      </c>
      <c r="U28" s="219">
        <v>3712.5105125879363</v>
      </c>
      <c r="V28" s="219">
        <v>3747.4704395926519</v>
      </c>
      <c r="W28" s="219">
        <v>3758.6111898069189</v>
      </c>
      <c r="X28" s="219">
        <v>3776.5184127229354</v>
      </c>
      <c r="Y28" s="219">
        <v>3776.5240546294012</v>
      </c>
      <c r="Z28" s="219">
        <v>3778.4554125210325</v>
      </c>
      <c r="AA28" s="219">
        <v>3760.5538728551769</v>
      </c>
      <c r="AB28" s="219">
        <v>3746.0801276340494</v>
      </c>
      <c r="AC28" s="219">
        <v>3742.2687412158716</v>
      </c>
      <c r="AD28" s="219">
        <v>3721.2883152495124</v>
      </c>
      <c r="AE28" s="219">
        <v>3715.8179007397944</v>
      </c>
      <c r="AF28" s="219">
        <v>3718.8786019520371</v>
      </c>
      <c r="AG28" s="219">
        <v>3703.9158874080399</v>
      </c>
      <c r="AH28" s="219">
        <v>3715.8833825576598</v>
      </c>
      <c r="AI28" s="219">
        <v>3714.472329556605</v>
      </c>
      <c r="AJ28" s="219">
        <v>3712.9594961306652</v>
      </c>
      <c r="AK28" s="219">
        <v>3708.032145496898</v>
      </c>
      <c r="AL28" s="219">
        <v>3687.0992361759754</v>
      </c>
      <c r="AM28" s="219">
        <v>3691.6604559406242</v>
      </c>
      <c r="AN28" s="219">
        <v>3674.3562878370581</v>
      </c>
      <c r="AO28" s="219">
        <v>3661.9315669563034</v>
      </c>
      <c r="AP28" s="219">
        <v>3649.3028801455562</v>
      </c>
      <c r="AQ28" s="219">
        <v>3636.50883864447</v>
      </c>
      <c r="AR28" s="219">
        <v>3615.9727046778489</v>
      </c>
      <c r="AS28" s="219">
        <v>3604.6786224319358</v>
      </c>
      <c r="AT28" s="219">
        <v>3585.654362618975</v>
      </c>
      <c r="AU28" s="219">
        <v>3570.6797694788906</v>
      </c>
      <c r="AV28" s="219">
        <v>3560.1806539652521</v>
      </c>
      <c r="AW28" s="219">
        <v>3550.2463416913015</v>
      </c>
      <c r="AX28" s="219">
        <v>3525.769526233375</v>
      </c>
      <c r="AY28" s="219">
        <v>3512.4901662788861</v>
      </c>
      <c r="AZ28" s="219">
        <v>3498.8916115675192</v>
      </c>
      <c r="BA28" s="220">
        <v>3473.9348429253232</v>
      </c>
    </row>
    <row r="29" spans="1:53">
      <c r="A29" s="216" t="s">
        <v>435</v>
      </c>
      <c r="B29" s="217" t="s">
        <v>436</v>
      </c>
      <c r="C29" s="218">
        <v>573.65921265332872</v>
      </c>
      <c r="D29" s="219">
        <v>542.69651999999996</v>
      </c>
      <c r="E29" s="219">
        <v>1888.4969599999997</v>
      </c>
      <c r="F29" s="219">
        <v>1820.29919</v>
      </c>
      <c r="G29" s="219">
        <v>659.10192999999992</v>
      </c>
      <c r="H29" s="219">
        <v>977.33304262394665</v>
      </c>
      <c r="I29" s="219">
        <v>1190.3050000000003</v>
      </c>
      <c r="J29" s="219">
        <v>859.50023999999996</v>
      </c>
      <c r="K29" s="219">
        <v>701.39944000000003</v>
      </c>
      <c r="L29" s="219">
        <v>663.39622999999995</v>
      </c>
      <c r="M29" s="219">
        <v>787.04548807919264</v>
      </c>
      <c r="N29" s="219">
        <v>765.52422275011941</v>
      </c>
      <c r="O29" s="219">
        <v>1144.8613640525512</v>
      </c>
      <c r="P29" s="219">
        <v>1369.3022893261407</v>
      </c>
      <c r="Q29" s="219">
        <v>1329.4390148140112</v>
      </c>
      <c r="R29" s="219">
        <v>1549.2498770997024</v>
      </c>
      <c r="S29" s="219">
        <v>1572.4572737888604</v>
      </c>
      <c r="T29" s="219">
        <v>1652.9412739234022</v>
      </c>
      <c r="U29" s="219">
        <v>1668.4944398131499</v>
      </c>
      <c r="V29" s="219">
        <v>1680.6798834639801</v>
      </c>
      <c r="W29" s="219">
        <v>1685.1580634888589</v>
      </c>
      <c r="X29" s="219">
        <v>1692.1048904227</v>
      </c>
      <c r="Y29" s="219">
        <v>1688.4255309088544</v>
      </c>
      <c r="Z29" s="219">
        <v>1679.7448962480162</v>
      </c>
      <c r="AA29" s="219">
        <v>1678.062529915818</v>
      </c>
      <c r="AB29" s="219">
        <v>1674.0205991195635</v>
      </c>
      <c r="AC29" s="219">
        <v>1669.3773030078921</v>
      </c>
      <c r="AD29" s="219">
        <v>1664.4362682861815</v>
      </c>
      <c r="AE29" s="219">
        <v>1658.5474945400658</v>
      </c>
      <c r="AF29" s="219">
        <v>1662.7951994206505</v>
      </c>
      <c r="AG29" s="219">
        <v>1663.4586150570153</v>
      </c>
      <c r="AH29" s="219">
        <v>1656.0360363352152</v>
      </c>
      <c r="AI29" s="219">
        <v>1654.3788855168852</v>
      </c>
      <c r="AJ29" s="219">
        <v>1646.3817459925037</v>
      </c>
      <c r="AK29" s="219">
        <v>1642.7631546431562</v>
      </c>
      <c r="AL29" s="219">
        <v>1636.8734472075587</v>
      </c>
      <c r="AM29" s="219">
        <v>1632.8439330975596</v>
      </c>
      <c r="AN29" s="219">
        <v>1624.9696414778987</v>
      </c>
      <c r="AO29" s="219">
        <v>1614.3126556149809</v>
      </c>
      <c r="AP29" s="219">
        <v>1603.535338320826</v>
      </c>
      <c r="AQ29" s="219">
        <v>1590.4061311127584</v>
      </c>
      <c r="AR29" s="219">
        <v>1577.0428114849165</v>
      </c>
      <c r="AS29" s="219">
        <v>1562.3808674011011</v>
      </c>
      <c r="AT29" s="219">
        <v>1547.7061603609588</v>
      </c>
      <c r="AU29" s="219">
        <v>1532.9594203610663</v>
      </c>
      <c r="AV29" s="219">
        <v>1518.9826468568197</v>
      </c>
      <c r="AW29" s="219">
        <v>1504.2200805305631</v>
      </c>
      <c r="AX29" s="219">
        <v>1486.5895620459705</v>
      </c>
      <c r="AY29" s="219">
        <v>1468.489703043241</v>
      </c>
      <c r="AZ29" s="219">
        <v>1452.2118148192653</v>
      </c>
      <c r="BA29" s="220">
        <v>1434.6946067892663</v>
      </c>
    </row>
    <row r="30" spans="1:53">
      <c r="A30" s="206" t="s">
        <v>437</v>
      </c>
      <c r="B30" s="207" t="s">
        <v>438</v>
      </c>
      <c r="C30" s="208">
        <v>-20930.905311432201</v>
      </c>
      <c r="D30" s="209">
        <v>-3415.7219617291121</v>
      </c>
      <c r="E30" s="209">
        <v>38.454479999956675</v>
      </c>
      <c r="F30" s="209">
        <v>-10690.478729999973</v>
      </c>
      <c r="G30" s="209">
        <v>-24850.969710000092</v>
      </c>
      <c r="H30" s="209">
        <v>-26963.787300295895</v>
      </c>
      <c r="I30" s="209">
        <v>-23508.452900000266</v>
      </c>
      <c r="J30" s="209">
        <v>-32721.564110000152</v>
      </c>
      <c r="K30" s="209">
        <v>-36233.193879999919</v>
      </c>
      <c r="L30" s="209">
        <v>-21778.55363999994</v>
      </c>
      <c r="M30" s="209">
        <v>-15438.157117151539</v>
      </c>
      <c r="N30" s="209">
        <v>-24763.542706833687</v>
      </c>
      <c r="O30" s="209">
        <v>-42648.887233413639</v>
      </c>
      <c r="P30" s="209">
        <v>-30370.286890187592</v>
      </c>
      <c r="Q30" s="209">
        <v>-28951.736874291382</v>
      </c>
      <c r="R30" s="209">
        <v>-49042.448885123827</v>
      </c>
      <c r="S30" s="209">
        <v>-50391.562944004021</v>
      </c>
      <c r="T30" s="209">
        <v>-49634.940054998151</v>
      </c>
      <c r="U30" s="209">
        <v>-48721.145456186496</v>
      </c>
      <c r="V30" s="209">
        <v>-49609.628051177133</v>
      </c>
      <c r="W30" s="209">
        <v>-48213.919552251231</v>
      </c>
      <c r="X30" s="209">
        <v>-48940.992039622215</v>
      </c>
      <c r="Y30" s="209">
        <v>-48675.94146842882</v>
      </c>
      <c r="Z30" s="209">
        <v>-48225.996019747341</v>
      </c>
      <c r="AA30" s="209">
        <v>-47942.672726719873</v>
      </c>
      <c r="AB30" s="209">
        <v>-47469.912268073414</v>
      </c>
      <c r="AC30" s="209">
        <v>-47484.932815935172</v>
      </c>
      <c r="AD30" s="209">
        <v>-47432.831526416703</v>
      </c>
      <c r="AE30" s="209">
        <v>-47414.155230251257</v>
      </c>
      <c r="AF30" s="209">
        <v>-46879.851265676843</v>
      </c>
      <c r="AG30" s="209">
        <v>-46790.321490912116</v>
      </c>
      <c r="AH30" s="209">
        <v>-46499.50701479573</v>
      </c>
      <c r="AI30" s="209">
        <v>-46302.674568884424</v>
      </c>
      <c r="AJ30" s="209">
        <v>-46232.288353275449</v>
      </c>
      <c r="AK30" s="209">
        <v>-46093.910196893616</v>
      </c>
      <c r="AL30" s="209">
        <v>-44620.810732999409</v>
      </c>
      <c r="AM30" s="209">
        <v>-45034.545524983259</v>
      </c>
      <c r="AN30" s="209">
        <v>-43850.551837832085</v>
      </c>
      <c r="AO30" s="209">
        <v>-43391.459427449503</v>
      </c>
      <c r="AP30" s="209">
        <v>-42972.945434662048</v>
      </c>
      <c r="AQ30" s="209">
        <v>-42410.148016155697</v>
      </c>
      <c r="AR30" s="209">
        <v>-41172.714557786181</v>
      </c>
      <c r="AS30" s="209">
        <v>-40623.533520913101</v>
      </c>
      <c r="AT30" s="209">
        <v>-40188.69277734455</v>
      </c>
      <c r="AU30" s="209">
        <v>-39492.553225730779</v>
      </c>
      <c r="AV30" s="209">
        <v>-39716.584124524787</v>
      </c>
      <c r="AW30" s="209">
        <v>-40185.269238627865</v>
      </c>
      <c r="AX30" s="209">
        <v>-40167.329533906246</v>
      </c>
      <c r="AY30" s="209">
        <v>-40302.404323943367</v>
      </c>
      <c r="AZ30" s="209">
        <v>-40435.124295548419</v>
      </c>
      <c r="BA30" s="210">
        <v>-40561.182941765001</v>
      </c>
    </row>
    <row r="31" spans="1:53">
      <c r="A31" s="211" t="s">
        <v>439</v>
      </c>
      <c r="B31" s="212" t="s">
        <v>440</v>
      </c>
      <c r="C31" s="213">
        <v>2756.4726889582494</v>
      </c>
      <c r="D31" s="214">
        <v>3221.9996800000017</v>
      </c>
      <c r="E31" s="214">
        <v>3814.9990800000046</v>
      </c>
      <c r="F31" s="214">
        <v>4183.4008800000029</v>
      </c>
      <c r="G31" s="214">
        <v>4130.1935600000015</v>
      </c>
      <c r="H31" s="214">
        <v>4040.3877785735485</v>
      </c>
      <c r="I31" s="214">
        <v>3911.6795100000068</v>
      </c>
      <c r="J31" s="214">
        <v>4312.388930000001</v>
      </c>
      <c r="K31" s="214">
        <v>4009.0434900000059</v>
      </c>
      <c r="L31" s="214">
        <v>3705.0970699999953</v>
      </c>
      <c r="M31" s="214">
        <v>4074.3284210385618</v>
      </c>
      <c r="N31" s="214">
        <v>3725.0891346075832</v>
      </c>
      <c r="O31" s="214">
        <v>3698.2895598004116</v>
      </c>
      <c r="P31" s="214">
        <v>3460.4463938540075</v>
      </c>
      <c r="Q31" s="214">
        <v>3681.9050348714782</v>
      </c>
      <c r="R31" s="214">
        <v>3312.9358937613501</v>
      </c>
      <c r="S31" s="214">
        <v>2775.109027534209</v>
      </c>
      <c r="T31" s="214">
        <v>2801.8767614822345</v>
      </c>
      <c r="U31" s="214">
        <v>2772.1533936370938</v>
      </c>
      <c r="V31" s="214">
        <v>2757.5245071161644</v>
      </c>
      <c r="W31" s="214">
        <v>2753.9655943032858</v>
      </c>
      <c r="X31" s="214">
        <v>2733.7718161953044</v>
      </c>
      <c r="Y31" s="214">
        <v>2730.5724431062758</v>
      </c>
      <c r="Z31" s="214">
        <v>2624.5724322568458</v>
      </c>
      <c r="AA31" s="214">
        <v>2580.7264501126542</v>
      </c>
      <c r="AB31" s="214">
        <v>2589.2745821317394</v>
      </c>
      <c r="AC31" s="214">
        <v>2600.3082702774127</v>
      </c>
      <c r="AD31" s="214">
        <v>2558.9117340976049</v>
      </c>
      <c r="AE31" s="214">
        <v>2566.5313745335493</v>
      </c>
      <c r="AF31" s="214">
        <v>2548.1153801451501</v>
      </c>
      <c r="AG31" s="214">
        <v>2485.1824472461271</v>
      </c>
      <c r="AH31" s="214">
        <v>2491.075876926423</v>
      </c>
      <c r="AI31" s="214">
        <v>2458.0140019400237</v>
      </c>
      <c r="AJ31" s="214">
        <v>2432.3300907648586</v>
      </c>
      <c r="AK31" s="214">
        <v>2387.7750931297369</v>
      </c>
      <c r="AL31" s="214">
        <v>2236.1258814745202</v>
      </c>
      <c r="AM31" s="214">
        <v>2239.6569197657082</v>
      </c>
      <c r="AN31" s="214">
        <v>2157.3111193364957</v>
      </c>
      <c r="AO31" s="214">
        <v>2085.5074876782137</v>
      </c>
      <c r="AP31" s="214">
        <v>2017.4694024655244</v>
      </c>
      <c r="AQ31" s="214">
        <v>1948.032756945958</v>
      </c>
      <c r="AR31" s="214">
        <v>1810.6835343384978</v>
      </c>
      <c r="AS31" s="214">
        <v>1785.0699681836738</v>
      </c>
      <c r="AT31" s="214">
        <v>1603.6550229368372</v>
      </c>
      <c r="AU31" s="214">
        <v>1524.6154670331846</v>
      </c>
      <c r="AV31" s="214">
        <v>1509.3404684650616</v>
      </c>
      <c r="AW31" s="214">
        <v>1492.437722793275</v>
      </c>
      <c r="AX31" s="214">
        <v>1442.2403883429718</v>
      </c>
      <c r="AY31" s="214">
        <v>1420.9504178151337</v>
      </c>
      <c r="AZ31" s="214">
        <v>1393.4204457626906</v>
      </c>
      <c r="BA31" s="215">
        <v>1347.3960981508073</v>
      </c>
    </row>
    <row r="32" spans="1:53">
      <c r="A32" s="216" t="s">
        <v>441</v>
      </c>
      <c r="B32" s="217" t="s">
        <v>442</v>
      </c>
      <c r="C32" s="218">
        <v>2745.8201968090248</v>
      </c>
      <c r="D32" s="219">
        <v>2995</v>
      </c>
      <c r="E32" s="219">
        <v>3501.6999999999957</v>
      </c>
      <c r="F32" s="219">
        <v>3902.0000000000005</v>
      </c>
      <c r="G32" s="219">
        <v>3848.8000000000102</v>
      </c>
      <c r="H32" s="219">
        <v>3659.8834432024414</v>
      </c>
      <c r="I32" s="219">
        <v>3513.2000000000035</v>
      </c>
      <c r="J32" s="219">
        <v>3885.7</v>
      </c>
      <c r="K32" s="219">
        <v>3609.099999999999</v>
      </c>
      <c r="L32" s="219">
        <v>3358.6999999999871</v>
      </c>
      <c r="M32" s="219">
        <v>3679.4449221362411</v>
      </c>
      <c r="N32" s="219">
        <v>3305.3883634279032</v>
      </c>
      <c r="O32" s="219">
        <v>3291.5830706028328</v>
      </c>
      <c r="P32" s="219">
        <v>3095.1084360370705</v>
      </c>
      <c r="Q32" s="219">
        <v>3277.5628164707841</v>
      </c>
      <c r="R32" s="219">
        <v>3002.0063055316687</v>
      </c>
      <c r="S32" s="219">
        <v>2453.9144734472065</v>
      </c>
      <c r="T32" s="219">
        <v>2362.2856413438258</v>
      </c>
      <c r="U32" s="219">
        <v>2284.1377011606737</v>
      </c>
      <c r="V32" s="219">
        <v>2229.1593017831874</v>
      </c>
      <c r="W32" s="219">
        <v>2178.1451270735088</v>
      </c>
      <c r="X32" s="219">
        <v>2135.2517229212799</v>
      </c>
      <c r="Y32" s="219">
        <v>2073.1361574365947</v>
      </c>
      <c r="Z32" s="219">
        <v>1978.5182776548515</v>
      </c>
      <c r="AA32" s="219">
        <v>1897.6514346264526</v>
      </c>
      <c r="AB32" s="219">
        <v>1850.4902226099434</v>
      </c>
      <c r="AC32" s="219">
        <v>1806.8214343516349</v>
      </c>
      <c r="AD32" s="219">
        <v>1709.9904616008928</v>
      </c>
      <c r="AE32" s="219">
        <v>1664.9317469655416</v>
      </c>
      <c r="AF32" s="219">
        <v>1598.7070642752958</v>
      </c>
      <c r="AG32" s="219">
        <v>1488.6284193641764</v>
      </c>
      <c r="AH32" s="219">
        <v>1449.8380454296246</v>
      </c>
      <c r="AI32" s="219">
        <v>1376.2236026878936</v>
      </c>
      <c r="AJ32" s="219">
        <v>1309.904239489309</v>
      </c>
      <c r="AK32" s="219">
        <v>1261.6269515933609</v>
      </c>
      <c r="AL32" s="219">
        <v>1202.5817627143424</v>
      </c>
      <c r="AM32" s="219">
        <v>1170.0198340643644</v>
      </c>
      <c r="AN32" s="219">
        <v>1117.7766013064268</v>
      </c>
      <c r="AO32" s="219">
        <v>1062.9425340965536</v>
      </c>
      <c r="AP32" s="219">
        <v>1014.3455493156587</v>
      </c>
      <c r="AQ32" s="219">
        <v>970.76696822067356</v>
      </c>
      <c r="AR32" s="219">
        <v>925.59257544750926</v>
      </c>
      <c r="AS32" s="219">
        <v>894.49724332167557</v>
      </c>
      <c r="AT32" s="219">
        <v>838.95216788813286</v>
      </c>
      <c r="AU32" s="219">
        <v>786.78964199480424</v>
      </c>
      <c r="AV32" s="219">
        <v>761.26639051941243</v>
      </c>
      <c r="AW32" s="219">
        <v>734.94818649819558</v>
      </c>
      <c r="AX32" s="219">
        <v>682.22596413731526</v>
      </c>
      <c r="AY32" s="219">
        <v>655.39482753216475</v>
      </c>
      <c r="AZ32" s="219">
        <v>623.97786544208475</v>
      </c>
      <c r="BA32" s="220">
        <v>576.05174177270351</v>
      </c>
    </row>
    <row r="33" spans="1:53">
      <c r="A33" s="216" t="s">
        <v>443</v>
      </c>
      <c r="B33" s="217" t="s">
        <v>444</v>
      </c>
      <c r="C33" s="218">
        <v>10.652492149226646</v>
      </c>
      <c r="D33" s="219">
        <v>226.99968000000035</v>
      </c>
      <c r="E33" s="219">
        <v>313.29908000000023</v>
      </c>
      <c r="F33" s="219">
        <v>281.40087999999946</v>
      </c>
      <c r="G33" s="219">
        <v>281.39356000000021</v>
      </c>
      <c r="H33" s="219">
        <v>380.50433537110666</v>
      </c>
      <c r="I33" s="219">
        <v>398.47950999999966</v>
      </c>
      <c r="J33" s="219">
        <v>426.68893000000003</v>
      </c>
      <c r="K33" s="219">
        <v>399.94348999999988</v>
      </c>
      <c r="L33" s="219">
        <v>346.39707000000044</v>
      </c>
      <c r="M33" s="219">
        <v>394.88349890232212</v>
      </c>
      <c r="N33" s="219">
        <v>419.70077117967162</v>
      </c>
      <c r="O33" s="219">
        <v>406.70648919757662</v>
      </c>
      <c r="P33" s="219">
        <v>365.33795781694107</v>
      </c>
      <c r="Q33" s="219">
        <v>404.34221840068676</v>
      </c>
      <c r="R33" s="219">
        <v>310.92958822967398</v>
      </c>
      <c r="S33" s="219">
        <v>321.19455408699582</v>
      </c>
      <c r="T33" s="219">
        <v>439.59112013841013</v>
      </c>
      <c r="U33" s="219">
        <v>488.01569247641294</v>
      </c>
      <c r="V33" s="219">
        <v>528.36520533297789</v>
      </c>
      <c r="W33" s="219">
        <v>575.82046722976872</v>
      </c>
      <c r="X33" s="219">
        <v>598.52009327402754</v>
      </c>
      <c r="Y33" s="219">
        <v>657.43628566967527</v>
      </c>
      <c r="Z33" s="219">
        <v>646.05415460199481</v>
      </c>
      <c r="AA33" s="219">
        <v>683.07501548619939</v>
      </c>
      <c r="AB33" s="219">
        <v>738.78435952180155</v>
      </c>
      <c r="AC33" s="219">
        <v>793.48683592578095</v>
      </c>
      <c r="AD33" s="219">
        <v>848.92127249671103</v>
      </c>
      <c r="AE33" s="219">
        <v>901.59962756800996</v>
      </c>
      <c r="AF33" s="219">
        <v>949.40831586985576</v>
      </c>
      <c r="AG33" s="219">
        <v>996.5540278819534</v>
      </c>
      <c r="AH33" s="219">
        <v>1041.2378314968003</v>
      </c>
      <c r="AI33" s="219">
        <v>1081.7903992521315</v>
      </c>
      <c r="AJ33" s="219">
        <v>1122.4258512755428</v>
      </c>
      <c r="AK33" s="219">
        <v>1126.1481415363821</v>
      </c>
      <c r="AL33" s="219">
        <v>1033.5441187601791</v>
      </c>
      <c r="AM33" s="219">
        <v>1069.6370857013417</v>
      </c>
      <c r="AN33" s="219">
        <v>1039.5345180300633</v>
      </c>
      <c r="AO33" s="219">
        <v>1022.5649535816683</v>
      </c>
      <c r="AP33" s="219">
        <v>1003.123853149873</v>
      </c>
      <c r="AQ33" s="219">
        <v>977.26578872528785</v>
      </c>
      <c r="AR33" s="219">
        <v>885.09095889098649</v>
      </c>
      <c r="AS33" s="219">
        <v>890.57272486200054</v>
      </c>
      <c r="AT33" s="219">
        <v>764.70285504869821</v>
      </c>
      <c r="AU33" s="219">
        <v>737.82582503838341</v>
      </c>
      <c r="AV33" s="219">
        <v>748.07407794564187</v>
      </c>
      <c r="AW33" s="219">
        <v>757.48953629507412</v>
      </c>
      <c r="AX33" s="219">
        <v>760.01442420566332</v>
      </c>
      <c r="AY33" s="219">
        <v>765.55559028296955</v>
      </c>
      <c r="AZ33" s="219">
        <v>769.44258032060293</v>
      </c>
      <c r="BA33" s="220">
        <v>771.34435637810225</v>
      </c>
    </row>
    <row r="34" spans="1:53">
      <c r="A34" s="211" t="s">
        <v>445</v>
      </c>
      <c r="B34" s="212" t="s">
        <v>446</v>
      </c>
      <c r="C34" s="213">
        <v>5349.0629138596341</v>
      </c>
      <c r="D34" s="214">
        <v>6496.421070000004</v>
      </c>
      <c r="E34" s="214">
        <v>6629.1733000000277</v>
      </c>
      <c r="F34" s="214">
        <v>5888.2451200000178</v>
      </c>
      <c r="G34" s="214">
        <v>6248.9178400000237</v>
      </c>
      <c r="H34" s="214">
        <v>6893.2195583788744</v>
      </c>
      <c r="I34" s="214">
        <v>8127.8009499999498</v>
      </c>
      <c r="J34" s="214">
        <v>7918.3436799999909</v>
      </c>
      <c r="K34" s="214">
        <v>8301.6289999999972</v>
      </c>
      <c r="L34" s="214">
        <v>9202.5526100000061</v>
      </c>
      <c r="M34" s="214">
        <v>9468.6251675361564</v>
      </c>
      <c r="N34" s="214">
        <v>9369.8551509369099</v>
      </c>
      <c r="O34" s="214">
        <v>8560.4365702851665</v>
      </c>
      <c r="P34" s="214">
        <v>11849.246504479626</v>
      </c>
      <c r="Q34" s="214">
        <v>13960.944802092839</v>
      </c>
      <c r="R34" s="214">
        <v>14746.699649118355</v>
      </c>
      <c r="S34" s="214">
        <v>15309.094327096806</v>
      </c>
      <c r="T34" s="214">
        <v>15475.47042322969</v>
      </c>
      <c r="U34" s="214">
        <v>15485.841540174604</v>
      </c>
      <c r="V34" s="214">
        <v>15486.968471049426</v>
      </c>
      <c r="W34" s="214">
        <v>15467.955387130356</v>
      </c>
      <c r="X34" s="214">
        <v>15390.060680482946</v>
      </c>
      <c r="Y34" s="214">
        <v>15333.23326289641</v>
      </c>
      <c r="Z34" s="214">
        <v>14956.008225945208</v>
      </c>
      <c r="AA34" s="214">
        <v>15023.289695407067</v>
      </c>
      <c r="AB34" s="214">
        <v>15095.444218345574</v>
      </c>
      <c r="AC34" s="214">
        <v>15126.658505828615</v>
      </c>
      <c r="AD34" s="214">
        <v>15093.008617715395</v>
      </c>
      <c r="AE34" s="214">
        <v>15267.41246026197</v>
      </c>
      <c r="AF34" s="214">
        <v>15358.295821107411</v>
      </c>
      <c r="AG34" s="214">
        <v>15465.580198460862</v>
      </c>
      <c r="AH34" s="214">
        <v>15594.98815526643</v>
      </c>
      <c r="AI34" s="214">
        <v>15667.14632873918</v>
      </c>
      <c r="AJ34" s="214">
        <v>15774.485758457853</v>
      </c>
      <c r="AK34" s="214">
        <v>15824.146395950671</v>
      </c>
      <c r="AL34" s="214">
        <v>15843.967080915336</v>
      </c>
      <c r="AM34" s="214">
        <v>15886.782715520485</v>
      </c>
      <c r="AN34" s="214">
        <v>15923.005009429684</v>
      </c>
      <c r="AO34" s="214">
        <v>15962.375261475272</v>
      </c>
      <c r="AP34" s="214">
        <v>15993.755539576179</v>
      </c>
      <c r="AQ34" s="214">
        <v>16029.668392685599</v>
      </c>
      <c r="AR34" s="214">
        <v>16039.520040350933</v>
      </c>
      <c r="AS34" s="214">
        <v>16053.045016046206</v>
      </c>
      <c r="AT34" s="214">
        <v>15949.311639698519</v>
      </c>
      <c r="AU34" s="214">
        <v>15949.702155844107</v>
      </c>
      <c r="AV34" s="214">
        <v>15930.455866962813</v>
      </c>
      <c r="AW34" s="214">
        <v>15925.543178296126</v>
      </c>
      <c r="AX34" s="214">
        <v>15876.681333359391</v>
      </c>
      <c r="AY34" s="214">
        <v>15879.417224711895</v>
      </c>
      <c r="AZ34" s="214">
        <v>15907.117581290006</v>
      </c>
      <c r="BA34" s="215">
        <v>15866.051432272528</v>
      </c>
    </row>
    <row r="35" spans="1:53">
      <c r="A35" s="211" t="s">
        <v>447</v>
      </c>
      <c r="B35" s="212" t="s">
        <v>448</v>
      </c>
      <c r="C35" s="213">
        <v>-16592.847960726474</v>
      </c>
      <c r="D35" s="214">
        <v>-18792.05674</v>
      </c>
      <c r="E35" s="214">
        <v>-20824.239490000007</v>
      </c>
      <c r="F35" s="214">
        <v>-26671.620080000008</v>
      </c>
      <c r="G35" s="214">
        <v>-34924.266620000024</v>
      </c>
      <c r="H35" s="214">
        <v>-39035.32671073325</v>
      </c>
      <c r="I35" s="214">
        <v>-41276.872149999966</v>
      </c>
      <c r="J35" s="214">
        <v>-39803.151549999995</v>
      </c>
      <c r="K35" s="214">
        <v>-43223.548150000031</v>
      </c>
      <c r="L35" s="214">
        <v>-42428.139410000018</v>
      </c>
      <c r="M35" s="214">
        <v>-42179.448139289365</v>
      </c>
      <c r="N35" s="214">
        <v>-39319.671287670542</v>
      </c>
      <c r="O35" s="214">
        <v>-47644.606827920565</v>
      </c>
      <c r="P35" s="214">
        <v>-45626.085484619151</v>
      </c>
      <c r="Q35" s="214">
        <v>-44918.715261169767</v>
      </c>
      <c r="R35" s="214">
        <v>-52785.362920350337</v>
      </c>
      <c r="S35" s="214">
        <v>-55311.256000079156</v>
      </c>
      <c r="T35" s="214">
        <v>-55057.226674484366</v>
      </c>
      <c r="U35" s="214">
        <v>-54441.461796014628</v>
      </c>
      <c r="V35" s="214">
        <v>-54003.648097918878</v>
      </c>
      <c r="W35" s="214">
        <v>-53000.722883664392</v>
      </c>
      <c r="X35" s="214">
        <v>-52697.701217425594</v>
      </c>
      <c r="Y35" s="214">
        <v>-51865.962740492425</v>
      </c>
      <c r="Z35" s="214">
        <v>-51007.610745837257</v>
      </c>
      <c r="AA35" s="214">
        <v>-50148.086462599429</v>
      </c>
      <c r="AB35" s="214">
        <v>-49451.150139645892</v>
      </c>
      <c r="AC35" s="214">
        <v>-48960.939255495439</v>
      </c>
      <c r="AD35" s="214">
        <v>-48492.401961275173</v>
      </c>
      <c r="AE35" s="214">
        <v>-48181.48176565703</v>
      </c>
      <c r="AF35" s="214">
        <v>-47800.795369478707</v>
      </c>
      <c r="AG35" s="214">
        <v>-47511.218113307681</v>
      </c>
      <c r="AH35" s="214">
        <v>-47242.305312867349</v>
      </c>
      <c r="AI35" s="214">
        <v>-46952.852923756422</v>
      </c>
      <c r="AJ35" s="214">
        <v>-46663.089092964576</v>
      </c>
      <c r="AK35" s="214">
        <v>-46326.056166513023</v>
      </c>
      <c r="AL35" s="214">
        <v>-45562.78812771372</v>
      </c>
      <c r="AM35" s="214">
        <v>-45323.753288877539</v>
      </c>
      <c r="AN35" s="214">
        <v>-44786.645738326617</v>
      </c>
      <c r="AO35" s="214">
        <v>-44419.510714553289</v>
      </c>
      <c r="AP35" s="214">
        <v>-44047.052459024286</v>
      </c>
      <c r="AQ35" s="214">
        <v>-43633.494706561767</v>
      </c>
      <c r="AR35" s="214">
        <v>-42961.015536492101</v>
      </c>
      <c r="AS35" s="214">
        <v>-42569.13613908572</v>
      </c>
      <c r="AT35" s="214">
        <v>-42111.686574894935</v>
      </c>
      <c r="AU35" s="214">
        <v>-41696.741065397902</v>
      </c>
      <c r="AV35" s="214">
        <v>-41388.159715878013</v>
      </c>
      <c r="AW35" s="214">
        <v>-41071.802106416195</v>
      </c>
      <c r="AX35" s="214">
        <v>-40712.221965399796</v>
      </c>
      <c r="AY35" s="214">
        <v>-40428.469288546046</v>
      </c>
      <c r="AZ35" s="214">
        <v>-40104.419505411272</v>
      </c>
      <c r="BA35" s="215">
        <v>-39802.201257292669</v>
      </c>
    </row>
    <row r="36" spans="1:53">
      <c r="A36" s="216" t="s">
        <v>449</v>
      </c>
      <c r="B36" s="217" t="s">
        <v>450</v>
      </c>
      <c r="C36" s="218">
        <v>-16524.466411670437</v>
      </c>
      <c r="D36" s="219">
        <v>-18759.755590000073</v>
      </c>
      <c r="E36" s="219">
        <v>-20812.639380000008</v>
      </c>
      <c r="F36" s="219">
        <v>-26647.521749999956</v>
      </c>
      <c r="G36" s="219">
        <v>-34925.46623000002</v>
      </c>
      <c r="H36" s="219">
        <v>-39063.606041262596</v>
      </c>
      <c r="I36" s="219">
        <v>-41331.37156</v>
      </c>
      <c r="J36" s="219">
        <v>-39752.450489999988</v>
      </c>
      <c r="K36" s="219">
        <v>-43168.848520000072</v>
      </c>
      <c r="L36" s="219">
        <v>-42418.139250000007</v>
      </c>
      <c r="M36" s="219">
        <v>-42183.962251505945</v>
      </c>
      <c r="N36" s="219">
        <v>-39291.893514149546</v>
      </c>
      <c r="O36" s="219">
        <v>-47612.434236587782</v>
      </c>
      <c r="P36" s="219">
        <v>-45592.909781225986</v>
      </c>
      <c r="Q36" s="219">
        <v>-44873.85996944223</v>
      </c>
      <c r="R36" s="219">
        <v>-52751.422914529554</v>
      </c>
      <c r="S36" s="219">
        <v>-55264.044214073467</v>
      </c>
      <c r="T36" s="219">
        <v>-55010.007962051066</v>
      </c>
      <c r="U36" s="219">
        <v>-54393.812129806291</v>
      </c>
      <c r="V36" s="219">
        <v>-53955.231496378707</v>
      </c>
      <c r="W36" s="219">
        <v>-52952.044575568667</v>
      </c>
      <c r="X36" s="219">
        <v>-52648.397893568574</v>
      </c>
      <c r="Y36" s="219">
        <v>-51816.452520805498</v>
      </c>
      <c r="Z36" s="219">
        <v>-50957.779955322345</v>
      </c>
      <c r="AA36" s="219">
        <v>-50098.277110292925</v>
      </c>
      <c r="AB36" s="219">
        <v>-49401.956345084196</v>
      </c>
      <c r="AC36" s="219">
        <v>-48912.065421374813</v>
      </c>
      <c r="AD36" s="219">
        <v>-48443.948209710943</v>
      </c>
      <c r="AE36" s="219">
        <v>-48133.543867312386</v>
      </c>
      <c r="AF36" s="219">
        <v>-47752.916923530465</v>
      </c>
      <c r="AG36" s="219">
        <v>-47463.380341671858</v>
      </c>
      <c r="AH36" s="219">
        <v>-47194.958762860741</v>
      </c>
      <c r="AI36" s="219">
        <v>-46905.708740918242</v>
      </c>
      <c r="AJ36" s="219">
        <v>-46616.246706971964</v>
      </c>
      <c r="AK36" s="219">
        <v>-46279.317247716506</v>
      </c>
      <c r="AL36" s="219">
        <v>-45516.106915968689</v>
      </c>
      <c r="AM36" s="219">
        <v>-45276.944245667466</v>
      </c>
      <c r="AN36" s="219">
        <v>-44739.91769938045</v>
      </c>
      <c r="AO36" s="219">
        <v>-44372.828980902486</v>
      </c>
      <c r="AP36" s="219">
        <v>-44000.449052022122</v>
      </c>
      <c r="AQ36" s="219">
        <v>-43586.945563445872</v>
      </c>
      <c r="AR36" s="219">
        <v>-42914.687780307431</v>
      </c>
      <c r="AS36" s="219">
        <v>-42522.937983642405</v>
      </c>
      <c r="AT36" s="219">
        <v>-42065.668517839811</v>
      </c>
      <c r="AU36" s="219">
        <v>-41651.036722899466</v>
      </c>
      <c r="AV36" s="219">
        <v>-41342.654699053426</v>
      </c>
      <c r="AW36" s="219">
        <v>-41026.255983522104</v>
      </c>
      <c r="AX36" s="219">
        <v>-40666.876233437935</v>
      </c>
      <c r="AY36" s="219">
        <v>-40383.197544592724</v>
      </c>
      <c r="AZ36" s="219">
        <v>-40059.293731726837</v>
      </c>
      <c r="BA36" s="220">
        <v>-39757.302533438495</v>
      </c>
    </row>
    <row r="37" spans="1:53">
      <c r="A37" s="216" t="s">
        <v>451</v>
      </c>
      <c r="B37" s="217" t="s">
        <v>452</v>
      </c>
      <c r="C37" s="218">
        <v>-68.381549056003649</v>
      </c>
      <c r="D37" s="219">
        <v>-32.30114999999995</v>
      </c>
      <c r="E37" s="219">
        <v>-11.600110000000058</v>
      </c>
      <c r="F37" s="219">
        <v>-24.098330000000033</v>
      </c>
      <c r="G37" s="219">
        <v>1.1996099999999785</v>
      </c>
      <c r="H37" s="219">
        <v>28.279330529339433</v>
      </c>
      <c r="I37" s="219">
        <v>54.499409999999955</v>
      </c>
      <c r="J37" s="219">
        <v>-50.701060000000084</v>
      </c>
      <c r="K37" s="219">
        <v>-54.699629999999928</v>
      </c>
      <c r="L37" s="219">
        <v>-10.000159999999994</v>
      </c>
      <c r="M37" s="219">
        <v>4.5141122166060228</v>
      </c>
      <c r="N37" s="219">
        <v>-27.777773521007873</v>
      </c>
      <c r="O37" s="219">
        <v>-32.172591332835211</v>
      </c>
      <c r="P37" s="219">
        <v>-33.175703393147217</v>
      </c>
      <c r="Q37" s="219">
        <v>-44.855291727510391</v>
      </c>
      <c r="R37" s="219">
        <v>-33.940005820757378</v>
      </c>
      <c r="S37" s="219">
        <v>-47.211786005704795</v>
      </c>
      <c r="T37" s="219">
        <v>-47.218712433328008</v>
      </c>
      <c r="U37" s="219">
        <v>-47.64966620835952</v>
      </c>
      <c r="V37" s="219">
        <v>-48.416601540190072</v>
      </c>
      <c r="W37" s="219">
        <v>-48.678308095708005</v>
      </c>
      <c r="X37" s="219">
        <v>-49.30332385704871</v>
      </c>
      <c r="Y37" s="219">
        <v>-49.510219686910901</v>
      </c>
      <c r="Z37" s="219">
        <v>-49.830790514924772</v>
      </c>
      <c r="AA37" s="219">
        <v>-49.809352306503072</v>
      </c>
      <c r="AB37" s="219">
        <v>-49.193794561701978</v>
      </c>
      <c r="AC37" s="219">
        <v>-48.873834120637625</v>
      </c>
      <c r="AD37" s="219">
        <v>-48.453751564220568</v>
      </c>
      <c r="AE37" s="219">
        <v>-47.937898344626447</v>
      </c>
      <c r="AF37" s="219">
        <v>-47.87844594823494</v>
      </c>
      <c r="AG37" s="219">
        <v>-47.837771635833974</v>
      </c>
      <c r="AH37" s="219">
        <v>-47.346550006600708</v>
      </c>
      <c r="AI37" s="219">
        <v>-47.144182838187746</v>
      </c>
      <c r="AJ37" s="219">
        <v>-46.842385992624784</v>
      </c>
      <c r="AK37" s="219">
        <v>-46.738918796506127</v>
      </c>
      <c r="AL37" s="219">
        <v>-46.681211745045701</v>
      </c>
      <c r="AM37" s="219">
        <v>-46.809043210061716</v>
      </c>
      <c r="AN37" s="219">
        <v>-46.728038946179936</v>
      </c>
      <c r="AO37" s="219">
        <v>-46.68173365081428</v>
      </c>
      <c r="AP37" s="219">
        <v>-46.603407002156217</v>
      </c>
      <c r="AQ37" s="219">
        <v>-46.549143115901444</v>
      </c>
      <c r="AR37" s="219">
        <v>-46.327756184690912</v>
      </c>
      <c r="AS37" s="219">
        <v>-46.198155443316068</v>
      </c>
      <c r="AT37" s="219">
        <v>-46.018057055119129</v>
      </c>
      <c r="AU37" s="219">
        <v>-45.704342498464058</v>
      </c>
      <c r="AV37" s="219">
        <v>-45.505016824593554</v>
      </c>
      <c r="AW37" s="219">
        <v>-45.546122894108009</v>
      </c>
      <c r="AX37" s="219">
        <v>-45.345731961842091</v>
      </c>
      <c r="AY37" s="219">
        <v>-45.271743953317326</v>
      </c>
      <c r="AZ37" s="219">
        <v>-45.12577368442939</v>
      </c>
      <c r="BA37" s="220">
        <v>-44.898723854185647</v>
      </c>
    </row>
    <row r="38" spans="1:53">
      <c r="A38" s="211" t="s">
        <v>453</v>
      </c>
      <c r="B38" s="212" t="s">
        <v>454</v>
      </c>
      <c r="C38" s="213">
        <v>5001.4395465544003</v>
      </c>
      <c r="D38" s="214">
        <v>9160.3015999999916</v>
      </c>
      <c r="E38" s="214">
        <v>9674.6332800000018</v>
      </c>
      <c r="F38" s="214">
        <v>9711.0521599999993</v>
      </c>
      <c r="G38" s="214">
        <v>11462.473639999997</v>
      </c>
      <c r="H38" s="214">
        <v>14803.61033183174</v>
      </c>
      <c r="I38" s="214">
        <v>14296.238079999996</v>
      </c>
      <c r="J38" s="214">
        <v>16427.715740000007</v>
      </c>
      <c r="K38" s="214">
        <v>16989.172350000001</v>
      </c>
      <c r="L38" s="214">
        <v>18094.338620000002</v>
      </c>
      <c r="M38" s="214">
        <v>18940.657352631373</v>
      </c>
      <c r="N38" s="214">
        <v>17428.007336817624</v>
      </c>
      <c r="O38" s="214">
        <v>16594.677839539312</v>
      </c>
      <c r="P38" s="214">
        <v>16836.501693083614</v>
      </c>
      <c r="Q38" s="214">
        <v>17604.191989125073</v>
      </c>
      <c r="R38" s="214">
        <v>16743.288335212332</v>
      </c>
      <c r="S38" s="214">
        <v>18124.517727947161</v>
      </c>
      <c r="T38" s="214">
        <v>18956.638953063433</v>
      </c>
      <c r="U38" s="214">
        <v>19682.090435584425</v>
      </c>
      <c r="V38" s="214">
        <v>19990.87700934364</v>
      </c>
      <c r="W38" s="214">
        <v>20400.433433681392</v>
      </c>
      <c r="X38" s="214">
        <v>20714.513781825539</v>
      </c>
      <c r="Y38" s="214">
        <v>20949.853270246327</v>
      </c>
      <c r="Z38" s="214">
        <v>21123.830715507233</v>
      </c>
      <c r="AA38" s="214">
        <v>21161.99226064502</v>
      </c>
      <c r="AB38" s="214">
        <v>21346.2128943887</v>
      </c>
      <c r="AC38" s="214">
        <v>21511.669782021774</v>
      </c>
      <c r="AD38" s="214">
        <v>21849.423819480158</v>
      </c>
      <c r="AE38" s="214">
        <v>22124.488532315991</v>
      </c>
      <c r="AF38" s="214">
        <v>22369.246082735765</v>
      </c>
      <c r="AG38" s="214">
        <v>22529.372689061027</v>
      </c>
      <c r="AH38" s="214">
        <v>22768.579764489245</v>
      </c>
      <c r="AI38" s="214">
        <v>22825.212246879593</v>
      </c>
      <c r="AJ38" s="214">
        <v>22867.766716313636</v>
      </c>
      <c r="AK38" s="214">
        <v>22851.072321371605</v>
      </c>
      <c r="AL38" s="214">
        <v>23029.033323520423</v>
      </c>
      <c r="AM38" s="214">
        <v>23358.377952158837</v>
      </c>
      <c r="AN38" s="214">
        <v>23765.863507648886</v>
      </c>
      <c r="AO38" s="214">
        <v>24179.762858452232</v>
      </c>
      <c r="AP38" s="214">
        <v>24507.23187152233</v>
      </c>
      <c r="AQ38" s="214">
        <v>24867.441006518442</v>
      </c>
      <c r="AR38" s="214">
        <v>25271.383851828534</v>
      </c>
      <c r="AS38" s="214">
        <v>25692.710333646406</v>
      </c>
      <c r="AT38" s="214">
        <v>26024.421987149814</v>
      </c>
      <c r="AU38" s="214">
        <v>26058.598385916863</v>
      </c>
      <c r="AV38" s="214">
        <v>26212.456583738807</v>
      </c>
      <c r="AW38" s="214">
        <v>26310.555434343645</v>
      </c>
      <c r="AX38" s="214">
        <v>26388.167791271888</v>
      </c>
      <c r="AY38" s="214">
        <v>26524.603513480048</v>
      </c>
      <c r="AZ38" s="214">
        <v>26450.611140485526</v>
      </c>
      <c r="BA38" s="215">
        <v>26293.11189104864</v>
      </c>
    </row>
    <row r="39" spans="1:53">
      <c r="A39" s="216" t="s">
        <v>455</v>
      </c>
      <c r="B39" s="217" t="s">
        <v>456</v>
      </c>
      <c r="C39" s="218">
        <v>-68.811437487447535</v>
      </c>
      <c r="D39" s="219">
        <v>2.4028600000000182</v>
      </c>
      <c r="E39" s="219">
        <v>19.701999999999998</v>
      </c>
      <c r="F39" s="219">
        <v>17.600279999999987</v>
      </c>
      <c r="G39" s="219">
        <v>29.200149999999987</v>
      </c>
      <c r="H39" s="219">
        <v>12.372693710774492</v>
      </c>
      <c r="I39" s="219">
        <v>2.0996400000000008</v>
      </c>
      <c r="J39" s="219">
        <v>18.582389999999997</v>
      </c>
      <c r="K39" s="219">
        <v>6.1001799999999999</v>
      </c>
      <c r="L39" s="219">
        <v>0</v>
      </c>
      <c r="M39" s="219">
        <v>0</v>
      </c>
      <c r="N39" s="219">
        <v>0</v>
      </c>
      <c r="O39" s="219">
        <v>0</v>
      </c>
      <c r="P39" s="219">
        <v>0</v>
      </c>
      <c r="Q39" s="219">
        <v>0</v>
      </c>
      <c r="R39" s="219">
        <v>0</v>
      </c>
      <c r="S39" s="219">
        <v>0</v>
      </c>
      <c r="T39" s="219">
        <v>0</v>
      </c>
      <c r="U39" s="219">
        <v>0</v>
      </c>
      <c r="V39" s="219">
        <v>0</v>
      </c>
      <c r="W39" s="219">
        <v>0</v>
      </c>
      <c r="X39" s="219">
        <v>0</v>
      </c>
      <c r="Y39" s="219">
        <v>0</v>
      </c>
      <c r="Z39" s="219">
        <v>0</v>
      </c>
      <c r="AA39" s="219">
        <v>0</v>
      </c>
      <c r="AB39" s="219">
        <v>0</v>
      </c>
      <c r="AC39" s="219">
        <v>0</v>
      </c>
      <c r="AD39" s="219">
        <v>0</v>
      </c>
      <c r="AE39" s="219">
        <v>0</v>
      </c>
      <c r="AF39" s="219">
        <v>0</v>
      </c>
      <c r="AG39" s="219">
        <v>0</v>
      </c>
      <c r="AH39" s="219">
        <v>0</v>
      </c>
      <c r="AI39" s="219">
        <v>0</v>
      </c>
      <c r="AJ39" s="219">
        <v>0</v>
      </c>
      <c r="AK39" s="219">
        <v>0</v>
      </c>
      <c r="AL39" s="219">
        <v>0</v>
      </c>
      <c r="AM39" s="219">
        <v>0</v>
      </c>
      <c r="AN39" s="219">
        <v>0</v>
      </c>
      <c r="AO39" s="219">
        <v>0</v>
      </c>
      <c r="AP39" s="219">
        <v>0</v>
      </c>
      <c r="AQ39" s="219">
        <v>0</v>
      </c>
      <c r="AR39" s="219">
        <v>0</v>
      </c>
      <c r="AS39" s="219">
        <v>0</v>
      </c>
      <c r="AT39" s="219">
        <v>0</v>
      </c>
      <c r="AU39" s="219">
        <v>0</v>
      </c>
      <c r="AV39" s="219">
        <v>0</v>
      </c>
      <c r="AW39" s="219">
        <v>0</v>
      </c>
      <c r="AX39" s="219">
        <v>0</v>
      </c>
      <c r="AY39" s="219">
        <v>0</v>
      </c>
      <c r="AZ39" s="219">
        <v>0</v>
      </c>
      <c r="BA39" s="220">
        <v>0</v>
      </c>
    </row>
    <row r="40" spans="1:53">
      <c r="A40" s="216" t="s">
        <v>457</v>
      </c>
      <c r="B40" s="217" t="s">
        <v>458</v>
      </c>
      <c r="C40" s="218">
        <v>3993.8782258564024</v>
      </c>
      <c r="D40" s="219">
        <v>7712.2682300000088</v>
      </c>
      <c r="E40" s="219">
        <v>8959.1759799999854</v>
      </c>
      <c r="F40" s="219">
        <v>9004.5282700000025</v>
      </c>
      <c r="G40" s="219">
        <v>10443.322869999982</v>
      </c>
      <c r="H40" s="219">
        <v>13473.256132791088</v>
      </c>
      <c r="I40" s="219">
        <v>12785.639589999984</v>
      </c>
      <c r="J40" s="219">
        <v>15076.972079999992</v>
      </c>
      <c r="K40" s="219">
        <v>15316.358699999975</v>
      </c>
      <c r="L40" s="219">
        <v>15862.109150000011</v>
      </c>
      <c r="M40" s="219">
        <v>15936.820405958759</v>
      </c>
      <c r="N40" s="219">
        <v>15038.315860405666</v>
      </c>
      <c r="O40" s="219">
        <v>15039.873982202953</v>
      </c>
      <c r="P40" s="219">
        <v>15374.738741203924</v>
      </c>
      <c r="Q40" s="219">
        <v>15968.710976984818</v>
      </c>
      <c r="R40" s="219">
        <v>15566.298537687326</v>
      </c>
      <c r="S40" s="219">
        <v>17674.591972835107</v>
      </c>
      <c r="T40" s="219">
        <v>19417.239376806392</v>
      </c>
      <c r="U40" s="219">
        <v>20659.176932605842</v>
      </c>
      <c r="V40" s="219">
        <v>21597.207624371171</v>
      </c>
      <c r="W40" s="219">
        <v>22557.638232812882</v>
      </c>
      <c r="X40" s="219">
        <v>23357.127537681095</v>
      </c>
      <c r="Y40" s="219">
        <v>24107.233952628441</v>
      </c>
      <c r="Z40" s="219">
        <v>24803.92487845158</v>
      </c>
      <c r="AA40" s="219">
        <v>25351.795942978388</v>
      </c>
      <c r="AB40" s="219">
        <v>25953.168428584278</v>
      </c>
      <c r="AC40" s="219">
        <v>26457.360556986248</v>
      </c>
      <c r="AD40" s="219">
        <v>27093.981065764208</v>
      </c>
      <c r="AE40" s="219">
        <v>27693.340067889476</v>
      </c>
      <c r="AF40" s="219">
        <v>28244.072626620713</v>
      </c>
      <c r="AG40" s="219">
        <v>28801.167491894004</v>
      </c>
      <c r="AH40" s="219">
        <v>29320.640249961114</v>
      </c>
      <c r="AI40" s="219">
        <v>29709.327273701623</v>
      </c>
      <c r="AJ40" s="219">
        <v>30096.702637332935</v>
      </c>
      <c r="AK40" s="219">
        <v>30361.335838202845</v>
      </c>
      <c r="AL40" s="219">
        <v>30743.86880763503</v>
      </c>
      <c r="AM40" s="219">
        <v>30985.737040866865</v>
      </c>
      <c r="AN40" s="219">
        <v>31283.265625769258</v>
      </c>
      <c r="AO40" s="219">
        <v>31599.20232265813</v>
      </c>
      <c r="AP40" s="219">
        <v>31809.55339098032</v>
      </c>
      <c r="AQ40" s="219">
        <v>32032.771604383983</v>
      </c>
      <c r="AR40" s="219">
        <v>32427.800142992448</v>
      </c>
      <c r="AS40" s="219">
        <v>32666.132736539512</v>
      </c>
      <c r="AT40" s="219">
        <v>32911.091782879754</v>
      </c>
      <c r="AU40" s="219">
        <v>33052.650707043234</v>
      </c>
      <c r="AV40" s="219">
        <v>33262.111953868363</v>
      </c>
      <c r="AW40" s="219">
        <v>33381.585007604204</v>
      </c>
      <c r="AX40" s="219">
        <v>33345.694731076743</v>
      </c>
      <c r="AY40" s="219">
        <v>33390.360489565457</v>
      </c>
      <c r="AZ40" s="219">
        <v>33199.242315710435</v>
      </c>
      <c r="BA40" s="220">
        <v>32925.857012652079</v>
      </c>
    </row>
    <row r="41" spans="1:53">
      <c r="A41" s="216" t="s">
        <v>459</v>
      </c>
      <c r="B41" s="217" t="s">
        <v>460</v>
      </c>
      <c r="C41" s="218">
        <v>1076.3727581854382</v>
      </c>
      <c r="D41" s="219">
        <v>1445.6305099999995</v>
      </c>
      <c r="E41" s="219">
        <v>695.75529999999981</v>
      </c>
      <c r="F41" s="219">
        <v>688.92360999999983</v>
      </c>
      <c r="G41" s="219">
        <v>989.95061999999962</v>
      </c>
      <c r="H41" s="219">
        <v>1317.9815053298626</v>
      </c>
      <c r="I41" s="219">
        <v>1508.4988499999972</v>
      </c>
      <c r="J41" s="219">
        <v>1332.1612700000032</v>
      </c>
      <c r="K41" s="219">
        <v>1666.7134699999997</v>
      </c>
      <c r="L41" s="219">
        <v>2232.2294699999993</v>
      </c>
      <c r="M41" s="219">
        <v>3003.8369466726208</v>
      </c>
      <c r="N41" s="219">
        <v>2389.6914764119492</v>
      </c>
      <c r="O41" s="219">
        <v>1554.8038573363665</v>
      </c>
      <c r="P41" s="219">
        <v>1461.7629518796866</v>
      </c>
      <c r="Q41" s="219">
        <v>1635.4810121402597</v>
      </c>
      <c r="R41" s="219">
        <v>1176.9897975250174</v>
      </c>
      <c r="S41" s="219">
        <v>449.92575511204723</v>
      </c>
      <c r="T41" s="219">
        <v>-460.60042374296245</v>
      </c>
      <c r="U41" s="219">
        <v>-977.08649702139519</v>
      </c>
      <c r="V41" s="219">
        <v>-1606.3306150275048</v>
      </c>
      <c r="W41" s="219">
        <v>-2157.2047991314948</v>
      </c>
      <c r="X41" s="219">
        <v>-2642.6137558555829</v>
      </c>
      <c r="Y41" s="219">
        <v>-3157.3806823821169</v>
      </c>
      <c r="Z41" s="219">
        <v>-3680.0941629443473</v>
      </c>
      <c r="AA41" s="219">
        <v>-4189.8036823333741</v>
      </c>
      <c r="AB41" s="219">
        <v>-4606.9555341955747</v>
      </c>
      <c r="AC41" s="219">
        <v>-4945.6907749644506</v>
      </c>
      <c r="AD41" s="219">
        <v>-5244.5572462840537</v>
      </c>
      <c r="AE41" s="219">
        <v>-5568.8515355734817</v>
      </c>
      <c r="AF41" s="219">
        <v>-5874.8265438849867</v>
      </c>
      <c r="AG41" s="219">
        <v>-6271.7948028329847</v>
      </c>
      <c r="AH41" s="219">
        <v>-6552.0604854718677</v>
      </c>
      <c r="AI41" s="219">
        <v>-6884.1150268220244</v>
      </c>
      <c r="AJ41" s="219">
        <v>-7228.9359210192906</v>
      </c>
      <c r="AK41" s="219">
        <v>-7510.2635168312354</v>
      </c>
      <c r="AL41" s="219">
        <v>-7714.8354841146074</v>
      </c>
      <c r="AM41" s="219">
        <v>-7627.3590887080118</v>
      </c>
      <c r="AN41" s="219">
        <v>-7517.402118120367</v>
      </c>
      <c r="AO41" s="219">
        <v>-7419.4394642059278</v>
      </c>
      <c r="AP41" s="219">
        <v>-7302.3215194580025</v>
      </c>
      <c r="AQ41" s="219">
        <v>-7165.3305978655444</v>
      </c>
      <c r="AR41" s="219">
        <v>-7156.4162911639069</v>
      </c>
      <c r="AS41" s="219">
        <v>-6973.4224028930748</v>
      </c>
      <c r="AT41" s="219">
        <v>-6886.6697957299193</v>
      </c>
      <c r="AU41" s="219">
        <v>-6994.0523211263644</v>
      </c>
      <c r="AV41" s="219">
        <v>-7049.6553701295588</v>
      </c>
      <c r="AW41" s="219">
        <v>-7071.0295732605427</v>
      </c>
      <c r="AX41" s="219">
        <v>-6957.5269398048877</v>
      </c>
      <c r="AY41" s="219">
        <v>-6865.7569760854112</v>
      </c>
      <c r="AZ41" s="219">
        <v>-6748.6311752249039</v>
      </c>
      <c r="BA41" s="220">
        <v>-6632.7451216034287</v>
      </c>
    </row>
    <row r="42" spans="1:53">
      <c r="A42" s="211" t="s">
        <v>461</v>
      </c>
      <c r="B42" s="212" t="s">
        <v>462</v>
      </c>
      <c r="C42" s="213">
        <v>11021.253029770793</v>
      </c>
      <c r="D42" s="214">
        <v>11593.128550000005</v>
      </c>
      <c r="E42" s="214">
        <v>11114.102370000001</v>
      </c>
      <c r="F42" s="214">
        <v>13009.287419999979</v>
      </c>
      <c r="G42" s="214">
        <v>13020.995620000002</v>
      </c>
      <c r="H42" s="214">
        <v>13980.37989931765</v>
      </c>
      <c r="I42" s="214">
        <v>14920.500610000003</v>
      </c>
      <c r="J42" s="214">
        <v>15335.628430000015</v>
      </c>
      <c r="K42" s="214">
        <v>9447.5729399999982</v>
      </c>
      <c r="L42" s="214">
        <v>12903.971619999989</v>
      </c>
      <c r="M42" s="214">
        <v>15525.446772922809</v>
      </c>
      <c r="N42" s="214">
        <v>9769.4021037953826</v>
      </c>
      <c r="O42" s="214">
        <v>14138.079941200613</v>
      </c>
      <c r="P42" s="214">
        <v>13006.887072570447</v>
      </c>
      <c r="Q42" s="214">
        <v>15226.796504889473</v>
      </c>
      <c r="R42" s="214">
        <v>14235.445692516329</v>
      </c>
      <c r="S42" s="214">
        <v>13958.507971674429</v>
      </c>
      <c r="T42" s="214">
        <v>13393.09832619282</v>
      </c>
      <c r="U42" s="214">
        <v>12877.946782933293</v>
      </c>
      <c r="V42" s="214">
        <v>12436.387444444008</v>
      </c>
      <c r="W42" s="214">
        <v>12129.648378022346</v>
      </c>
      <c r="X42" s="214">
        <v>11666.836160233473</v>
      </c>
      <c r="Y42" s="214">
        <v>11289.165907941715</v>
      </c>
      <c r="Z42" s="214">
        <v>10879.284481830375</v>
      </c>
      <c r="AA42" s="214">
        <v>10597.77115329721</v>
      </c>
      <c r="AB42" s="214">
        <v>10223.133192731591</v>
      </c>
      <c r="AC42" s="214">
        <v>9784.701163411999</v>
      </c>
      <c r="AD42" s="214">
        <v>9270.7463921109083</v>
      </c>
      <c r="AE42" s="214">
        <v>8915.0744463345072</v>
      </c>
      <c r="AF42" s="214">
        <v>8713.2825808135531</v>
      </c>
      <c r="AG42" s="214">
        <v>8285.6969204577435</v>
      </c>
      <c r="AH42" s="214">
        <v>7998.1459248990977</v>
      </c>
      <c r="AI42" s="214">
        <v>7644.6815944298032</v>
      </c>
      <c r="AJ42" s="214">
        <v>7209.7409465664678</v>
      </c>
      <c r="AK42" s="214">
        <v>6893.5284903196334</v>
      </c>
      <c r="AL42" s="214">
        <v>6703.1433987844248</v>
      </c>
      <c r="AM42" s="214">
        <v>6531.4486281811332</v>
      </c>
      <c r="AN42" s="214">
        <v>6390.2974218726449</v>
      </c>
      <c r="AO42" s="214">
        <v>6233.6205690251409</v>
      </c>
      <c r="AP42" s="214">
        <v>6086.7060917747767</v>
      </c>
      <c r="AQ42" s="214">
        <v>5949.6965115346356</v>
      </c>
      <c r="AR42" s="214">
        <v>5901.3942217433869</v>
      </c>
      <c r="AS42" s="214">
        <v>5760.9541600345256</v>
      </c>
      <c r="AT42" s="214">
        <v>5593.1367630022614</v>
      </c>
      <c r="AU42" s="214">
        <v>5576.1899341346325</v>
      </c>
      <c r="AV42" s="214">
        <v>5411.7674113613793</v>
      </c>
      <c r="AW42" s="214">
        <v>5187.0167683661057</v>
      </c>
      <c r="AX42" s="214">
        <v>4920.616691623909</v>
      </c>
      <c r="AY42" s="214">
        <v>4844.9716789540398</v>
      </c>
      <c r="AZ42" s="214">
        <v>4834.8229630540154</v>
      </c>
      <c r="BA42" s="215">
        <v>4693.328745612027</v>
      </c>
    </row>
    <row r="43" spans="1:53">
      <c r="A43" s="211" t="s">
        <v>463</v>
      </c>
      <c r="B43" s="212" t="s">
        <v>464</v>
      </c>
      <c r="C43" s="213">
        <v>-2508.4467834756651</v>
      </c>
      <c r="D43" s="214">
        <v>7549.7512399999541</v>
      </c>
      <c r="E43" s="214">
        <v>11104.312949999963</v>
      </c>
      <c r="F43" s="214">
        <v>12688.449009999953</v>
      </c>
      <c r="G43" s="214">
        <v>16032.327369999926</v>
      </c>
      <c r="H43" s="214">
        <v>13987.950607696257</v>
      </c>
      <c r="I43" s="214">
        <v>18935.689979999966</v>
      </c>
      <c r="J43" s="214">
        <v>9849.7120099998428</v>
      </c>
      <c r="K43" s="214">
        <v>10576.075330000021</v>
      </c>
      <c r="L43" s="214">
        <v>13263.873699999967</v>
      </c>
      <c r="M43" s="214">
        <v>21906.982915470173</v>
      </c>
      <c r="N43" s="214">
        <v>18893.727730314597</v>
      </c>
      <c r="O43" s="214">
        <v>10222.993812899018</v>
      </c>
      <c r="P43" s="214">
        <v>15767.679823849176</v>
      </c>
      <c r="Q43" s="214">
        <v>12662.392363504681</v>
      </c>
      <c r="R43" s="214">
        <v>6822.9943813435384</v>
      </c>
      <c r="S43" s="214">
        <v>5240.4226154500502</v>
      </c>
      <c r="T43" s="214">
        <v>6433.7799319599872</v>
      </c>
      <c r="U43" s="214">
        <v>6660.938144343032</v>
      </c>
      <c r="V43" s="214">
        <v>5960.3689697723021</v>
      </c>
      <c r="W43" s="214">
        <v>5819.9938799713855</v>
      </c>
      <c r="X43" s="214">
        <v>4515.9881563656963</v>
      </c>
      <c r="Y43" s="214">
        <v>3991.5232045229059</v>
      </c>
      <c r="Z43" s="214">
        <v>3631.8389716561651</v>
      </c>
      <c r="AA43" s="214">
        <v>2882.510421013023</v>
      </c>
      <c r="AB43" s="214">
        <v>2385.7505209303345</v>
      </c>
      <c r="AC43" s="214">
        <v>1997.2880836267141</v>
      </c>
      <c r="AD43" s="214">
        <v>1687.0417044060305</v>
      </c>
      <c r="AE43" s="214">
        <v>1281.1170112396649</v>
      </c>
      <c r="AF43" s="214">
        <v>964.88160703756148</v>
      </c>
      <c r="AG43" s="214">
        <v>633.46651779866079</v>
      </c>
      <c r="AH43" s="214">
        <v>460.08106646343367</v>
      </c>
      <c r="AI43" s="214">
        <v>324.19205122787389</v>
      </c>
      <c r="AJ43" s="214">
        <v>-26.496735616412479</v>
      </c>
      <c r="AK43" s="214">
        <v>-287.96848028054228</v>
      </c>
      <c r="AL43" s="214">
        <v>-145.58058231999166</v>
      </c>
      <c r="AM43" s="214">
        <v>-712.80855214913026</v>
      </c>
      <c r="AN43" s="214">
        <v>-879.3329712174891</v>
      </c>
      <c r="AO43" s="214">
        <v>-1314.733658419631</v>
      </c>
      <c r="AP43" s="214">
        <v>-1836.7572519308596</v>
      </c>
      <c r="AQ43" s="214">
        <v>-1956.69572737618</v>
      </c>
      <c r="AR43" s="214">
        <v>-2327.2562438252498</v>
      </c>
      <c r="AS43" s="214">
        <v>-2767.653239231644</v>
      </c>
      <c r="AT43" s="214">
        <v>-3215.3271128520137</v>
      </c>
      <c r="AU43" s="214">
        <v>-3558.0974164008221</v>
      </c>
      <c r="AV43" s="214">
        <v>-3940.4886588167283</v>
      </c>
      <c r="AW43" s="214">
        <v>-4648.1911099258577</v>
      </c>
      <c r="AX43" s="214">
        <v>-5071.7588693596772</v>
      </c>
      <c r="AY43" s="214">
        <v>-5621.2585265068628</v>
      </c>
      <c r="AZ43" s="214">
        <v>-6036.4973680414842</v>
      </c>
      <c r="BA43" s="215">
        <v>-6397.3793333918438</v>
      </c>
    </row>
    <row r="44" spans="1:53">
      <c r="A44" s="211" t="s">
        <v>465</v>
      </c>
      <c r="B44" s="212" t="s">
        <v>466</v>
      </c>
      <c r="C44" s="213">
        <v>-31564.023477043418</v>
      </c>
      <c r="D44" s="214">
        <v>-28818.151431729235</v>
      </c>
      <c r="E44" s="214">
        <v>-28353.205629999971</v>
      </c>
      <c r="F44" s="214">
        <v>-35731.35358000001</v>
      </c>
      <c r="G44" s="214">
        <v>-48581.209339999972</v>
      </c>
      <c r="H44" s="214">
        <v>-50895.190908802877</v>
      </c>
      <c r="I44" s="214">
        <v>-50384.063369999989</v>
      </c>
      <c r="J44" s="214">
        <v>-52672.277459999998</v>
      </c>
      <c r="K44" s="214">
        <v>-47352.296879999994</v>
      </c>
      <c r="L44" s="214">
        <v>-37986.588159999992</v>
      </c>
      <c r="M44" s="214">
        <v>-43904.656973711863</v>
      </c>
      <c r="N44" s="214">
        <v>-44641.201366754714</v>
      </c>
      <c r="O44" s="214">
        <v>-47096.59938869976</v>
      </c>
      <c r="P44" s="214">
        <v>-43104.008655873702</v>
      </c>
      <c r="Q44" s="214">
        <v>-42383.711225402025</v>
      </c>
      <c r="R44" s="214">
        <v>-47304.862269770179</v>
      </c>
      <c r="S44" s="214">
        <v>-47006.518208128859</v>
      </c>
      <c r="T44" s="214">
        <v>-48161.896165719416</v>
      </c>
      <c r="U44" s="214">
        <v>-48363.82576682802</v>
      </c>
      <c r="V44" s="214">
        <v>-48606.454307748805</v>
      </c>
      <c r="W44" s="214">
        <v>-48250.840271832487</v>
      </c>
      <c r="X44" s="214">
        <v>-48439.342766396774</v>
      </c>
      <c r="Y44" s="214">
        <v>-48374.55250514191</v>
      </c>
      <c r="Z44" s="214">
        <v>-47941.641066752716</v>
      </c>
      <c r="AA44" s="214">
        <v>-47825.314342209138</v>
      </c>
      <c r="AB44" s="214">
        <v>-47564.839049819071</v>
      </c>
      <c r="AC44" s="214">
        <v>-47521.235898024606</v>
      </c>
      <c r="AD44" s="214">
        <v>-47375.443610323986</v>
      </c>
      <c r="AE44" s="214">
        <v>-47428.855183629064</v>
      </c>
      <c r="AF44" s="214">
        <v>-47287.586061709997</v>
      </c>
      <c r="AG44" s="214">
        <v>-47054.255124145988</v>
      </c>
      <c r="AH44" s="214">
        <v>-47066.590349662147</v>
      </c>
      <c r="AI44" s="214">
        <v>-46935.70686435244</v>
      </c>
      <c r="AJ44" s="214">
        <v>-46703.928808819728</v>
      </c>
      <c r="AK44" s="214">
        <v>-46464.831557548234</v>
      </c>
      <c r="AL44" s="214">
        <v>-46088.488664496312</v>
      </c>
      <c r="AM44" s="214">
        <v>-46317.227308522837</v>
      </c>
      <c r="AN44" s="214">
        <v>-45979.996862962653</v>
      </c>
      <c r="AO44" s="214">
        <v>-45839.017152710105</v>
      </c>
      <c r="AP44" s="214">
        <v>-45697.682126210653</v>
      </c>
      <c r="AQ44" s="214">
        <v>-45854.074884054033</v>
      </c>
      <c r="AR44" s="214">
        <v>-45598.237046328759</v>
      </c>
      <c r="AS44" s="214">
        <v>-45561.274164717972</v>
      </c>
      <c r="AT44" s="214">
        <v>-45372.144349219365</v>
      </c>
      <c r="AU44" s="214">
        <v>-44968.861668460122</v>
      </c>
      <c r="AV44" s="214">
        <v>-45282.575038303738</v>
      </c>
      <c r="AW44" s="214">
        <v>-45375.521215341716</v>
      </c>
      <c r="AX44" s="214">
        <v>-45284.799087846717</v>
      </c>
      <c r="AY44" s="214">
        <v>-45319.025359333988</v>
      </c>
      <c r="AZ44" s="214">
        <v>-45464.141797661323</v>
      </c>
      <c r="BA44" s="215">
        <v>-45423.535853256952</v>
      </c>
    </row>
    <row r="45" spans="1:53">
      <c r="A45" s="211" t="s">
        <v>467</v>
      </c>
      <c r="B45" s="212" t="s">
        <v>468</v>
      </c>
      <c r="C45" s="213">
        <v>5606.1847306702039</v>
      </c>
      <c r="D45" s="214">
        <v>6172.8840700000146</v>
      </c>
      <c r="E45" s="214">
        <v>6878.678620000006</v>
      </c>
      <c r="F45" s="214">
        <v>6232.0603399999964</v>
      </c>
      <c r="G45" s="214">
        <v>7759.5982200000217</v>
      </c>
      <c r="H45" s="214">
        <v>9261.1821434422891</v>
      </c>
      <c r="I45" s="214">
        <v>7960.5734900000025</v>
      </c>
      <c r="J45" s="214">
        <v>5910.0761100000236</v>
      </c>
      <c r="K45" s="214">
        <v>5019.158039999973</v>
      </c>
      <c r="L45" s="214">
        <v>1466.3403100000141</v>
      </c>
      <c r="M45" s="214">
        <v>729.90736625029967</v>
      </c>
      <c r="N45" s="214">
        <v>11.248491119455139</v>
      </c>
      <c r="O45" s="214">
        <v>-1122.1587405177743</v>
      </c>
      <c r="P45" s="214">
        <v>-2560.9542375315759</v>
      </c>
      <c r="Q45" s="214">
        <v>-4785.5410822032245</v>
      </c>
      <c r="R45" s="214">
        <v>-4813.587646955315</v>
      </c>
      <c r="S45" s="214">
        <v>-3481.4404054986189</v>
      </c>
      <c r="T45" s="214">
        <v>-3476.6816107224986</v>
      </c>
      <c r="U45" s="214">
        <v>-3394.8281900161674</v>
      </c>
      <c r="V45" s="214">
        <v>-3631.6520472348493</v>
      </c>
      <c r="W45" s="214">
        <v>-3534.3530698630857</v>
      </c>
      <c r="X45" s="214">
        <v>-2825.1186509027393</v>
      </c>
      <c r="Y45" s="214">
        <v>-2729.7743115080593</v>
      </c>
      <c r="Z45" s="214">
        <v>-2492.2790343531524</v>
      </c>
      <c r="AA45" s="214">
        <v>-2215.5619023863619</v>
      </c>
      <c r="AB45" s="214">
        <v>-2093.7384871366376</v>
      </c>
      <c r="AC45" s="214">
        <v>-2023.3834675815051</v>
      </c>
      <c r="AD45" s="214">
        <v>-2024.1182226275159</v>
      </c>
      <c r="AE45" s="214">
        <v>-1958.4421056510182</v>
      </c>
      <c r="AF45" s="214">
        <v>-1745.2913063275701</v>
      </c>
      <c r="AG45" s="214">
        <v>-1624.1470264831951</v>
      </c>
      <c r="AH45" s="214">
        <v>-1503.4821403110545</v>
      </c>
      <c r="AI45" s="214">
        <v>-1333.3610039920459</v>
      </c>
      <c r="AJ45" s="214">
        <v>-1123.097227977607</v>
      </c>
      <c r="AK45" s="214">
        <v>-971.57629332369106</v>
      </c>
      <c r="AL45" s="214">
        <v>-636.22304316387454</v>
      </c>
      <c r="AM45" s="214">
        <v>-697.02259105972189</v>
      </c>
      <c r="AN45" s="214">
        <v>-441.05332361293404</v>
      </c>
      <c r="AO45" s="214">
        <v>-279.4640783974246</v>
      </c>
      <c r="AP45" s="214">
        <v>3.3834971648320789</v>
      </c>
      <c r="AQ45" s="214">
        <v>239.27863415174943</v>
      </c>
      <c r="AR45" s="214">
        <v>690.8126205987719</v>
      </c>
      <c r="AS45" s="214">
        <v>982.75054421133245</v>
      </c>
      <c r="AT45" s="214">
        <v>1339.9398468341751</v>
      </c>
      <c r="AU45" s="214">
        <v>1622.0409815991698</v>
      </c>
      <c r="AV45" s="214">
        <v>1830.6189579456441</v>
      </c>
      <c r="AW45" s="214">
        <v>1994.6920892567359</v>
      </c>
      <c r="AX45" s="214">
        <v>2273.7441841018954</v>
      </c>
      <c r="AY45" s="214">
        <v>2396.4060154825784</v>
      </c>
      <c r="AZ45" s="214">
        <v>2583.9622449731833</v>
      </c>
      <c r="BA45" s="215">
        <v>2862.0453350924254</v>
      </c>
    </row>
    <row r="46" spans="1:53">
      <c r="A46" s="216" t="s">
        <v>469</v>
      </c>
      <c r="B46" s="217" t="s">
        <v>470</v>
      </c>
      <c r="C46" s="218">
        <v>157.04135398850894</v>
      </c>
      <c r="D46" s="219">
        <v>107.60211000000004</v>
      </c>
      <c r="E46" s="219">
        <v>346.99458000000004</v>
      </c>
      <c r="F46" s="219">
        <v>211.50437999999963</v>
      </c>
      <c r="G46" s="219">
        <v>649.79563999999948</v>
      </c>
      <c r="H46" s="219">
        <v>805.57881845459212</v>
      </c>
      <c r="I46" s="219">
        <v>204.19698999999991</v>
      </c>
      <c r="J46" s="219">
        <v>512.7003000000002</v>
      </c>
      <c r="K46" s="219">
        <v>369.70042000000012</v>
      </c>
      <c r="L46" s="219">
        <v>331.0965699999997</v>
      </c>
      <c r="M46" s="219">
        <v>82.16388819935753</v>
      </c>
      <c r="N46" s="219">
        <v>-1.5292051011226704</v>
      </c>
      <c r="O46" s="219">
        <v>273.19088378546883</v>
      </c>
      <c r="P46" s="219">
        <v>932.21537121242318</v>
      </c>
      <c r="Q46" s="219">
        <v>589.42401344820428</v>
      </c>
      <c r="R46" s="219">
        <v>819.07514681348812</v>
      </c>
      <c r="S46" s="219">
        <v>1136.8490697828124</v>
      </c>
      <c r="T46" s="219">
        <v>1122.5922698235499</v>
      </c>
      <c r="U46" s="219">
        <v>1104.1289508888356</v>
      </c>
      <c r="V46" s="219">
        <v>1081.3753270626696</v>
      </c>
      <c r="W46" s="219">
        <v>1062.9172992792355</v>
      </c>
      <c r="X46" s="219">
        <v>1051.7105605940715</v>
      </c>
      <c r="Y46" s="219">
        <v>1043.317624673075</v>
      </c>
      <c r="Z46" s="219">
        <v>1046.4357801050169</v>
      </c>
      <c r="AA46" s="219">
        <v>1045.3507970928176</v>
      </c>
      <c r="AB46" s="219">
        <v>1043.4803902718143</v>
      </c>
      <c r="AC46" s="219">
        <v>1039.7926121692558</v>
      </c>
      <c r="AD46" s="219">
        <v>1043.5398778531808</v>
      </c>
      <c r="AE46" s="219">
        <v>1038.3424930719882</v>
      </c>
      <c r="AF46" s="219">
        <v>1038.9992564031443</v>
      </c>
      <c r="AG46" s="219">
        <v>1031.5609253851603</v>
      </c>
      <c r="AH46" s="219">
        <v>1032.0749836880518</v>
      </c>
      <c r="AI46" s="219">
        <v>1060.1888673475642</v>
      </c>
      <c r="AJ46" s="219">
        <v>1080.8956654008721</v>
      </c>
      <c r="AK46" s="219">
        <v>1085.8187739816576</v>
      </c>
      <c r="AL46" s="219">
        <v>1104.0285172723673</v>
      </c>
      <c r="AM46" s="219">
        <v>1090.6114382769551</v>
      </c>
      <c r="AN46" s="219">
        <v>1100.9406911223321</v>
      </c>
      <c r="AO46" s="219">
        <v>1120.6227811614235</v>
      </c>
      <c r="AP46" s="219">
        <v>1136.2706565556282</v>
      </c>
      <c r="AQ46" s="219">
        <v>1147.7500684978188</v>
      </c>
      <c r="AR46" s="219">
        <v>1169.4887334813379</v>
      </c>
      <c r="AS46" s="219">
        <v>1182.3010641101419</v>
      </c>
      <c r="AT46" s="219">
        <v>1215.8906677255802</v>
      </c>
      <c r="AU46" s="219">
        <v>1249.2078758146129</v>
      </c>
      <c r="AV46" s="219">
        <v>1256.125778616796</v>
      </c>
      <c r="AW46" s="219">
        <v>1260.8985410986838</v>
      </c>
      <c r="AX46" s="219">
        <v>1281.0083075194175</v>
      </c>
      <c r="AY46" s="219">
        <v>1277.3173344302727</v>
      </c>
      <c r="AZ46" s="219">
        <v>1277.5879635463295</v>
      </c>
      <c r="BA46" s="220">
        <v>1298.3344225294313</v>
      </c>
    </row>
    <row r="47" spans="1:53">
      <c r="A47" s="216" t="s">
        <v>471</v>
      </c>
      <c r="B47" s="217" t="s">
        <v>472</v>
      </c>
      <c r="C47" s="218">
        <v>-1410.1979076298576</v>
      </c>
      <c r="D47" s="219">
        <v>-1914.8760999999986</v>
      </c>
      <c r="E47" s="219">
        <v>-1504.9879499999997</v>
      </c>
      <c r="F47" s="219">
        <v>-1700.409160000002</v>
      </c>
      <c r="G47" s="219">
        <v>-1465.9586299999955</v>
      </c>
      <c r="H47" s="219">
        <v>-1411.1133438862962</v>
      </c>
      <c r="I47" s="219">
        <v>48.606089999999313</v>
      </c>
      <c r="J47" s="219">
        <v>-995.00831999999718</v>
      </c>
      <c r="K47" s="219">
        <v>-1646.9782000000005</v>
      </c>
      <c r="L47" s="219">
        <v>-2553.7008400000004</v>
      </c>
      <c r="M47" s="219">
        <v>-2539.3425781374835</v>
      </c>
      <c r="N47" s="219">
        <v>-2671.0836114136209</v>
      </c>
      <c r="O47" s="219">
        <v>-2379.5541543045451</v>
      </c>
      <c r="P47" s="219">
        <v>-2236.0474171302553</v>
      </c>
      <c r="Q47" s="219">
        <v>-2617.9889222512479</v>
      </c>
      <c r="R47" s="219">
        <v>-1963.6959210010018</v>
      </c>
      <c r="S47" s="219">
        <v>-1935.5728918863442</v>
      </c>
      <c r="T47" s="219">
        <v>-1987.1327673501328</v>
      </c>
      <c r="U47" s="219">
        <v>-2041.1516000089769</v>
      </c>
      <c r="V47" s="219">
        <v>-2102.1859118612692</v>
      </c>
      <c r="W47" s="219">
        <v>-2134.5135005208649</v>
      </c>
      <c r="X47" s="219">
        <v>-2196.4694873029393</v>
      </c>
      <c r="Y47" s="219">
        <v>-2235.2310245449953</v>
      </c>
      <c r="Z47" s="219">
        <v>-2264.8470247098094</v>
      </c>
      <c r="AA47" s="219">
        <v>-2289.3843928859151</v>
      </c>
      <c r="AB47" s="219">
        <v>-2321.1230759437149</v>
      </c>
      <c r="AC47" s="219">
        <v>-2355.7234224530803</v>
      </c>
      <c r="AD47" s="219">
        <v>-2378.9597986315648</v>
      </c>
      <c r="AE47" s="219">
        <v>-2409.508787807411</v>
      </c>
      <c r="AF47" s="219">
        <v>-2430.8760045404397</v>
      </c>
      <c r="AG47" s="219">
        <v>-2452.0188280469874</v>
      </c>
      <c r="AH47" s="219">
        <v>-2474.0991302969524</v>
      </c>
      <c r="AI47" s="219">
        <v>-2496.5373612815984</v>
      </c>
      <c r="AJ47" s="219">
        <v>-2526.0150407803321</v>
      </c>
      <c r="AK47" s="219">
        <v>-2549.7615178444757</v>
      </c>
      <c r="AL47" s="219">
        <v>-2520.2957421130577</v>
      </c>
      <c r="AM47" s="219">
        <v>-2557.2713142357479</v>
      </c>
      <c r="AN47" s="219">
        <v>-2546.785566766448</v>
      </c>
      <c r="AO47" s="219">
        <v>-2575.525169284876</v>
      </c>
      <c r="AP47" s="219">
        <v>-2605.5463185714016</v>
      </c>
      <c r="AQ47" s="219">
        <v>-2632.1923298910087</v>
      </c>
      <c r="AR47" s="219">
        <v>-2613.6502762544569</v>
      </c>
      <c r="AS47" s="219">
        <v>-2645.3981505277989</v>
      </c>
      <c r="AT47" s="219">
        <v>-2665.3362703461989</v>
      </c>
      <c r="AU47" s="219">
        <v>-2693.4948003528889</v>
      </c>
      <c r="AV47" s="219">
        <v>-2730.7603859145647</v>
      </c>
      <c r="AW47" s="219">
        <v>-2765.0529995606867</v>
      </c>
      <c r="AX47" s="219">
        <v>-2786.3684167581077</v>
      </c>
      <c r="AY47" s="219">
        <v>-2822.2570998333031</v>
      </c>
      <c r="AZ47" s="219">
        <v>-2850.2172596111832</v>
      </c>
      <c r="BA47" s="220">
        <v>-2866.0536227687335</v>
      </c>
    </row>
    <row r="48" spans="1:53">
      <c r="A48" s="216" t="s">
        <v>473</v>
      </c>
      <c r="B48" s="217" t="s">
        <v>474</v>
      </c>
      <c r="C48" s="218">
        <v>624.85825962033414</v>
      </c>
      <c r="D48" s="219">
        <v>759.07023999999728</v>
      </c>
      <c r="E48" s="219">
        <v>403.25871999999799</v>
      </c>
      <c r="F48" s="219">
        <v>-968.23692000000301</v>
      </c>
      <c r="G48" s="219">
        <v>-900.27872000000571</v>
      </c>
      <c r="H48" s="219">
        <v>-675.95439893658477</v>
      </c>
      <c r="I48" s="219">
        <v>-1256.5245000000068</v>
      </c>
      <c r="J48" s="219">
        <v>-1539.2922699999945</v>
      </c>
      <c r="K48" s="219">
        <v>-1551.8153800000036</v>
      </c>
      <c r="L48" s="219">
        <v>-1965.711390000004</v>
      </c>
      <c r="M48" s="219">
        <v>-1083.6938562221039</v>
      </c>
      <c r="N48" s="219">
        <v>-1165.3249622496805</v>
      </c>
      <c r="O48" s="219">
        <v>-1046.5266747998485</v>
      </c>
      <c r="P48" s="219">
        <v>-1240.6834084224683</v>
      </c>
      <c r="Q48" s="219">
        <v>-2027.274952488764</v>
      </c>
      <c r="R48" s="219">
        <v>-3126.5010696793288</v>
      </c>
      <c r="S48" s="219">
        <v>-2984.5025920686221</v>
      </c>
      <c r="T48" s="219">
        <v>-3012.765278220817</v>
      </c>
      <c r="U48" s="219">
        <v>-3053.7272664113007</v>
      </c>
      <c r="V48" s="219">
        <v>-3130.3467627277787</v>
      </c>
      <c r="W48" s="219">
        <v>-3131.7619924206028</v>
      </c>
      <c r="X48" s="219">
        <v>-3193.7744803089154</v>
      </c>
      <c r="Y48" s="219">
        <v>-3231.1473806296344</v>
      </c>
      <c r="Z48" s="219">
        <v>-3255.6675617707897</v>
      </c>
      <c r="AA48" s="219">
        <v>-3267.2027163893581</v>
      </c>
      <c r="AB48" s="219">
        <v>-3295.0947522183615</v>
      </c>
      <c r="AC48" s="219">
        <v>-3322.1835823465772</v>
      </c>
      <c r="AD48" s="219">
        <v>-3319.159164701985</v>
      </c>
      <c r="AE48" s="219">
        <v>-3332.070093642651</v>
      </c>
      <c r="AF48" s="219">
        <v>-3331.2094876522988</v>
      </c>
      <c r="AG48" s="219">
        <v>-3333.0850255760506</v>
      </c>
      <c r="AH48" s="219">
        <v>-3329.2705778978379</v>
      </c>
      <c r="AI48" s="219">
        <v>-3336.3920408084341</v>
      </c>
      <c r="AJ48" s="219">
        <v>-3343.9574028332499</v>
      </c>
      <c r="AK48" s="219">
        <v>-3348.7368668802119</v>
      </c>
      <c r="AL48" s="219">
        <v>-3268.5085173888183</v>
      </c>
      <c r="AM48" s="219">
        <v>-3296.5421702132007</v>
      </c>
      <c r="AN48" s="219">
        <v>-3238.8601531820932</v>
      </c>
      <c r="AO48" s="219">
        <v>-3257.8412433385747</v>
      </c>
      <c r="AP48" s="219">
        <v>-3279.1813591276914</v>
      </c>
      <c r="AQ48" s="219">
        <v>-3290.6028426459561</v>
      </c>
      <c r="AR48" s="219">
        <v>-3195.4479077274555</v>
      </c>
      <c r="AS48" s="219">
        <v>-3216.1436219194547</v>
      </c>
      <c r="AT48" s="219">
        <v>-3213.856876441776</v>
      </c>
      <c r="AU48" s="219">
        <v>-3229.2462157193477</v>
      </c>
      <c r="AV48" s="219">
        <v>-3264.8967977938592</v>
      </c>
      <c r="AW48" s="219">
        <v>-3295.9159938003286</v>
      </c>
      <c r="AX48" s="219">
        <v>-3310.4138832944191</v>
      </c>
      <c r="AY48" s="219">
        <v>-3349.8028184820505</v>
      </c>
      <c r="AZ48" s="219">
        <v>-3375.8791083128381</v>
      </c>
      <c r="BA48" s="220">
        <v>-3389.8937083869787</v>
      </c>
    </row>
    <row r="49" spans="1:53">
      <c r="A49" s="216" t="s">
        <v>475</v>
      </c>
      <c r="B49" s="217" t="s">
        <v>476</v>
      </c>
      <c r="C49" s="218">
        <v>7243.2041001734633</v>
      </c>
      <c r="D49" s="219">
        <v>7783.1543800000018</v>
      </c>
      <c r="E49" s="219">
        <v>8141.5438800000011</v>
      </c>
      <c r="F49" s="219">
        <v>9121.8854599999995</v>
      </c>
      <c r="G49" s="219">
        <v>9895.4907999999959</v>
      </c>
      <c r="H49" s="219">
        <v>10345.889935247695</v>
      </c>
      <c r="I49" s="219">
        <v>10172.167369999996</v>
      </c>
      <c r="J49" s="219">
        <v>9156.5552599999974</v>
      </c>
      <c r="K49" s="219">
        <v>9384.2780799999928</v>
      </c>
      <c r="L49" s="219">
        <v>7952.4485599999962</v>
      </c>
      <c r="M49" s="219">
        <v>7709.9872739495513</v>
      </c>
      <c r="N49" s="219">
        <v>6806.0310955558953</v>
      </c>
      <c r="O49" s="219">
        <v>4803.1376886511307</v>
      </c>
      <c r="P49" s="219">
        <v>2968.1821137499737</v>
      </c>
      <c r="Q49" s="219">
        <v>1963.7545544877203</v>
      </c>
      <c r="R49" s="219">
        <v>2326.179289275698</v>
      </c>
      <c r="S49" s="219">
        <v>2556.9942560862073</v>
      </c>
      <c r="T49" s="219">
        <v>2711.350182892008</v>
      </c>
      <c r="U49" s="219">
        <v>2864.023470948724</v>
      </c>
      <c r="V49" s="219">
        <v>2836.1477245549327</v>
      </c>
      <c r="W49" s="219">
        <v>3004.9480727003993</v>
      </c>
      <c r="X49" s="219">
        <v>3125.8793342990252</v>
      </c>
      <c r="Y49" s="219">
        <v>3230.6048878969677</v>
      </c>
      <c r="Z49" s="219">
        <v>3408.2167093953567</v>
      </c>
      <c r="AA49" s="219">
        <v>3569.717341221834</v>
      </c>
      <c r="AB49" s="219">
        <v>3699.9821901479945</v>
      </c>
      <c r="AC49" s="219">
        <v>3746.1733316154905</v>
      </c>
      <c r="AD49" s="219">
        <v>3790.1202337479672</v>
      </c>
      <c r="AE49" s="219">
        <v>3846.2364583635267</v>
      </c>
      <c r="AF49" s="219">
        <v>3993.6162560770726</v>
      </c>
      <c r="AG49" s="219">
        <v>4106.5875922565901</v>
      </c>
      <c r="AH49" s="219">
        <v>4136.3538134518149</v>
      </c>
      <c r="AI49" s="219">
        <v>4211.354350111269</v>
      </c>
      <c r="AJ49" s="219">
        <v>4301.6787680970192</v>
      </c>
      <c r="AK49" s="219">
        <v>4368.7737108903784</v>
      </c>
      <c r="AL49" s="219">
        <v>4470.7127754677767</v>
      </c>
      <c r="AM49" s="219">
        <v>4490.9587012095317</v>
      </c>
      <c r="AN49" s="219">
        <v>4570.8407082627764</v>
      </c>
      <c r="AO49" s="219">
        <v>4648.0581337230997</v>
      </c>
      <c r="AP49" s="219">
        <v>4799.138529388907</v>
      </c>
      <c r="AQ49" s="219">
        <v>4941.8563237959443</v>
      </c>
      <c r="AR49" s="219">
        <v>5074.7909185430453</v>
      </c>
      <c r="AS49" s="219">
        <v>5237.4955537683045</v>
      </c>
      <c r="AT49" s="219">
        <v>5396.6628362218771</v>
      </c>
      <c r="AU49" s="219">
        <v>5520.9960101114548</v>
      </c>
      <c r="AV49" s="219">
        <v>5653.8951132652064</v>
      </c>
      <c r="AW49" s="219">
        <v>5756.6947430174423</v>
      </c>
      <c r="AX49" s="219">
        <v>5928.7279478397377</v>
      </c>
      <c r="AY49" s="219">
        <v>6037.5088222320501</v>
      </c>
      <c r="AZ49" s="219">
        <v>6196.3899037815836</v>
      </c>
      <c r="BA49" s="220">
        <v>6359.3469902081215</v>
      </c>
    </row>
    <row r="50" spans="1:53">
      <c r="A50" s="216" t="s">
        <v>477</v>
      </c>
      <c r="B50" s="217" t="s">
        <v>478</v>
      </c>
      <c r="C50" s="218">
        <v>23.334766483040539</v>
      </c>
      <c r="D50" s="219">
        <v>-58.901080000000093</v>
      </c>
      <c r="E50" s="219">
        <v>-9.1969999999996617</v>
      </c>
      <c r="F50" s="219">
        <v>53.801679999999806</v>
      </c>
      <c r="G50" s="219">
        <v>196.29818999999998</v>
      </c>
      <c r="H50" s="219">
        <v>235.12010387245039</v>
      </c>
      <c r="I50" s="219">
        <v>409.89837999999975</v>
      </c>
      <c r="J50" s="219">
        <v>290.39750000000072</v>
      </c>
      <c r="K50" s="219">
        <v>241.20013999999992</v>
      </c>
      <c r="L50" s="219">
        <v>79.099289999999883</v>
      </c>
      <c r="M50" s="219">
        <v>302.3309591649155</v>
      </c>
      <c r="N50" s="219">
        <v>318.83530390256396</v>
      </c>
      <c r="O50" s="219">
        <v>110.37072083113742</v>
      </c>
      <c r="P50" s="219">
        <v>56.989134283935755</v>
      </c>
      <c r="Q50" s="219">
        <v>78.007007989931026</v>
      </c>
      <c r="R50" s="219">
        <v>140.6561827072037</v>
      </c>
      <c r="S50" s="219">
        <v>146.41211672330996</v>
      </c>
      <c r="T50" s="219">
        <v>150.78635607126921</v>
      </c>
      <c r="U50" s="219">
        <v>156.08458601289317</v>
      </c>
      <c r="V50" s="219">
        <v>159.3251344055044</v>
      </c>
      <c r="W50" s="219">
        <v>163.49306905969229</v>
      </c>
      <c r="X50" s="219">
        <v>165.80716606335216</v>
      </c>
      <c r="Y50" s="219">
        <v>168.89788342426539</v>
      </c>
      <c r="Z50" s="219">
        <v>177.39655054962361</v>
      </c>
      <c r="AA50" s="219">
        <v>185.9140394929118</v>
      </c>
      <c r="AB50" s="219">
        <v>186.68969766102782</v>
      </c>
      <c r="AC50" s="219">
        <v>186.97180455397881</v>
      </c>
      <c r="AD50" s="219">
        <v>196.34629032411692</v>
      </c>
      <c r="AE50" s="219">
        <v>197.85940026519017</v>
      </c>
      <c r="AF50" s="219">
        <v>205.99758557487678</v>
      </c>
      <c r="AG50" s="219">
        <v>215.73118749608034</v>
      </c>
      <c r="AH50" s="219">
        <v>218.45905294872841</v>
      </c>
      <c r="AI50" s="219">
        <v>226.73833356659463</v>
      </c>
      <c r="AJ50" s="219">
        <v>234.5042964768885</v>
      </c>
      <c r="AK50" s="219">
        <v>236.70167601201388</v>
      </c>
      <c r="AL50" s="219">
        <v>249.10065838455762</v>
      </c>
      <c r="AM50" s="219">
        <v>250.05994378014498</v>
      </c>
      <c r="AN50" s="219">
        <v>258.41496582936247</v>
      </c>
      <c r="AO50" s="219">
        <v>266.46166027779327</v>
      </c>
      <c r="AP50" s="219">
        <v>273.09598304578992</v>
      </c>
      <c r="AQ50" s="219">
        <v>278.75346613612965</v>
      </c>
      <c r="AR50" s="219">
        <v>289.63077075486433</v>
      </c>
      <c r="AS50" s="219">
        <v>292.26938915128312</v>
      </c>
      <c r="AT50" s="219">
        <v>302.10673283711196</v>
      </c>
      <c r="AU50" s="219">
        <v>311.2631244298916</v>
      </c>
      <c r="AV50" s="219">
        <v>312.43806057254358</v>
      </c>
      <c r="AW50" s="219">
        <v>313.44545876055452</v>
      </c>
      <c r="AX50" s="219">
        <v>320.68155439311306</v>
      </c>
      <c r="AY50" s="219">
        <v>320.87139917929721</v>
      </c>
      <c r="AZ50" s="219">
        <v>323.79345191067353</v>
      </c>
      <c r="BA50" s="220">
        <v>331.77692558612296</v>
      </c>
    </row>
    <row r="51" spans="1:53">
      <c r="A51" s="216" t="s">
        <v>479</v>
      </c>
      <c r="B51" s="217" t="s">
        <v>480</v>
      </c>
      <c r="C51" s="218">
        <v>-1032.0558419652907</v>
      </c>
      <c r="D51" s="219">
        <v>-503.16547999999966</v>
      </c>
      <c r="E51" s="219">
        <v>-498.93361000000641</v>
      </c>
      <c r="F51" s="219">
        <v>-486.48510000000533</v>
      </c>
      <c r="G51" s="219">
        <v>-615.74906000000556</v>
      </c>
      <c r="H51" s="219">
        <v>-38.338971309556655</v>
      </c>
      <c r="I51" s="219">
        <v>-1617.7708400000038</v>
      </c>
      <c r="J51" s="219">
        <v>-1515.276359999998</v>
      </c>
      <c r="K51" s="219">
        <v>-1777.2270200000075</v>
      </c>
      <c r="L51" s="219">
        <v>-2376.8918800000001</v>
      </c>
      <c r="M51" s="219">
        <v>-3741.5383207039276</v>
      </c>
      <c r="N51" s="219">
        <v>-3275.6801295745736</v>
      </c>
      <c r="O51" s="219">
        <v>-2882.7772046811297</v>
      </c>
      <c r="P51" s="219">
        <v>-3041.6100312251938</v>
      </c>
      <c r="Q51" s="219">
        <v>-2771.4627833890818</v>
      </c>
      <c r="R51" s="219">
        <v>-3009.3012750713797</v>
      </c>
      <c r="S51" s="219">
        <v>-2401.6203641359725</v>
      </c>
      <c r="T51" s="219">
        <v>-2461.5123739383871</v>
      </c>
      <c r="U51" s="219">
        <v>-2424.1863314463362</v>
      </c>
      <c r="V51" s="219">
        <v>-2475.9675586689018</v>
      </c>
      <c r="W51" s="219">
        <v>-2499.4360179609212</v>
      </c>
      <c r="X51" s="219">
        <v>-1778.2717442473313</v>
      </c>
      <c r="Y51" s="219">
        <v>-1706.2163023277362</v>
      </c>
      <c r="Z51" s="219">
        <v>-1603.8134879225481</v>
      </c>
      <c r="AA51" s="219">
        <v>-1459.9569709186553</v>
      </c>
      <c r="AB51" s="219">
        <v>-1407.6729370554076</v>
      </c>
      <c r="AC51" s="219">
        <v>-1318.4142111205847</v>
      </c>
      <c r="AD51" s="219">
        <v>-1356.0056612192411</v>
      </c>
      <c r="AE51" s="219">
        <v>-1299.3015759016525</v>
      </c>
      <c r="AF51" s="219">
        <v>-1221.8189121899077</v>
      </c>
      <c r="AG51" s="219">
        <v>-1192.9228779980003</v>
      </c>
      <c r="AH51" s="219">
        <v>-1087.00028220489</v>
      </c>
      <c r="AI51" s="219">
        <v>-998.71315292744384</v>
      </c>
      <c r="AJ51" s="219">
        <v>-870.20351433879796</v>
      </c>
      <c r="AK51" s="219">
        <v>-764.37206948306175</v>
      </c>
      <c r="AL51" s="219">
        <v>-671.26073478670969</v>
      </c>
      <c r="AM51" s="219">
        <v>-674.83918987740572</v>
      </c>
      <c r="AN51" s="219">
        <v>-585.60396887886145</v>
      </c>
      <c r="AO51" s="219">
        <v>-481.24024093628077</v>
      </c>
      <c r="AP51" s="219">
        <v>-320.39399412639341</v>
      </c>
      <c r="AQ51" s="219">
        <v>-206.28605174119002</v>
      </c>
      <c r="AR51" s="219">
        <v>-33.999618198581629</v>
      </c>
      <c r="AS51" s="219">
        <v>132.22630962886842</v>
      </c>
      <c r="AT51" s="219">
        <v>304.4727568375688</v>
      </c>
      <c r="AU51" s="219">
        <v>463.31498731545435</v>
      </c>
      <c r="AV51" s="219">
        <v>603.81718919951436</v>
      </c>
      <c r="AW51" s="219">
        <v>724.62233974106584</v>
      </c>
      <c r="AX51" s="219">
        <v>840.10867440215202</v>
      </c>
      <c r="AY51" s="219">
        <v>932.76837795630354</v>
      </c>
      <c r="AZ51" s="219">
        <v>1012.2872936586232</v>
      </c>
      <c r="BA51" s="220">
        <v>1128.5343279244628</v>
      </c>
    </row>
    <row r="52" spans="1:53">
      <c r="A52" s="201" t="s">
        <v>481</v>
      </c>
      <c r="B52" s="202" t="s">
        <v>482</v>
      </c>
      <c r="C52" s="203">
        <v>396216.58120474021</v>
      </c>
      <c r="D52" s="204">
        <v>406438.51926999987</v>
      </c>
      <c r="E52" s="204">
        <v>407925.06683000003</v>
      </c>
      <c r="F52" s="204">
        <v>424623.94684999995</v>
      </c>
      <c r="G52" s="204">
        <v>435353.32578999997</v>
      </c>
      <c r="H52" s="204">
        <v>445212.72305385326</v>
      </c>
      <c r="I52" s="204">
        <v>440325.81558999995</v>
      </c>
      <c r="J52" s="204">
        <v>435077.92506000004</v>
      </c>
      <c r="K52" s="204">
        <v>443876.56955000001</v>
      </c>
      <c r="L52" s="204">
        <v>415536.83141999994</v>
      </c>
      <c r="M52" s="204">
        <v>447056.91269217612</v>
      </c>
      <c r="N52" s="204">
        <v>403337.75145627366</v>
      </c>
      <c r="O52" s="204">
        <v>393397.44287811778</v>
      </c>
      <c r="P52" s="204">
        <v>387343.61022617621</v>
      </c>
      <c r="Q52" s="204">
        <v>343547.86060234328</v>
      </c>
      <c r="R52" s="204">
        <v>357909.45234720502</v>
      </c>
      <c r="S52" s="204">
        <v>373084.29136902263</v>
      </c>
      <c r="T52" s="204">
        <v>375951.68317493005</v>
      </c>
      <c r="U52" s="204">
        <v>377781.24345266505</v>
      </c>
      <c r="V52" s="204">
        <v>372193.17831205099</v>
      </c>
      <c r="W52" s="204">
        <v>367731.36566880695</v>
      </c>
      <c r="X52" s="204">
        <v>360510.26403626456</v>
      </c>
      <c r="Y52" s="204">
        <v>370210.23356110713</v>
      </c>
      <c r="Z52" s="204">
        <v>373589.80749457015</v>
      </c>
      <c r="AA52" s="204">
        <v>377266.2520267301</v>
      </c>
      <c r="AB52" s="204">
        <v>375758.64184419438</v>
      </c>
      <c r="AC52" s="204">
        <v>375957.88428660406</v>
      </c>
      <c r="AD52" s="204">
        <v>375166.32648466929</v>
      </c>
      <c r="AE52" s="204">
        <v>374316.48671677883</v>
      </c>
      <c r="AF52" s="204">
        <v>377662.183395578</v>
      </c>
      <c r="AG52" s="204">
        <v>385515.33195916621</v>
      </c>
      <c r="AH52" s="204">
        <v>384456.62661724724</v>
      </c>
      <c r="AI52" s="204">
        <v>387131.63314910873</v>
      </c>
      <c r="AJ52" s="204">
        <v>394193.27466580691</v>
      </c>
      <c r="AK52" s="204">
        <v>394358.37297848484</v>
      </c>
      <c r="AL52" s="204">
        <v>397972.54298121156</v>
      </c>
      <c r="AM52" s="204">
        <v>387101.62989688321</v>
      </c>
      <c r="AN52" s="204">
        <v>383760.62521603145</v>
      </c>
      <c r="AO52" s="204">
        <v>381641.27838211064</v>
      </c>
      <c r="AP52" s="204">
        <v>376151.58364424994</v>
      </c>
      <c r="AQ52" s="204">
        <v>370339.42467951158</v>
      </c>
      <c r="AR52" s="204">
        <v>369764.84649430483</v>
      </c>
      <c r="AS52" s="204">
        <v>364191.71818605298</v>
      </c>
      <c r="AT52" s="204">
        <v>359422.95114888769</v>
      </c>
      <c r="AU52" s="204">
        <v>355200.7912553646</v>
      </c>
      <c r="AV52" s="204">
        <v>345084.96793837327</v>
      </c>
      <c r="AW52" s="204">
        <v>344885.80044628424</v>
      </c>
      <c r="AX52" s="204">
        <v>345818.75819901144</v>
      </c>
      <c r="AY52" s="204">
        <v>348801.0061998415</v>
      </c>
      <c r="AZ52" s="204">
        <v>349173.05610489723</v>
      </c>
      <c r="BA52" s="205">
        <v>349432.72678597213</v>
      </c>
    </row>
    <row r="53" spans="1:53">
      <c r="A53" s="206" t="s">
        <v>68</v>
      </c>
      <c r="B53" s="207" t="s">
        <v>483</v>
      </c>
      <c r="C53" s="208">
        <v>395997.09730678884</v>
      </c>
      <c r="D53" s="209">
        <v>406318.26884999988</v>
      </c>
      <c r="E53" s="209">
        <v>407815.56701999996</v>
      </c>
      <c r="F53" s="209">
        <v>424519.86737999995</v>
      </c>
      <c r="G53" s="209">
        <v>435253.84044</v>
      </c>
      <c r="H53" s="209">
        <v>445111.88179968065</v>
      </c>
      <c r="I53" s="209">
        <v>440231.11209999997</v>
      </c>
      <c r="J53" s="209">
        <v>434997.50701</v>
      </c>
      <c r="K53" s="209">
        <v>443795.25011999998</v>
      </c>
      <c r="L53" s="209">
        <v>415462.44390999997</v>
      </c>
      <c r="M53" s="209">
        <v>446989.98629385373</v>
      </c>
      <c r="N53" s="209">
        <v>403310.1626935408</v>
      </c>
      <c r="O53" s="209">
        <v>393372.41143655864</v>
      </c>
      <c r="P53" s="209">
        <v>387318.10146842321</v>
      </c>
      <c r="Q53" s="209">
        <v>343523.04409899376</v>
      </c>
      <c r="R53" s="209">
        <v>357887.74127794633</v>
      </c>
      <c r="S53" s="209">
        <v>373064.61937995552</v>
      </c>
      <c r="T53" s="209">
        <v>375932.79781345755</v>
      </c>
      <c r="U53" s="209">
        <v>377762.96068326425</v>
      </c>
      <c r="V53" s="209">
        <v>372176.26212579274</v>
      </c>
      <c r="W53" s="209">
        <v>367715.24492480094</v>
      </c>
      <c r="X53" s="209">
        <v>360495.15384026995</v>
      </c>
      <c r="Y53" s="209">
        <v>370195.85726505553</v>
      </c>
      <c r="Z53" s="209">
        <v>373576.00759308436</v>
      </c>
      <c r="AA53" s="209">
        <v>377254.06798962981</v>
      </c>
      <c r="AB53" s="209">
        <v>375747.88944821974</v>
      </c>
      <c r="AC53" s="209">
        <v>375948.39567672246</v>
      </c>
      <c r="AD53" s="209">
        <v>375157.81630757259</v>
      </c>
      <c r="AE53" s="209">
        <v>374309.33464593539</v>
      </c>
      <c r="AF53" s="209">
        <v>377656.2630445665</v>
      </c>
      <c r="AG53" s="209">
        <v>385510.85349676863</v>
      </c>
      <c r="AH53" s="209">
        <v>384452.45655334531</v>
      </c>
      <c r="AI53" s="209">
        <v>387127.80777886062</v>
      </c>
      <c r="AJ53" s="209">
        <v>394189.46203491685</v>
      </c>
      <c r="AK53" s="209">
        <v>394354.94460103672</v>
      </c>
      <c r="AL53" s="209">
        <v>397969.452255507</v>
      </c>
      <c r="AM53" s="209">
        <v>387098.61555524979</v>
      </c>
      <c r="AN53" s="209">
        <v>383757.86185445217</v>
      </c>
      <c r="AO53" s="209">
        <v>381638.73850563401</v>
      </c>
      <c r="AP53" s="209">
        <v>376149.22920884541</v>
      </c>
      <c r="AQ53" s="209">
        <v>370337.2232937786</v>
      </c>
      <c r="AR53" s="209">
        <v>369762.97467420757</v>
      </c>
      <c r="AS53" s="209">
        <v>364189.94975186518</v>
      </c>
      <c r="AT53" s="209">
        <v>359421.28057720739</v>
      </c>
      <c r="AU53" s="209">
        <v>355199.39295668766</v>
      </c>
      <c r="AV53" s="209">
        <v>345083.62829611043</v>
      </c>
      <c r="AW53" s="209">
        <v>344884.69977716496</v>
      </c>
      <c r="AX53" s="209">
        <v>345817.71158016857</v>
      </c>
      <c r="AY53" s="209">
        <v>348800.14573925157</v>
      </c>
      <c r="AZ53" s="209">
        <v>349172.37891101185</v>
      </c>
      <c r="BA53" s="210">
        <v>349432.19751211209</v>
      </c>
    </row>
    <row r="54" spans="1:53">
      <c r="A54" s="206" t="s">
        <v>484</v>
      </c>
      <c r="B54" s="207" t="s">
        <v>485</v>
      </c>
      <c r="C54" s="208">
        <v>219.48389795147705</v>
      </c>
      <c r="D54" s="209">
        <v>120.25041999999485</v>
      </c>
      <c r="E54" s="209">
        <v>109.49980999999752</v>
      </c>
      <c r="F54" s="209">
        <v>104.07946999999695</v>
      </c>
      <c r="G54" s="209">
        <v>99.485350000002654</v>
      </c>
      <c r="H54" s="209">
        <v>100.8412541725429</v>
      </c>
      <c r="I54" s="209">
        <v>94.703490000005331</v>
      </c>
      <c r="J54" s="209">
        <v>80.41805000000204</v>
      </c>
      <c r="K54" s="209">
        <v>81.319430000001375</v>
      </c>
      <c r="L54" s="209">
        <v>74.387509999998656</v>
      </c>
      <c r="M54" s="209">
        <v>66.926398322417299</v>
      </c>
      <c r="N54" s="209">
        <v>27.588762732811119</v>
      </c>
      <c r="O54" s="209">
        <v>25.03144155910195</v>
      </c>
      <c r="P54" s="209">
        <v>25.508757753020291</v>
      </c>
      <c r="Q54" s="209">
        <v>24.816503349584309</v>
      </c>
      <c r="R54" s="209">
        <v>21.711069258729367</v>
      </c>
      <c r="S54" s="209">
        <v>19.671989067151117</v>
      </c>
      <c r="T54" s="209">
        <v>18.885361472487602</v>
      </c>
      <c r="U54" s="209">
        <v>18.28276940080741</v>
      </c>
      <c r="V54" s="209">
        <v>16.916186258276866</v>
      </c>
      <c r="W54" s="209">
        <v>16.120744005939741</v>
      </c>
      <c r="X54" s="209">
        <v>15.110195994547212</v>
      </c>
      <c r="Y54" s="209">
        <v>14.376296051626923</v>
      </c>
      <c r="Z54" s="209">
        <v>13.799901485840564</v>
      </c>
      <c r="AA54" s="209">
        <v>12.184037100191745</v>
      </c>
      <c r="AB54" s="209">
        <v>10.752395974649517</v>
      </c>
      <c r="AC54" s="209">
        <v>9.4886098815704827</v>
      </c>
      <c r="AD54" s="209">
        <v>8.510177096724874</v>
      </c>
      <c r="AE54" s="209">
        <v>7.1520708434345579</v>
      </c>
      <c r="AF54" s="209">
        <v>5.9203510115430618</v>
      </c>
      <c r="AG54" s="209">
        <v>4.4784623975838258</v>
      </c>
      <c r="AH54" s="209">
        <v>4.1700639018908987</v>
      </c>
      <c r="AI54" s="209">
        <v>3.8253702480460561</v>
      </c>
      <c r="AJ54" s="209">
        <v>3.8126308901655648</v>
      </c>
      <c r="AK54" s="209">
        <v>3.4283774479899876</v>
      </c>
      <c r="AL54" s="209">
        <v>3.0907257045282677</v>
      </c>
      <c r="AM54" s="209">
        <v>3.0143416333403366</v>
      </c>
      <c r="AN54" s="209">
        <v>2.7633615793010904</v>
      </c>
      <c r="AO54" s="209">
        <v>2.5398764767669491</v>
      </c>
      <c r="AP54" s="209">
        <v>2.354435404542528</v>
      </c>
      <c r="AQ54" s="209">
        <v>2.2013857329866369</v>
      </c>
      <c r="AR54" s="209">
        <v>1.8718200973053172</v>
      </c>
      <c r="AS54" s="209">
        <v>1.7684341877729821</v>
      </c>
      <c r="AT54" s="209">
        <v>1.6705716803671748</v>
      </c>
      <c r="AU54" s="209">
        <v>1.3982986769833587</v>
      </c>
      <c r="AV54" s="209">
        <v>1.3396422628256914</v>
      </c>
      <c r="AW54" s="209">
        <v>1.1006691192815197</v>
      </c>
      <c r="AX54" s="209">
        <v>1.0466188429345493</v>
      </c>
      <c r="AY54" s="209">
        <v>0.86046058996907959</v>
      </c>
      <c r="AZ54" s="209">
        <v>0.67719388534669633</v>
      </c>
      <c r="BA54" s="210">
        <v>0.52927386010924238</v>
      </c>
    </row>
    <row r="55" spans="1:53">
      <c r="A55" s="211" t="s">
        <v>486</v>
      </c>
      <c r="B55" s="212" t="s">
        <v>487</v>
      </c>
      <c r="C55" s="213">
        <v>-1.3642420526593924E-12</v>
      </c>
      <c r="D55" s="214">
        <v>-2.7284841053187847E-12</v>
      </c>
      <c r="E55" s="214">
        <v>-1.8189894035458565E-12</v>
      </c>
      <c r="F55" s="214">
        <v>4.5474735088646412E-13</v>
      </c>
      <c r="G55" s="214">
        <v>-2.2737367544323206E-12</v>
      </c>
      <c r="H55" s="214">
        <v>-4.5474735088646412E-13</v>
      </c>
      <c r="I55" s="214">
        <v>1.3642420526593924E-12</v>
      </c>
      <c r="J55" s="214">
        <v>-1.3642420526593924E-12</v>
      </c>
      <c r="K55" s="214">
        <v>-4.5474735088646412E-13</v>
      </c>
      <c r="L55" s="214">
        <v>-9.0949470177292824E-13</v>
      </c>
      <c r="M55" s="214">
        <v>2.7284841053187847E-12</v>
      </c>
      <c r="N55" s="214">
        <v>0</v>
      </c>
      <c r="O55" s="214">
        <v>-9.0949470177292824E-13</v>
      </c>
      <c r="P55" s="214">
        <v>-1.8189894035458565E-12</v>
      </c>
      <c r="Q55" s="214">
        <v>3.1832314562052488E-12</v>
      </c>
      <c r="R55" s="214">
        <v>-4.5474735088646412E-13</v>
      </c>
      <c r="S55" s="214">
        <v>4.5474735088646412E-13</v>
      </c>
      <c r="T55" s="214">
        <v>0</v>
      </c>
      <c r="U55" s="214">
        <v>1.8189894035458565E-12</v>
      </c>
      <c r="V55" s="214">
        <v>-1.3642420526593924E-12</v>
      </c>
      <c r="W55" s="214">
        <v>-1.8189894035458565E-12</v>
      </c>
      <c r="X55" s="214">
        <v>-9.0949470177292824E-13</v>
      </c>
      <c r="Y55" s="214">
        <v>9.0949470177292824E-13</v>
      </c>
      <c r="Z55" s="214">
        <v>9.0949470177292824E-13</v>
      </c>
      <c r="AA55" s="214">
        <v>-4.5474735088646412E-13</v>
      </c>
      <c r="AB55" s="214">
        <v>4.5474735088646412E-13</v>
      </c>
      <c r="AC55" s="214">
        <v>9.0949470177292824E-13</v>
      </c>
      <c r="AD55" s="214">
        <v>-9.0949470177292824E-13</v>
      </c>
      <c r="AE55" s="214">
        <v>-4.5474735088646412E-13</v>
      </c>
      <c r="AF55" s="214">
        <v>-4.5474735088646412E-13</v>
      </c>
      <c r="AG55" s="214">
        <v>4.5474735088646412E-13</v>
      </c>
      <c r="AH55" s="214">
        <v>-4.5474735088646412E-13</v>
      </c>
      <c r="AI55" s="214">
        <v>0</v>
      </c>
      <c r="AJ55" s="214">
        <v>-9.0949470177292824E-13</v>
      </c>
      <c r="AK55" s="214">
        <v>1.8189894035458565E-12</v>
      </c>
      <c r="AL55" s="214">
        <v>1.1368683772161603E-12</v>
      </c>
      <c r="AM55" s="214">
        <v>-1.3642420526593924E-12</v>
      </c>
      <c r="AN55" s="214">
        <v>6.8212102632969618E-13</v>
      </c>
      <c r="AO55" s="214">
        <v>-6.8212102632969618E-13</v>
      </c>
      <c r="AP55" s="214">
        <v>1.5916157281026244E-12</v>
      </c>
      <c r="AQ55" s="214">
        <v>-2.2737367544323206E-13</v>
      </c>
      <c r="AR55" s="214">
        <v>-4.5474735088646412E-13</v>
      </c>
      <c r="AS55" s="214">
        <v>2.2737367544323206E-13</v>
      </c>
      <c r="AT55" s="214">
        <v>4.5474735088646412E-13</v>
      </c>
      <c r="AU55" s="214">
        <v>-6.8212102632969618E-13</v>
      </c>
      <c r="AV55" s="214">
        <v>-1.1368683772161603E-12</v>
      </c>
      <c r="AW55" s="214">
        <v>-2.2737367544323206E-13</v>
      </c>
      <c r="AX55" s="214">
        <v>-2.2737367544323206E-13</v>
      </c>
      <c r="AY55" s="214">
        <v>-2.2737367544323206E-13</v>
      </c>
      <c r="AZ55" s="214">
        <v>4.5474735088646412E-13</v>
      </c>
      <c r="BA55" s="215">
        <v>4.5474735088646412E-13</v>
      </c>
    </row>
    <row r="56" spans="1:53">
      <c r="A56" s="211" t="s">
        <v>488</v>
      </c>
      <c r="B56" s="212" t="s">
        <v>489</v>
      </c>
      <c r="C56" s="213">
        <v>-9.0949470177292824E-13</v>
      </c>
      <c r="D56" s="214">
        <v>-1.8189894035458565E-12</v>
      </c>
      <c r="E56" s="214">
        <v>0</v>
      </c>
      <c r="F56" s="214">
        <v>-2.7284841053187847E-12</v>
      </c>
      <c r="G56" s="214">
        <v>0</v>
      </c>
      <c r="H56" s="214">
        <v>9.0949470177292824E-13</v>
      </c>
      <c r="I56" s="214">
        <v>1.8189894035458565E-12</v>
      </c>
      <c r="J56" s="214">
        <v>3.637978807091713E-12</v>
      </c>
      <c r="K56" s="214">
        <v>1.8189894035458565E-12</v>
      </c>
      <c r="L56" s="214">
        <v>-2.7284841053187847E-12</v>
      </c>
      <c r="M56" s="214">
        <v>1.8189894035458565E-12</v>
      </c>
      <c r="N56" s="214">
        <v>0</v>
      </c>
      <c r="O56" s="214">
        <v>-8.1854523159563541E-12</v>
      </c>
      <c r="P56" s="214">
        <v>-6.3664629124104977E-12</v>
      </c>
      <c r="Q56" s="214">
        <v>-2.7284841053187847E-12</v>
      </c>
      <c r="R56" s="214">
        <v>3.637978807091713E-12</v>
      </c>
      <c r="S56" s="214">
        <v>0</v>
      </c>
      <c r="T56" s="214">
        <v>9.0949470177292824E-13</v>
      </c>
      <c r="U56" s="214">
        <v>4.5474735088646412E-13</v>
      </c>
      <c r="V56" s="214">
        <v>3.637978807091713E-12</v>
      </c>
      <c r="W56" s="214">
        <v>9.0949470177292824E-13</v>
      </c>
      <c r="X56" s="214">
        <v>3.1832314562052488E-12</v>
      </c>
      <c r="Y56" s="214">
        <v>1.8189894035458565E-12</v>
      </c>
      <c r="Z56" s="214">
        <v>-1.8189894035458565E-12</v>
      </c>
      <c r="AA56" s="214">
        <v>1.8189894035458565E-12</v>
      </c>
      <c r="AB56" s="214">
        <v>1.3642420526593924E-12</v>
      </c>
      <c r="AC56" s="214">
        <v>1.3642420526593924E-12</v>
      </c>
      <c r="AD56" s="214">
        <v>-2.2737367544323206E-12</v>
      </c>
      <c r="AE56" s="214">
        <v>-4.5474735088646412E-13</v>
      </c>
      <c r="AF56" s="214">
        <v>1.8189894035458565E-12</v>
      </c>
      <c r="AG56" s="214">
        <v>-1.8189894035458565E-12</v>
      </c>
      <c r="AH56" s="214">
        <v>0</v>
      </c>
      <c r="AI56" s="214">
        <v>9.0949470177292824E-13</v>
      </c>
      <c r="AJ56" s="214">
        <v>-9.0949470177292824E-13</v>
      </c>
      <c r="AK56" s="214">
        <v>-5.0022208597511053E-12</v>
      </c>
      <c r="AL56" s="214">
        <v>4.5474735088646412E-13</v>
      </c>
      <c r="AM56" s="214">
        <v>1.3642420526593924E-12</v>
      </c>
      <c r="AN56" s="214">
        <v>-9.0949470177292824E-13</v>
      </c>
      <c r="AO56" s="214">
        <v>-3.1832314562052488E-12</v>
      </c>
      <c r="AP56" s="214">
        <v>-9.0949470177292824E-13</v>
      </c>
      <c r="AQ56" s="214">
        <v>-2.2737367544323206E-12</v>
      </c>
      <c r="AR56" s="214">
        <v>1.3642420526593924E-12</v>
      </c>
      <c r="AS56" s="214">
        <v>-2.7284841053187847E-12</v>
      </c>
      <c r="AT56" s="214">
        <v>-9.0949470177292824E-13</v>
      </c>
      <c r="AU56" s="214">
        <v>0</v>
      </c>
      <c r="AV56" s="214">
        <v>1.3642420526593924E-12</v>
      </c>
      <c r="AW56" s="214">
        <v>4.5474735088646412E-13</v>
      </c>
      <c r="AX56" s="214">
        <v>0</v>
      </c>
      <c r="AY56" s="214">
        <v>1.8189894035458565E-12</v>
      </c>
      <c r="AZ56" s="214">
        <v>-1.3642420526593924E-12</v>
      </c>
      <c r="BA56" s="215">
        <v>-1.8189894035458565E-12</v>
      </c>
    </row>
    <row r="57" spans="1:53">
      <c r="A57" s="211" t="s">
        <v>490</v>
      </c>
      <c r="B57" s="212" t="s">
        <v>491</v>
      </c>
      <c r="C57" s="213">
        <v>219.48389795147773</v>
      </c>
      <c r="D57" s="214">
        <v>120.25042000000001</v>
      </c>
      <c r="E57" s="214">
        <v>109.49981000000021</v>
      </c>
      <c r="F57" s="214">
        <v>104.0794700000001</v>
      </c>
      <c r="G57" s="214">
        <v>99.485350000000111</v>
      </c>
      <c r="H57" s="214">
        <v>100.84125417254552</v>
      </c>
      <c r="I57" s="214">
        <v>94.703489999999988</v>
      </c>
      <c r="J57" s="214">
        <v>80.418049999999994</v>
      </c>
      <c r="K57" s="214">
        <v>81.31942999999967</v>
      </c>
      <c r="L57" s="214">
        <v>74.387510000000063</v>
      </c>
      <c r="M57" s="214">
        <v>66.92639832241214</v>
      </c>
      <c r="N57" s="214">
        <v>27.588762732811961</v>
      </c>
      <c r="O57" s="214">
        <v>25.03144155911264</v>
      </c>
      <c r="P57" s="214">
        <v>25.508757753031819</v>
      </c>
      <c r="Q57" s="214">
        <v>24.816503349581993</v>
      </c>
      <c r="R57" s="214">
        <v>21.711069258728351</v>
      </c>
      <c r="S57" s="214">
        <v>19.671989067148125</v>
      </c>
      <c r="T57" s="214">
        <v>18.885361472490182</v>
      </c>
      <c r="U57" s="214">
        <v>18.282769400806156</v>
      </c>
      <c r="V57" s="214">
        <v>16.916186258276944</v>
      </c>
      <c r="W57" s="214">
        <v>16.120744005942079</v>
      </c>
      <c r="X57" s="214">
        <v>15.110195994544018</v>
      </c>
      <c r="Y57" s="214">
        <v>14.376296051626218</v>
      </c>
      <c r="Z57" s="214">
        <v>13.799901485835115</v>
      </c>
      <c r="AA57" s="214">
        <v>12.184037100195583</v>
      </c>
      <c r="AB57" s="214">
        <v>10.752395974646971</v>
      </c>
      <c r="AC57" s="214">
        <v>9.4886098815683901</v>
      </c>
      <c r="AD57" s="214">
        <v>8.5101770967300379</v>
      </c>
      <c r="AE57" s="214">
        <v>7.1520708434256193</v>
      </c>
      <c r="AF57" s="214">
        <v>5.9203510115380249</v>
      </c>
      <c r="AG57" s="214">
        <v>4.4784623975871769</v>
      </c>
      <c r="AH57" s="214">
        <v>4.1700639018908872</v>
      </c>
      <c r="AI57" s="214">
        <v>3.8253702480473271</v>
      </c>
      <c r="AJ57" s="214">
        <v>3.8126308901712256</v>
      </c>
      <c r="AK57" s="214">
        <v>3.428377447994901</v>
      </c>
      <c r="AL57" s="214">
        <v>3.090725704527622</v>
      </c>
      <c r="AM57" s="214">
        <v>3.0143416333413309</v>
      </c>
      <c r="AN57" s="214">
        <v>2.7633615792992621</v>
      </c>
      <c r="AO57" s="214">
        <v>2.5398764767647428</v>
      </c>
      <c r="AP57" s="214">
        <v>2.3544354045425568</v>
      </c>
      <c r="AQ57" s="214">
        <v>2.2013857329876081</v>
      </c>
      <c r="AR57" s="214">
        <v>1.8718200973061792</v>
      </c>
      <c r="AS57" s="214">
        <v>1.7684341877738441</v>
      </c>
      <c r="AT57" s="214">
        <v>1.6705716803717727</v>
      </c>
      <c r="AU57" s="214">
        <v>1.3982986769800541</v>
      </c>
      <c r="AV57" s="214">
        <v>1.3396422628305167</v>
      </c>
      <c r="AW57" s="214">
        <v>1.100669119280872</v>
      </c>
      <c r="AX57" s="214">
        <v>1.0466188429360044</v>
      </c>
      <c r="AY57" s="214">
        <v>0.86046058996741648</v>
      </c>
      <c r="AZ57" s="214">
        <v>0.67719388534590885</v>
      </c>
      <c r="BA57" s="215">
        <v>0.52927386011102207</v>
      </c>
    </row>
    <row r="58" spans="1:53">
      <c r="A58" s="211" t="s">
        <v>492</v>
      </c>
      <c r="B58" s="212" t="s">
        <v>493</v>
      </c>
      <c r="C58" s="213">
        <v>-6.2527760746888816E-13</v>
      </c>
      <c r="D58" s="214">
        <v>-5.6843418860808015E-14</v>
      </c>
      <c r="E58" s="214">
        <v>-2.8421709430404007E-13</v>
      </c>
      <c r="F58" s="214">
        <v>1.7053025658242404E-13</v>
      </c>
      <c r="G58" s="214">
        <v>2.2737367544323206E-13</v>
      </c>
      <c r="H58" s="214">
        <v>1.1368683772161603E-13</v>
      </c>
      <c r="I58" s="214">
        <v>-1.7053025658242404E-13</v>
      </c>
      <c r="J58" s="214">
        <v>-5.6843418860808015E-14</v>
      </c>
      <c r="K58" s="214">
        <v>5.6843418860808015E-14</v>
      </c>
      <c r="L58" s="214">
        <v>-5.6843418860808015E-14</v>
      </c>
      <c r="M58" s="214">
        <v>-3.4106051316484809E-13</v>
      </c>
      <c r="N58" s="214">
        <v>6.2527760746888816E-13</v>
      </c>
      <c r="O58" s="214">
        <v>-2.5579538487363607E-12</v>
      </c>
      <c r="P58" s="214">
        <v>3.4106051316484809E-13</v>
      </c>
      <c r="Q58" s="214">
        <v>1.5916157281026244E-12</v>
      </c>
      <c r="R58" s="214">
        <v>-5.6843418860808015E-13</v>
      </c>
      <c r="S58" s="214">
        <v>-2.2737367544323206E-13</v>
      </c>
      <c r="T58" s="214">
        <v>2.2737367544323206E-13</v>
      </c>
      <c r="U58" s="214">
        <v>4.5474735088646412E-13</v>
      </c>
      <c r="V58" s="214">
        <v>2.2737367544323206E-13</v>
      </c>
      <c r="W58" s="214">
        <v>-2.2737367544323206E-13</v>
      </c>
      <c r="X58" s="214">
        <v>2.2737367544323206E-13</v>
      </c>
      <c r="Y58" s="214">
        <v>-2.2737367544323206E-13</v>
      </c>
      <c r="Z58" s="214">
        <v>-1.1368683772161603E-13</v>
      </c>
      <c r="AA58" s="214">
        <v>-1.1368683772161603E-13</v>
      </c>
      <c r="AB58" s="214">
        <v>0</v>
      </c>
      <c r="AC58" s="214">
        <v>-3.4106051316484809E-13</v>
      </c>
      <c r="AD58" s="214">
        <v>-3.4106051316484809E-13</v>
      </c>
      <c r="AE58" s="214">
        <v>-3.4106051316484809E-13</v>
      </c>
      <c r="AF58" s="214">
        <v>0</v>
      </c>
      <c r="AG58" s="214">
        <v>1.1368683772161603E-13</v>
      </c>
      <c r="AH58" s="214">
        <v>-1.1368683772161603E-13</v>
      </c>
      <c r="AI58" s="214">
        <v>0</v>
      </c>
      <c r="AJ58" s="214">
        <v>0</v>
      </c>
      <c r="AK58" s="214">
        <v>2.8421709430404007E-13</v>
      </c>
      <c r="AL58" s="214">
        <v>-5.6843418860808015E-14</v>
      </c>
      <c r="AM58" s="214">
        <v>1.1368683772161603E-13</v>
      </c>
      <c r="AN58" s="214">
        <v>3.4106051316484809E-13</v>
      </c>
      <c r="AO58" s="214">
        <v>-1.7053025658242404E-13</v>
      </c>
      <c r="AP58" s="214">
        <v>-5.6843418860808015E-14</v>
      </c>
      <c r="AQ58" s="214">
        <v>1.1368683772161603E-13</v>
      </c>
      <c r="AR58" s="214">
        <v>2.2737367544323206E-13</v>
      </c>
      <c r="AS58" s="214">
        <v>-5.6843418860808015E-14</v>
      </c>
      <c r="AT58" s="214">
        <v>-2.2737367544323206E-13</v>
      </c>
      <c r="AU58" s="214">
        <v>-2.8421709430404007E-13</v>
      </c>
      <c r="AV58" s="214">
        <v>-1.1368683772161603E-13</v>
      </c>
      <c r="AW58" s="214">
        <v>-1.7053025658242404E-13</v>
      </c>
      <c r="AX58" s="214">
        <v>0</v>
      </c>
      <c r="AY58" s="214">
        <v>1.7053025658242404E-13</v>
      </c>
      <c r="AZ58" s="214">
        <v>-5.6843418860808015E-14</v>
      </c>
      <c r="BA58" s="215">
        <v>-2.8421709430404007E-13</v>
      </c>
    </row>
    <row r="59" spans="1:53">
      <c r="A59" s="201" t="s">
        <v>494</v>
      </c>
      <c r="B59" s="202" t="s">
        <v>495</v>
      </c>
      <c r="C59" s="203">
        <v>243840.78532530757</v>
      </c>
      <c r="D59" s="204">
        <v>252665.49999999997</v>
      </c>
      <c r="E59" s="204">
        <v>255556.00000000003</v>
      </c>
      <c r="F59" s="204">
        <v>257017.49999999997</v>
      </c>
      <c r="G59" s="204">
        <v>260286.09999999989</v>
      </c>
      <c r="H59" s="204">
        <v>257515.97879048434</v>
      </c>
      <c r="I59" s="204">
        <v>255498.99999999988</v>
      </c>
      <c r="J59" s="204">
        <v>241409.8</v>
      </c>
      <c r="K59" s="204">
        <v>241908.69999999995</v>
      </c>
      <c r="L59" s="204">
        <v>230772.49999999994</v>
      </c>
      <c r="M59" s="204">
        <v>236562.36266360944</v>
      </c>
      <c r="N59" s="204">
        <v>234006.8309926439</v>
      </c>
      <c r="O59" s="204">
        <v>227718.52011082458</v>
      </c>
      <c r="P59" s="204">
        <v>226281.88592719944</v>
      </c>
      <c r="Q59" s="204">
        <v>226139.58154198914</v>
      </c>
      <c r="R59" s="204">
        <v>221202.25470526391</v>
      </c>
      <c r="S59" s="204">
        <v>231654.46766105169</v>
      </c>
      <c r="T59" s="204">
        <v>226238.91355089034</v>
      </c>
      <c r="U59" s="204">
        <v>219091.1396802674</v>
      </c>
      <c r="V59" s="204">
        <v>215774.9775178775</v>
      </c>
      <c r="W59" s="204">
        <v>212413.0687369525</v>
      </c>
      <c r="X59" s="204">
        <v>211144.36940794758</v>
      </c>
      <c r="Y59" s="204">
        <v>201536.83896012758</v>
      </c>
      <c r="Z59" s="204">
        <v>187502.55142785798</v>
      </c>
      <c r="AA59" s="204">
        <v>179986.72854169214</v>
      </c>
      <c r="AB59" s="204">
        <v>179788.94372279843</v>
      </c>
      <c r="AC59" s="204">
        <v>179427.78944565789</v>
      </c>
      <c r="AD59" s="204">
        <v>184135.10096000697</v>
      </c>
      <c r="AE59" s="204">
        <v>183524.22680430932</v>
      </c>
      <c r="AF59" s="204">
        <v>180533.04323500849</v>
      </c>
      <c r="AG59" s="204">
        <v>176661.6797523729</v>
      </c>
      <c r="AH59" s="204">
        <v>177086.84443577653</v>
      </c>
      <c r="AI59" s="204">
        <v>175982.64094177794</v>
      </c>
      <c r="AJ59" s="204">
        <v>164892.60494764172</v>
      </c>
      <c r="AK59" s="204">
        <v>157869.2903880699</v>
      </c>
      <c r="AL59" s="204">
        <v>140388.1692819868</v>
      </c>
      <c r="AM59" s="204">
        <v>138950.60767628692</v>
      </c>
      <c r="AN59" s="204">
        <v>134260.9627934623</v>
      </c>
      <c r="AO59" s="204">
        <v>130212.14663491047</v>
      </c>
      <c r="AP59" s="204">
        <v>131918.87500600261</v>
      </c>
      <c r="AQ59" s="204">
        <v>133592.27230095307</v>
      </c>
      <c r="AR59" s="204">
        <v>127190.34976067528</v>
      </c>
      <c r="AS59" s="204">
        <v>128550.65019852271</v>
      </c>
      <c r="AT59" s="204">
        <v>125482.49767025269</v>
      </c>
      <c r="AU59" s="204">
        <v>126715.09242100613</v>
      </c>
      <c r="AV59" s="204">
        <v>134281.7770477907</v>
      </c>
      <c r="AW59" s="204">
        <v>134259.45863258286</v>
      </c>
      <c r="AX59" s="204">
        <v>130291.69223593127</v>
      </c>
      <c r="AY59" s="204">
        <v>122153.55855099364</v>
      </c>
      <c r="AZ59" s="204">
        <v>114754.50874324363</v>
      </c>
      <c r="BA59" s="205">
        <v>113882.85559025858</v>
      </c>
    </row>
    <row r="60" spans="1:53">
      <c r="A60" s="201" t="s">
        <v>496</v>
      </c>
      <c r="B60" s="202" t="s">
        <v>497</v>
      </c>
      <c r="C60" s="203">
        <v>-3.3297987010591896</v>
      </c>
      <c r="D60" s="204">
        <v>-3.7055300000283751</v>
      </c>
      <c r="E60" s="204">
        <v>-3.2463500000158092</v>
      </c>
      <c r="F60" s="204">
        <v>-3.2125600000290433</v>
      </c>
      <c r="G60" s="204">
        <v>-4.9839000000356464</v>
      </c>
      <c r="H60" s="204">
        <v>-5.4248576303580194</v>
      </c>
      <c r="I60" s="204">
        <v>-4.9309200000352575</v>
      </c>
      <c r="J60" s="204">
        <v>-4.4809800000293762</v>
      </c>
      <c r="K60" s="204">
        <v>-4.8267200000191224</v>
      </c>
      <c r="L60" s="204">
        <v>-4.2159000000247033</v>
      </c>
      <c r="M60" s="204">
        <v>-4.3133390288421651</v>
      </c>
      <c r="N60" s="204">
        <v>-3.917100346290681</v>
      </c>
      <c r="O60" s="204">
        <v>-3.8706660403986461</v>
      </c>
      <c r="P60" s="204">
        <v>-1.3544220547264558</v>
      </c>
      <c r="Q60" s="204">
        <v>0.64781436946213944</v>
      </c>
      <c r="R60" s="204">
        <v>0.82786965582636185</v>
      </c>
      <c r="S60" s="204">
        <v>-1.4551915228366852E-11</v>
      </c>
      <c r="T60" s="204">
        <v>-1.4551915228366852E-11</v>
      </c>
      <c r="U60" s="204">
        <v>0</v>
      </c>
      <c r="V60" s="204">
        <v>0</v>
      </c>
      <c r="W60" s="204">
        <v>-1.4551915228366852E-11</v>
      </c>
      <c r="X60" s="204">
        <v>-2.9103830456733704E-11</v>
      </c>
      <c r="Y60" s="204">
        <v>-1.4551915228366852E-11</v>
      </c>
      <c r="Z60" s="204">
        <v>-2.1827872842550278E-11</v>
      </c>
      <c r="AA60" s="204">
        <v>-7.2759576141834259E-12</v>
      </c>
      <c r="AB60" s="204">
        <v>-2.1827872842550278E-11</v>
      </c>
      <c r="AC60" s="204">
        <v>-1.4551915228366852E-11</v>
      </c>
      <c r="AD60" s="204">
        <v>-1.4551915228366852E-11</v>
      </c>
      <c r="AE60" s="204">
        <v>-2.1827872842550278E-11</v>
      </c>
      <c r="AF60" s="204">
        <v>-7.2759576141834259E-12</v>
      </c>
      <c r="AG60" s="204">
        <v>-7.2759576141834259E-12</v>
      </c>
      <c r="AH60" s="204">
        <v>-1.4551915228366852E-11</v>
      </c>
      <c r="AI60" s="204">
        <v>0</v>
      </c>
      <c r="AJ60" s="204">
        <v>-5.0931703299283981E-11</v>
      </c>
      <c r="AK60" s="204">
        <v>-1.4551915228366852E-11</v>
      </c>
      <c r="AL60" s="204">
        <v>-7.2759576141834259E-12</v>
      </c>
      <c r="AM60" s="204">
        <v>-7.2759576141834259E-12</v>
      </c>
      <c r="AN60" s="204">
        <v>-1.4551915228366852E-11</v>
      </c>
      <c r="AO60" s="204">
        <v>-1.4551915228366852E-11</v>
      </c>
      <c r="AP60" s="204">
        <v>-7.2759576141834259E-12</v>
      </c>
      <c r="AQ60" s="204">
        <v>-1.4551915228366852E-11</v>
      </c>
      <c r="AR60" s="204">
        <v>-2.9103830456733704E-11</v>
      </c>
      <c r="AS60" s="204">
        <v>-1.4551915228366852E-11</v>
      </c>
      <c r="AT60" s="204">
        <v>-7.2759576141834259E-12</v>
      </c>
      <c r="AU60" s="204">
        <v>-2.9103830456733704E-11</v>
      </c>
      <c r="AV60" s="204">
        <v>10.245727597124642</v>
      </c>
      <c r="AW60" s="204">
        <v>7.1733352241571993</v>
      </c>
      <c r="AX60" s="204">
        <v>0</v>
      </c>
      <c r="AY60" s="204">
        <v>7.2292725197185064</v>
      </c>
      <c r="AZ60" s="204">
        <v>-1.4551915228366852E-11</v>
      </c>
      <c r="BA60" s="205">
        <v>0</v>
      </c>
    </row>
    <row r="61" spans="1:53">
      <c r="A61" s="201" t="s">
        <v>498</v>
      </c>
      <c r="B61" s="202" t="s">
        <v>499</v>
      </c>
      <c r="C61" s="203">
        <v>98527.118159238671</v>
      </c>
      <c r="D61" s="204">
        <v>101721.62763</v>
      </c>
      <c r="E61" s="204">
        <v>100289.83974</v>
      </c>
      <c r="F61" s="204">
        <v>107769.17144999998</v>
      </c>
      <c r="G61" s="204">
        <v>113973.96984999996</v>
      </c>
      <c r="H61" s="204">
        <v>121287.03860224853</v>
      </c>
      <c r="I61" s="204">
        <v>128544.01489999999</v>
      </c>
      <c r="J61" s="204">
        <v>138321.83385</v>
      </c>
      <c r="K61" s="204">
        <v>148737.00983</v>
      </c>
      <c r="L61" s="204">
        <v>157064.8504</v>
      </c>
      <c r="M61" s="204">
        <v>174799.58352110165</v>
      </c>
      <c r="N61" s="204">
        <v>172032.62785256314</v>
      </c>
      <c r="O61" s="204">
        <v>188811.78320381328</v>
      </c>
      <c r="P61" s="204">
        <v>199703.55846646655</v>
      </c>
      <c r="Q61" s="204">
        <v>203067.66572131318</v>
      </c>
      <c r="R61" s="204">
        <v>211048.08191127784</v>
      </c>
      <c r="S61" s="204">
        <v>210509.58721130429</v>
      </c>
      <c r="T61" s="204">
        <v>219306.66674199808</v>
      </c>
      <c r="U61" s="204">
        <v>225993.12084064499</v>
      </c>
      <c r="V61" s="204">
        <v>232538.13608355459</v>
      </c>
      <c r="W61" s="204">
        <v>238645.72962002963</v>
      </c>
      <c r="X61" s="204">
        <v>243944.14025911651</v>
      </c>
      <c r="Y61" s="204">
        <v>247939.91617909697</v>
      </c>
      <c r="Z61" s="204">
        <v>249922.24223852559</v>
      </c>
      <c r="AA61" s="204">
        <v>254929.21035248108</v>
      </c>
      <c r="AB61" s="204">
        <v>258041.00440721319</v>
      </c>
      <c r="AC61" s="204">
        <v>261582.25499055412</v>
      </c>
      <c r="AD61" s="204">
        <v>265704.24242309353</v>
      </c>
      <c r="AE61" s="204">
        <v>269498.15257588512</v>
      </c>
      <c r="AF61" s="204">
        <v>275133.16426495666</v>
      </c>
      <c r="AG61" s="204">
        <v>280870.11930660094</v>
      </c>
      <c r="AH61" s="204">
        <v>286155.92794726603</v>
      </c>
      <c r="AI61" s="204">
        <v>293459.5493605138</v>
      </c>
      <c r="AJ61" s="204">
        <v>303386.91501641937</v>
      </c>
      <c r="AK61" s="204">
        <v>313291.26882609108</v>
      </c>
      <c r="AL61" s="204">
        <v>322359.43689953903</v>
      </c>
      <c r="AM61" s="204">
        <v>332660.8956617004</v>
      </c>
      <c r="AN61" s="204">
        <v>343502.0758973881</v>
      </c>
      <c r="AO61" s="204">
        <v>351427.67016908736</v>
      </c>
      <c r="AP61" s="204">
        <v>358128.66803177935</v>
      </c>
      <c r="AQ61" s="204">
        <v>365321.34779558016</v>
      </c>
      <c r="AR61" s="204">
        <v>376780.07002852065</v>
      </c>
      <c r="AS61" s="204">
        <v>382253.33587693411</v>
      </c>
      <c r="AT61" s="204">
        <v>390363.29539509065</v>
      </c>
      <c r="AU61" s="204">
        <v>394108.34173026867</v>
      </c>
      <c r="AV61" s="204">
        <v>399515.79312591488</v>
      </c>
      <c r="AW61" s="204">
        <v>403414.07134725567</v>
      </c>
      <c r="AX61" s="204">
        <v>407743.64547632064</v>
      </c>
      <c r="AY61" s="204">
        <v>412297.69164772064</v>
      </c>
      <c r="AZ61" s="204">
        <v>418820.94144204439</v>
      </c>
      <c r="BA61" s="205">
        <v>423878.38066003425</v>
      </c>
    </row>
    <row r="62" spans="1:53">
      <c r="A62" s="206" t="s">
        <v>500</v>
      </c>
      <c r="B62" s="207" t="s">
        <v>501</v>
      </c>
      <c r="C62" s="208">
        <v>30687.302952135269</v>
      </c>
      <c r="D62" s="209">
        <v>32605.199999999993</v>
      </c>
      <c r="E62" s="209">
        <v>27428.1</v>
      </c>
      <c r="F62" s="209">
        <v>26561.299999999996</v>
      </c>
      <c r="G62" s="209">
        <v>28283.999999999996</v>
      </c>
      <c r="H62" s="209">
        <v>26940.288525843131</v>
      </c>
      <c r="I62" s="209">
        <v>27172.000000000004</v>
      </c>
      <c r="J62" s="209">
        <v>27036.999999999996</v>
      </c>
      <c r="K62" s="209">
        <v>28570.499999999996</v>
      </c>
      <c r="L62" s="209">
        <v>28873.199999999993</v>
      </c>
      <c r="M62" s="209">
        <v>32408.431642946147</v>
      </c>
      <c r="N62" s="209">
        <v>26844.654628833494</v>
      </c>
      <c r="O62" s="209">
        <v>28878.642399923567</v>
      </c>
      <c r="P62" s="209">
        <v>31950.20063055318</v>
      </c>
      <c r="Q62" s="209">
        <v>32244.817044043182</v>
      </c>
      <c r="R62" s="209">
        <v>29326.741186586412</v>
      </c>
      <c r="S62" s="209">
        <v>25743.824816474957</v>
      </c>
      <c r="T62" s="209">
        <v>26062.096599960583</v>
      </c>
      <c r="U62" s="209">
        <v>26989.732815847077</v>
      </c>
      <c r="V62" s="209">
        <v>27182.179258980552</v>
      </c>
      <c r="W62" s="209">
        <v>26010.266915587243</v>
      </c>
      <c r="X62" s="209">
        <v>28925.865595292933</v>
      </c>
      <c r="Y62" s="209">
        <v>28898.033530279201</v>
      </c>
      <c r="Z62" s="209">
        <v>28563.371872024945</v>
      </c>
      <c r="AA62" s="209">
        <v>29021.300551182394</v>
      </c>
      <c r="AB62" s="209">
        <v>29092.41594140137</v>
      </c>
      <c r="AC62" s="209">
        <v>29254.905840865271</v>
      </c>
      <c r="AD62" s="209">
        <v>29597.589517010845</v>
      </c>
      <c r="AE62" s="209">
        <v>29547.056252875813</v>
      </c>
      <c r="AF62" s="209">
        <v>29535.732826139953</v>
      </c>
      <c r="AG62" s="209">
        <v>29557.05765304626</v>
      </c>
      <c r="AH62" s="209">
        <v>29709.346034166272</v>
      </c>
      <c r="AI62" s="209">
        <v>29938.068483910214</v>
      </c>
      <c r="AJ62" s="209">
        <v>30203.604914044037</v>
      </c>
      <c r="AK62" s="209">
        <v>30269.277720791913</v>
      </c>
      <c r="AL62" s="209">
        <v>30723.987689778565</v>
      </c>
      <c r="AM62" s="209">
        <v>31014.770766372509</v>
      </c>
      <c r="AN62" s="209">
        <v>31283.748290786072</v>
      </c>
      <c r="AO62" s="209">
        <v>31213.786863236375</v>
      </c>
      <c r="AP62" s="209">
        <v>31276.015465369841</v>
      </c>
      <c r="AQ62" s="209">
        <v>31898.855462393385</v>
      </c>
      <c r="AR62" s="209">
        <v>31873.420756968535</v>
      </c>
      <c r="AS62" s="209">
        <v>31946.118181909998</v>
      </c>
      <c r="AT62" s="209">
        <v>31771.792022131558</v>
      </c>
      <c r="AU62" s="209">
        <v>31795.217096475528</v>
      </c>
      <c r="AV62" s="209">
        <v>31603.907759100042</v>
      </c>
      <c r="AW62" s="209">
        <v>31583.486897135033</v>
      </c>
      <c r="AX62" s="209">
        <v>31618.356805987762</v>
      </c>
      <c r="AY62" s="209">
        <v>31394.989998898487</v>
      </c>
      <c r="AZ62" s="209">
        <v>31419.602114866455</v>
      </c>
      <c r="BA62" s="210">
        <v>31379.986762499488</v>
      </c>
    </row>
    <row r="63" spans="1:53">
      <c r="A63" s="206" t="s">
        <v>502</v>
      </c>
      <c r="B63" s="207" t="s">
        <v>503</v>
      </c>
      <c r="C63" s="208">
        <v>1911.0060189165952</v>
      </c>
      <c r="D63" s="209">
        <v>2296.1</v>
      </c>
      <c r="E63" s="209">
        <v>3122.6999999999989</v>
      </c>
      <c r="F63" s="209">
        <v>3802.1000000000008</v>
      </c>
      <c r="G63" s="209">
        <v>5068.2999999999975</v>
      </c>
      <c r="H63" s="209">
        <v>6057.8484761631789</v>
      </c>
      <c r="I63" s="209">
        <v>7078.6000000000013</v>
      </c>
      <c r="J63" s="209">
        <v>8976.1999999999971</v>
      </c>
      <c r="K63" s="209">
        <v>10278.999999999996</v>
      </c>
      <c r="L63" s="209">
        <v>11441.099999999993</v>
      </c>
      <c r="M63" s="209">
        <v>12842.335635078247</v>
      </c>
      <c r="N63" s="209">
        <v>15449.245246966659</v>
      </c>
      <c r="O63" s="209">
        <v>17714.340307633513</v>
      </c>
      <c r="P63" s="209">
        <v>20277.037355498229</v>
      </c>
      <c r="Q63" s="209">
        <v>21763.447023980119</v>
      </c>
      <c r="R63" s="209">
        <v>25956.195662558508</v>
      </c>
      <c r="S63" s="209">
        <v>29459.873186848457</v>
      </c>
      <c r="T63" s="209">
        <v>33644.893460930238</v>
      </c>
      <c r="U63" s="209">
        <v>37757.084757843193</v>
      </c>
      <c r="V63" s="209">
        <v>41335.822052517899</v>
      </c>
      <c r="W63" s="209">
        <v>46384.741556787594</v>
      </c>
      <c r="X63" s="209">
        <v>48050.332708722191</v>
      </c>
      <c r="Y63" s="209">
        <v>49462.429558075681</v>
      </c>
      <c r="Z63" s="209">
        <v>52131.823202035826</v>
      </c>
      <c r="AA63" s="209">
        <v>55619.546801722594</v>
      </c>
      <c r="AB63" s="209">
        <v>59095.092709850825</v>
      </c>
      <c r="AC63" s="209">
        <v>62026.747370681864</v>
      </c>
      <c r="AD63" s="209">
        <v>64882.169705827524</v>
      </c>
      <c r="AE63" s="209">
        <v>67359.404969398107</v>
      </c>
      <c r="AF63" s="209">
        <v>71183.977787159543</v>
      </c>
      <c r="AG63" s="209">
        <v>74528.900257267218</v>
      </c>
      <c r="AH63" s="209">
        <v>78153.832309611957</v>
      </c>
      <c r="AI63" s="209">
        <v>81016.50180352485</v>
      </c>
      <c r="AJ63" s="209">
        <v>83939.702277875171</v>
      </c>
      <c r="AK63" s="209">
        <v>87411.103233565387</v>
      </c>
      <c r="AL63" s="209">
        <v>91937.244280199913</v>
      </c>
      <c r="AM63" s="209">
        <v>96943.746661633631</v>
      </c>
      <c r="AN63" s="209">
        <v>101839.4422245165</v>
      </c>
      <c r="AO63" s="209">
        <v>106191.32685866929</v>
      </c>
      <c r="AP63" s="209">
        <v>110165.56548681139</v>
      </c>
      <c r="AQ63" s="209">
        <v>114458.60554255013</v>
      </c>
      <c r="AR63" s="209">
        <v>118755.8570079206</v>
      </c>
      <c r="AS63" s="209">
        <v>122745.62859370883</v>
      </c>
      <c r="AT63" s="209">
        <v>126078.19639490025</v>
      </c>
      <c r="AU63" s="209">
        <v>129138.05993609688</v>
      </c>
      <c r="AV63" s="209">
        <v>131639.07952672802</v>
      </c>
      <c r="AW63" s="209">
        <v>134827.79986910487</v>
      </c>
      <c r="AX63" s="209">
        <v>138668.66429848847</v>
      </c>
      <c r="AY63" s="209">
        <v>142290.32862499365</v>
      </c>
      <c r="AZ63" s="209">
        <v>145685.19807047915</v>
      </c>
      <c r="BA63" s="210">
        <v>148153.52088839657</v>
      </c>
    </row>
    <row r="64" spans="1:53">
      <c r="A64" s="206" t="s">
        <v>504</v>
      </c>
      <c r="B64" s="207" t="s">
        <v>505</v>
      </c>
      <c r="C64" s="208">
        <v>436.94468329034038</v>
      </c>
      <c r="D64" s="209">
        <v>485.80000000000007</v>
      </c>
      <c r="E64" s="209">
        <v>533.69999999999959</v>
      </c>
      <c r="F64" s="209">
        <v>627.90000000000009</v>
      </c>
      <c r="G64" s="209">
        <v>694.19999999999993</v>
      </c>
      <c r="H64" s="209">
        <v>828.58029999044641</v>
      </c>
      <c r="I64" s="209">
        <v>1018.4000000000007</v>
      </c>
      <c r="J64" s="209">
        <v>1295.4000000000001</v>
      </c>
      <c r="K64" s="209">
        <v>1741.3</v>
      </c>
      <c r="L64" s="209">
        <v>2528</v>
      </c>
      <c r="M64" s="209">
        <v>3723.2491449253826</v>
      </c>
      <c r="N64" s="209">
        <v>6037.8809592051221</v>
      </c>
      <c r="O64" s="209">
        <v>9012.0617177796739</v>
      </c>
      <c r="P64" s="209">
        <v>10652.956912200258</v>
      </c>
      <c r="Q64" s="209">
        <v>12023.287474921188</v>
      </c>
      <c r="R64" s="209">
        <v>13050.826406802322</v>
      </c>
      <c r="S64" s="209">
        <v>14054.536556789606</v>
      </c>
      <c r="T64" s="209">
        <v>15095.630357282816</v>
      </c>
      <c r="U64" s="209">
        <v>16189.035708870832</v>
      </c>
      <c r="V64" s="209">
        <v>17890.530489487719</v>
      </c>
      <c r="W64" s="209">
        <v>20324.837317842339</v>
      </c>
      <c r="X64" s="209">
        <v>20914.085700893964</v>
      </c>
      <c r="Y64" s="209">
        <v>21406.971918768832</v>
      </c>
      <c r="Z64" s="209">
        <v>22292.590887902992</v>
      </c>
      <c r="AA64" s="209">
        <v>23371.271477996084</v>
      </c>
      <c r="AB64" s="209">
        <v>24260.181552920574</v>
      </c>
      <c r="AC64" s="209">
        <v>25126.326792286185</v>
      </c>
      <c r="AD64" s="209">
        <v>26043.153092435907</v>
      </c>
      <c r="AE64" s="209">
        <v>27202.163462913675</v>
      </c>
      <c r="AF64" s="209">
        <v>28541.812356144947</v>
      </c>
      <c r="AG64" s="209">
        <v>29899.68563523105</v>
      </c>
      <c r="AH64" s="209">
        <v>31059.697454933135</v>
      </c>
      <c r="AI64" s="209">
        <v>32222.347863010411</v>
      </c>
      <c r="AJ64" s="209">
        <v>33533.087076895878</v>
      </c>
      <c r="AK64" s="209">
        <v>35081.147784563189</v>
      </c>
      <c r="AL64" s="209">
        <v>37046.365622369674</v>
      </c>
      <c r="AM64" s="209">
        <v>39669.244810094024</v>
      </c>
      <c r="AN64" s="209">
        <v>42137.236093523032</v>
      </c>
      <c r="AO64" s="209">
        <v>44383.392086511347</v>
      </c>
      <c r="AP64" s="209">
        <v>46295.347552855324</v>
      </c>
      <c r="AQ64" s="209">
        <v>48324.217127182492</v>
      </c>
      <c r="AR64" s="209">
        <v>49821.968736569652</v>
      </c>
      <c r="AS64" s="209">
        <v>51387.802434210083</v>
      </c>
      <c r="AT64" s="209">
        <v>53056.8852822267</v>
      </c>
      <c r="AU64" s="209">
        <v>54571.727412872126</v>
      </c>
      <c r="AV64" s="209">
        <v>56842.85597599802</v>
      </c>
      <c r="AW64" s="209">
        <v>58405.954095524481</v>
      </c>
      <c r="AX64" s="209">
        <v>59667.422810551419</v>
      </c>
      <c r="AY64" s="209">
        <v>60801.422356642266</v>
      </c>
      <c r="AZ64" s="209">
        <v>62127.316185860167</v>
      </c>
      <c r="BA64" s="210">
        <v>63860.945825406336</v>
      </c>
    </row>
    <row r="65" spans="1:53">
      <c r="A65" s="211" t="s">
        <v>322</v>
      </c>
      <c r="B65" s="212" t="s">
        <v>506</v>
      </c>
      <c r="C65" s="213">
        <v>426.72207891468355</v>
      </c>
      <c r="D65" s="214">
        <v>469.50000000000006</v>
      </c>
      <c r="E65" s="214">
        <v>509.49999999999955</v>
      </c>
      <c r="F65" s="214">
        <v>590</v>
      </c>
      <c r="G65" s="214">
        <v>631.59999999999991</v>
      </c>
      <c r="H65" s="214">
        <v>702.99512754370926</v>
      </c>
      <c r="I65" s="214">
        <v>804.1000000000007</v>
      </c>
      <c r="J65" s="214">
        <v>971.09999999999991</v>
      </c>
      <c r="K65" s="214">
        <v>1101.8000000000002</v>
      </c>
      <c r="L65" s="214">
        <v>1322.3</v>
      </c>
      <c r="M65" s="214">
        <v>1788.3108818190503</v>
      </c>
      <c r="N65" s="214">
        <v>2141.2295786758368</v>
      </c>
      <c r="O65" s="214">
        <v>3218.5678800038186</v>
      </c>
      <c r="P65" s="214">
        <v>3695.3042896723041</v>
      </c>
      <c r="Q65" s="214">
        <v>4085.172446737367</v>
      </c>
      <c r="R65" s="214">
        <v>4251.9585363523456</v>
      </c>
      <c r="S65" s="214">
        <v>4432.5489807182785</v>
      </c>
      <c r="T65" s="214">
        <v>4666.6212305116769</v>
      </c>
      <c r="U65" s="214">
        <v>4856.3280784639537</v>
      </c>
      <c r="V65" s="214">
        <v>5052.5926275037682</v>
      </c>
      <c r="W65" s="214">
        <v>5283.1293500874099</v>
      </c>
      <c r="X65" s="214">
        <v>5503.7925047130739</v>
      </c>
      <c r="Y65" s="214">
        <v>5748.3114387316082</v>
      </c>
      <c r="Z65" s="214">
        <v>5970.7860305196073</v>
      </c>
      <c r="AA65" s="214">
        <v>6209.1107052691423</v>
      </c>
      <c r="AB65" s="214">
        <v>6425.9812105518868</v>
      </c>
      <c r="AC65" s="214">
        <v>6661.3889182010516</v>
      </c>
      <c r="AD65" s="214">
        <v>6896.4864717430191</v>
      </c>
      <c r="AE65" s="214">
        <v>7186.2675927762666</v>
      </c>
      <c r="AF65" s="214">
        <v>7452.9045071613782</v>
      </c>
      <c r="AG65" s="214">
        <v>7730.4658842734771</v>
      </c>
      <c r="AH65" s="214">
        <v>7986.1639907306089</v>
      </c>
      <c r="AI65" s="214">
        <v>8152.7438424846441</v>
      </c>
      <c r="AJ65" s="214">
        <v>8363.1579056379978</v>
      </c>
      <c r="AK65" s="214">
        <v>8628.0569462033636</v>
      </c>
      <c r="AL65" s="214">
        <v>8916.9839699235599</v>
      </c>
      <c r="AM65" s="214">
        <v>9180.733502035011</v>
      </c>
      <c r="AN65" s="214">
        <v>9491.2799545701091</v>
      </c>
      <c r="AO65" s="214">
        <v>9735.9154995691279</v>
      </c>
      <c r="AP65" s="214">
        <v>9950.5443185074146</v>
      </c>
      <c r="AQ65" s="214">
        <v>10168.2887144534</v>
      </c>
      <c r="AR65" s="214">
        <v>10374.732256051822</v>
      </c>
      <c r="AS65" s="214">
        <v>10555.30838884594</v>
      </c>
      <c r="AT65" s="214">
        <v>10747.245651213463</v>
      </c>
      <c r="AU65" s="214">
        <v>10934.267367060234</v>
      </c>
      <c r="AV65" s="214">
        <v>11110.952644785462</v>
      </c>
      <c r="AW65" s="214">
        <v>11443.413639327899</v>
      </c>
      <c r="AX65" s="214">
        <v>11599.540210204224</v>
      </c>
      <c r="AY65" s="214">
        <v>11705.904814674901</v>
      </c>
      <c r="AZ65" s="214">
        <v>11849.340368185874</v>
      </c>
      <c r="BA65" s="215">
        <v>12010.360885732051</v>
      </c>
    </row>
    <row r="66" spans="1:53">
      <c r="A66" s="211" t="s">
        <v>507</v>
      </c>
      <c r="B66" s="212" t="s">
        <v>508</v>
      </c>
      <c r="C66" s="213">
        <v>10.222604375656839</v>
      </c>
      <c r="D66" s="214">
        <v>16.300000000000015</v>
      </c>
      <c r="E66" s="214">
        <v>24.199999999999996</v>
      </c>
      <c r="F66" s="214">
        <v>37.899999999999984</v>
      </c>
      <c r="G66" s="214">
        <v>62.599999999999973</v>
      </c>
      <c r="H66" s="214">
        <v>125.58517244673712</v>
      </c>
      <c r="I66" s="214">
        <v>214.3</v>
      </c>
      <c r="J66" s="214">
        <v>324.30000000000018</v>
      </c>
      <c r="K66" s="214">
        <v>639.49999999999977</v>
      </c>
      <c r="L66" s="214">
        <v>1205.6999999999998</v>
      </c>
      <c r="M66" s="214">
        <v>1934.938263106332</v>
      </c>
      <c r="N66" s="214">
        <v>3896.6513805292852</v>
      </c>
      <c r="O66" s="214">
        <v>5793.4938377758563</v>
      </c>
      <c r="P66" s="214">
        <v>6957.6526225279522</v>
      </c>
      <c r="Q66" s="214">
        <v>7938.1150281838209</v>
      </c>
      <c r="R66" s="214">
        <v>8798.8678704499762</v>
      </c>
      <c r="S66" s="214">
        <v>9621.9875760713276</v>
      </c>
      <c r="T66" s="214">
        <v>10429.00912677114</v>
      </c>
      <c r="U66" s="214">
        <v>11332.707630406878</v>
      </c>
      <c r="V66" s="214">
        <v>12837.93786198395</v>
      </c>
      <c r="W66" s="214">
        <v>15041.707967754928</v>
      </c>
      <c r="X66" s="214">
        <v>15410.29319618089</v>
      </c>
      <c r="Y66" s="214">
        <v>15658.660480037222</v>
      </c>
      <c r="Z66" s="214">
        <v>16321.804857383388</v>
      </c>
      <c r="AA66" s="214">
        <v>17162.16077272694</v>
      </c>
      <c r="AB66" s="214">
        <v>17834.200342368687</v>
      </c>
      <c r="AC66" s="214">
        <v>18464.937874085135</v>
      </c>
      <c r="AD66" s="214">
        <v>19146.666620692889</v>
      </c>
      <c r="AE66" s="214">
        <v>20015.89587013741</v>
      </c>
      <c r="AF66" s="214">
        <v>21088.907848983567</v>
      </c>
      <c r="AG66" s="214">
        <v>22169.219750957574</v>
      </c>
      <c r="AH66" s="214">
        <v>23073.533464202526</v>
      </c>
      <c r="AI66" s="214">
        <v>24069.604020525767</v>
      </c>
      <c r="AJ66" s="214">
        <v>25169.929171257878</v>
      </c>
      <c r="AK66" s="214">
        <v>26453.090838359825</v>
      </c>
      <c r="AL66" s="214">
        <v>28129.381652446111</v>
      </c>
      <c r="AM66" s="214">
        <v>30488.511308059009</v>
      </c>
      <c r="AN66" s="214">
        <v>32645.956138952919</v>
      </c>
      <c r="AO66" s="214">
        <v>34647.476586942219</v>
      </c>
      <c r="AP66" s="214">
        <v>36344.803234347906</v>
      </c>
      <c r="AQ66" s="214">
        <v>38155.928412729088</v>
      </c>
      <c r="AR66" s="214">
        <v>39447.236480517829</v>
      </c>
      <c r="AS66" s="214">
        <v>40832.494045364139</v>
      </c>
      <c r="AT66" s="214">
        <v>42309.639631013233</v>
      </c>
      <c r="AU66" s="214">
        <v>43637.460045811888</v>
      </c>
      <c r="AV66" s="214">
        <v>45731.903331212561</v>
      </c>
      <c r="AW66" s="214">
        <v>46962.540456196577</v>
      </c>
      <c r="AX66" s="214">
        <v>48067.882600347191</v>
      </c>
      <c r="AY66" s="214">
        <v>49095.517541967361</v>
      </c>
      <c r="AZ66" s="214">
        <v>50277.975817674291</v>
      </c>
      <c r="BA66" s="215">
        <v>51850.584939674292</v>
      </c>
    </row>
    <row r="67" spans="1:53">
      <c r="A67" s="206" t="s">
        <v>509</v>
      </c>
      <c r="B67" s="207" t="s">
        <v>510</v>
      </c>
      <c r="C67" s="208">
        <v>43.589376134517941</v>
      </c>
      <c r="D67" s="209">
        <v>41.699999999999967</v>
      </c>
      <c r="E67" s="209">
        <v>42.5</v>
      </c>
      <c r="F67" s="209">
        <v>42.09999999999998</v>
      </c>
      <c r="G67" s="209">
        <v>40.399999999999977</v>
      </c>
      <c r="H67" s="209">
        <v>41.368109295882341</v>
      </c>
      <c r="I67" s="209">
        <v>39.900000000000013</v>
      </c>
      <c r="J67" s="209">
        <v>39.999999999999979</v>
      </c>
      <c r="K67" s="209">
        <v>39.999999999999993</v>
      </c>
      <c r="L67" s="209">
        <v>38.599999999999973</v>
      </c>
      <c r="M67" s="209">
        <v>41.105378809592032</v>
      </c>
      <c r="N67" s="209">
        <v>41.105378809591919</v>
      </c>
      <c r="O67" s="209">
        <v>39.720072609152552</v>
      </c>
      <c r="P67" s="209">
        <v>36.113499570077387</v>
      </c>
      <c r="Q67" s="209">
        <v>41.535301423521581</v>
      </c>
      <c r="R67" s="209">
        <v>42.036877806439229</v>
      </c>
      <c r="S67" s="209">
        <v>41.43650042992261</v>
      </c>
      <c r="T67" s="209">
        <v>41.436500429922638</v>
      </c>
      <c r="U67" s="209">
        <v>43.822173258813386</v>
      </c>
      <c r="V67" s="209">
        <v>43.822173258813422</v>
      </c>
      <c r="W67" s="209">
        <v>43.822173258813422</v>
      </c>
      <c r="X67" s="209">
        <v>43.8221732588134</v>
      </c>
      <c r="Y67" s="209">
        <v>43.822173258813407</v>
      </c>
      <c r="Z67" s="209">
        <v>43.822173258813436</v>
      </c>
      <c r="AA67" s="209">
        <v>43.822173258813422</v>
      </c>
      <c r="AB67" s="209">
        <v>43.8221732588134</v>
      </c>
      <c r="AC67" s="209">
        <v>43.822173258813422</v>
      </c>
      <c r="AD67" s="209">
        <v>43.822173258813407</v>
      </c>
      <c r="AE67" s="209">
        <v>43.822173258813415</v>
      </c>
      <c r="AF67" s="209">
        <v>43.822173258813407</v>
      </c>
      <c r="AG67" s="209">
        <v>43.822173258813393</v>
      </c>
      <c r="AH67" s="209">
        <v>43.822173258813436</v>
      </c>
      <c r="AI67" s="209">
        <v>43.8221732588134</v>
      </c>
      <c r="AJ67" s="209">
        <v>43.822173258813436</v>
      </c>
      <c r="AK67" s="209">
        <v>43.8221732588134</v>
      </c>
      <c r="AL67" s="209">
        <v>43.822173258813407</v>
      </c>
      <c r="AM67" s="209">
        <v>43.822173258813422</v>
      </c>
      <c r="AN67" s="209">
        <v>43.8221732588134</v>
      </c>
      <c r="AO67" s="209">
        <v>43.8221732588134</v>
      </c>
      <c r="AP67" s="209">
        <v>43.822173258813415</v>
      </c>
      <c r="AQ67" s="209">
        <v>43.82254247476196</v>
      </c>
      <c r="AR67" s="209">
        <v>43.822542474761946</v>
      </c>
      <c r="AS67" s="209">
        <v>43.822542474761931</v>
      </c>
      <c r="AT67" s="209">
        <v>43.822542474761946</v>
      </c>
      <c r="AU67" s="209">
        <v>45.473564735199567</v>
      </c>
      <c r="AV67" s="209">
        <v>49.043813294162682</v>
      </c>
      <c r="AW67" s="209">
        <v>49.038222807394739</v>
      </c>
      <c r="AX67" s="209">
        <v>49.081719630744324</v>
      </c>
      <c r="AY67" s="209">
        <v>60.925824914015585</v>
      </c>
      <c r="AZ67" s="209">
        <v>81.886957222700019</v>
      </c>
      <c r="BA67" s="210">
        <v>105.29629729148775</v>
      </c>
    </row>
    <row r="68" spans="1:53">
      <c r="A68" s="206" t="s">
        <v>511</v>
      </c>
      <c r="B68" s="207" t="s">
        <v>512</v>
      </c>
      <c r="C68" s="208">
        <v>60861.239684030879</v>
      </c>
      <c r="D68" s="209">
        <v>61835.727629999994</v>
      </c>
      <c r="E68" s="209">
        <v>64555.739740000005</v>
      </c>
      <c r="F68" s="209">
        <v>71516.471450000012</v>
      </c>
      <c r="G68" s="209">
        <v>74581.269849999997</v>
      </c>
      <c r="H68" s="209">
        <v>82109.743293181906</v>
      </c>
      <c r="I68" s="209">
        <v>87748.114899999986</v>
      </c>
      <c r="J68" s="209">
        <v>95349.533850000022</v>
      </c>
      <c r="K68" s="209">
        <v>102486.90983</v>
      </c>
      <c r="L68" s="209">
        <v>108710.65040000001</v>
      </c>
      <c r="M68" s="209">
        <v>120267.07373806783</v>
      </c>
      <c r="N68" s="209">
        <v>117898.80249668274</v>
      </c>
      <c r="O68" s="209">
        <v>127483.20290382285</v>
      </c>
      <c r="P68" s="209">
        <v>130885.89342395196</v>
      </c>
      <c r="Q68" s="209">
        <v>130833.19070459396</v>
      </c>
      <c r="R68" s="209">
        <v>136205.86351059002</v>
      </c>
      <c r="S68" s="209">
        <v>134428.7202905083</v>
      </c>
      <c r="T68" s="209">
        <v>137552.83973072894</v>
      </c>
      <c r="U68" s="209">
        <v>138641.890627524</v>
      </c>
      <c r="V68" s="209">
        <v>139855.75835799801</v>
      </c>
      <c r="W68" s="209">
        <v>140139.15110336972</v>
      </c>
      <c r="X68" s="209">
        <v>140794.68461263389</v>
      </c>
      <c r="Y68" s="209">
        <v>143111.56237851657</v>
      </c>
      <c r="Z68" s="209">
        <v>142530.74980594468</v>
      </c>
      <c r="AA68" s="209">
        <v>143525.46984487213</v>
      </c>
      <c r="AB68" s="209">
        <v>142423.8533992357</v>
      </c>
      <c r="AC68" s="209">
        <v>142046.84662045102</v>
      </c>
      <c r="AD68" s="209">
        <v>142513.56321111222</v>
      </c>
      <c r="AE68" s="209">
        <v>143215.6024980564</v>
      </c>
      <c r="AF68" s="209">
        <v>143695.04088796329</v>
      </c>
      <c r="AG68" s="209">
        <v>144733.2796814389</v>
      </c>
      <c r="AH68" s="209">
        <v>145152.44936939969</v>
      </c>
      <c r="AI68" s="209">
        <v>148206.38222675456</v>
      </c>
      <c r="AJ68" s="209">
        <v>153521.3167316234</v>
      </c>
      <c r="AK68" s="209">
        <v>158487.64713530859</v>
      </c>
      <c r="AL68" s="209">
        <v>160852.42189593043</v>
      </c>
      <c r="AM68" s="209">
        <v>163227.42197570862</v>
      </c>
      <c r="AN68" s="209">
        <v>166417.03355148691</v>
      </c>
      <c r="AO68" s="209">
        <v>167793.39431180133</v>
      </c>
      <c r="AP68" s="209">
        <v>168740.4194186292</v>
      </c>
      <c r="AQ68" s="209">
        <v>168931.05944649689</v>
      </c>
      <c r="AR68" s="209">
        <v>174608.75173367985</v>
      </c>
      <c r="AS68" s="209">
        <v>174571.37804920197</v>
      </c>
      <c r="AT68" s="209">
        <v>177821.60494713264</v>
      </c>
      <c r="AU68" s="209">
        <v>176948.92632166151</v>
      </c>
      <c r="AV68" s="209">
        <v>177835.46890733211</v>
      </c>
      <c r="AW68" s="209">
        <v>176981.26123782806</v>
      </c>
      <c r="AX68" s="209">
        <v>176165.0495441212</v>
      </c>
      <c r="AY68" s="209">
        <v>176214.71055813401</v>
      </c>
      <c r="AZ68" s="209">
        <v>177944.25041800173</v>
      </c>
      <c r="BA68" s="210">
        <v>178661.58487624687</v>
      </c>
    </row>
    <row r="69" spans="1:53">
      <c r="A69" s="211" t="s">
        <v>513</v>
      </c>
      <c r="B69" s="212" t="s">
        <v>514</v>
      </c>
      <c r="C69" s="213">
        <v>54115.321473066841</v>
      </c>
      <c r="D69" s="214">
        <v>54267.722750000001</v>
      </c>
      <c r="E69" s="214">
        <v>55987.695850000018</v>
      </c>
      <c r="F69" s="214">
        <v>61797.700719999986</v>
      </c>
      <c r="G69" s="214">
        <v>63484.000089999994</v>
      </c>
      <c r="H69" s="214">
        <v>68261.07740433907</v>
      </c>
      <c r="I69" s="214">
        <v>70454.98298999999</v>
      </c>
      <c r="J69" s="214">
        <v>73735.227599999998</v>
      </c>
      <c r="K69" s="214">
        <v>77847.276519999999</v>
      </c>
      <c r="L69" s="214">
        <v>80774.009859999991</v>
      </c>
      <c r="M69" s="214">
        <v>89060.088762334795</v>
      </c>
      <c r="N69" s="214">
        <v>84540.45767401185</v>
      </c>
      <c r="O69" s="214">
        <v>90969.313157656376</v>
      </c>
      <c r="P69" s="214">
        <v>93439.123690791166</v>
      </c>
      <c r="Q69" s="214">
        <v>91010.944357791581</v>
      </c>
      <c r="R69" s="214">
        <v>95285.118185647138</v>
      </c>
      <c r="S69" s="214">
        <v>93812.261445517899</v>
      </c>
      <c r="T69" s="214">
        <v>95968.507417247281</v>
      </c>
      <c r="U69" s="214">
        <v>95575.252310702781</v>
      </c>
      <c r="V69" s="214">
        <v>95449.997154571494</v>
      </c>
      <c r="W69" s="214">
        <v>96056.722275450156</v>
      </c>
      <c r="X69" s="214">
        <v>96322.81219693218</v>
      </c>
      <c r="Y69" s="214">
        <v>96529.099513378111</v>
      </c>
      <c r="Z69" s="214">
        <v>95188.603270007414</v>
      </c>
      <c r="AA69" s="214">
        <v>95077.364272617793</v>
      </c>
      <c r="AB69" s="214">
        <v>94661.212510057085</v>
      </c>
      <c r="AC69" s="214">
        <v>94678.501342820527</v>
      </c>
      <c r="AD69" s="214">
        <v>95351.576427301203</v>
      </c>
      <c r="AE69" s="214">
        <v>96175.874577997034</v>
      </c>
      <c r="AF69" s="214">
        <v>96337.813113212833</v>
      </c>
      <c r="AG69" s="214">
        <v>96251.73322284095</v>
      </c>
      <c r="AH69" s="214">
        <v>97078.116136637909</v>
      </c>
      <c r="AI69" s="214">
        <v>99280.281495378527</v>
      </c>
      <c r="AJ69" s="214">
        <v>101816.80805634509</v>
      </c>
      <c r="AK69" s="214">
        <v>104874.16540109081</v>
      </c>
      <c r="AL69" s="214">
        <v>106338.03292909743</v>
      </c>
      <c r="AM69" s="214">
        <v>108618.20891907491</v>
      </c>
      <c r="AN69" s="214">
        <v>111078.3262434997</v>
      </c>
      <c r="AO69" s="214">
        <v>112063.08967644459</v>
      </c>
      <c r="AP69" s="214">
        <v>112396.44043997856</v>
      </c>
      <c r="AQ69" s="214">
        <v>113004.78812399961</v>
      </c>
      <c r="AR69" s="214">
        <v>117542.83134183069</v>
      </c>
      <c r="AS69" s="214">
        <v>117991.12076485342</v>
      </c>
      <c r="AT69" s="214">
        <v>121043.94565387345</v>
      </c>
      <c r="AU69" s="214">
        <v>119885.34778908076</v>
      </c>
      <c r="AV69" s="214">
        <v>122003.95752464293</v>
      </c>
      <c r="AW69" s="214">
        <v>120985.30881147152</v>
      </c>
      <c r="AX69" s="214">
        <v>119877.14882115496</v>
      </c>
      <c r="AY69" s="214">
        <v>119664.88258791767</v>
      </c>
      <c r="AZ69" s="214">
        <v>119828.54030864028</v>
      </c>
      <c r="BA69" s="215">
        <v>118882.39545458549</v>
      </c>
    </row>
    <row r="70" spans="1:53">
      <c r="A70" s="211" t="s">
        <v>515</v>
      </c>
      <c r="B70" s="212" t="s">
        <v>516</v>
      </c>
      <c r="C70" s="213">
        <v>39.69598483476755</v>
      </c>
      <c r="D70" s="214">
        <v>36.906469999999977</v>
      </c>
      <c r="E70" s="214">
        <v>36.801290000000009</v>
      </c>
      <c r="F70" s="214">
        <v>36.941639999999985</v>
      </c>
      <c r="G70" s="214">
        <v>42.795340000000039</v>
      </c>
      <c r="H70" s="214">
        <v>46.252850422221165</v>
      </c>
      <c r="I70" s="214">
        <v>58.997500000000016</v>
      </c>
      <c r="J70" s="214">
        <v>104.29552000000004</v>
      </c>
      <c r="K70" s="214">
        <v>112.36764999999991</v>
      </c>
      <c r="L70" s="214">
        <v>116.05224000000007</v>
      </c>
      <c r="M70" s="214">
        <v>103.94577039992222</v>
      </c>
      <c r="N70" s="214">
        <v>105.30195820612698</v>
      </c>
      <c r="O70" s="214">
        <v>136.45990450560245</v>
      </c>
      <c r="P70" s="214">
        <v>127.20910573803913</v>
      </c>
      <c r="Q70" s="214">
        <v>128.63024461388767</v>
      </c>
      <c r="R70" s="214">
        <v>135.13341928544619</v>
      </c>
      <c r="S70" s="214">
        <v>136.7972399947885</v>
      </c>
      <c r="T70" s="214">
        <v>143.68447079847053</v>
      </c>
      <c r="U70" s="214">
        <v>139.35217171928883</v>
      </c>
      <c r="V70" s="214">
        <v>139.82793571947025</v>
      </c>
      <c r="W70" s="214">
        <v>143.76575708672738</v>
      </c>
      <c r="X70" s="214">
        <v>146.57469387653879</v>
      </c>
      <c r="Y70" s="214">
        <v>147.30392175377048</v>
      </c>
      <c r="Z70" s="214">
        <v>141.336919290602</v>
      </c>
      <c r="AA70" s="214">
        <v>135.32863121687373</v>
      </c>
      <c r="AB70" s="214">
        <v>140.92822028056716</v>
      </c>
      <c r="AC70" s="214">
        <v>144.88425454872146</v>
      </c>
      <c r="AD70" s="214">
        <v>142.38032213526932</v>
      </c>
      <c r="AE70" s="214">
        <v>133.75481651936241</v>
      </c>
      <c r="AF70" s="214">
        <v>122.72468399747765</v>
      </c>
      <c r="AG70" s="214">
        <v>126.91895593865911</v>
      </c>
      <c r="AH70" s="214">
        <v>131.70964326824267</v>
      </c>
      <c r="AI70" s="214">
        <v>137.640958120851</v>
      </c>
      <c r="AJ70" s="214">
        <v>144.48379496725329</v>
      </c>
      <c r="AK70" s="214">
        <v>156.97317545079395</v>
      </c>
      <c r="AL70" s="214">
        <v>170.82416327955224</v>
      </c>
      <c r="AM70" s="214">
        <v>180.32671766416362</v>
      </c>
      <c r="AN70" s="214">
        <v>206.33605416349189</v>
      </c>
      <c r="AO70" s="214">
        <v>238.84877934144876</v>
      </c>
      <c r="AP70" s="214">
        <v>274.29889214571466</v>
      </c>
      <c r="AQ70" s="214">
        <v>321.2183841100848</v>
      </c>
      <c r="AR70" s="214">
        <v>353.84481007510328</v>
      </c>
      <c r="AS70" s="214">
        <v>411.14582846842814</v>
      </c>
      <c r="AT70" s="214">
        <v>479.38014916792383</v>
      </c>
      <c r="AU70" s="214">
        <v>595.48006126055282</v>
      </c>
      <c r="AV70" s="214">
        <v>653.2849642396061</v>
      </c>
      <c r="AW70" s="214">
        <v>768.83179992560122</v>
      </c>
      <c r="AX70" s="214">
        <v>1028.7299706197291</v>
      </c>
      <c r="AY70" s="214">
        <v>1095.4510162781578</v>
      </c>
      <c r="AZ70" s="214">
        <v>1381.0553591356845</v>
      </c>
      <c r="BA70" s="215">
        <v>1644.9877527905237</v>
      </c>
    </row>
    <row r="71" spans="1:53">
      <c r="A71" s="211" t="s">
        <v>173</v>
      </c>
      <c r="B71" s="212" t="s">
        <v>517</v>
      </c>
      <c r="C71" s="213">
        <v>2186.3716310250743</v>
      </c>
      <c r="D71" s="214">
        <v>2676.8668699999998</v>
      </c>
      <c r="E71" s="214">
        <v>3309.4436999999984</v>
      </c>
      <c r="F71" s="214">
        <v>3227.4873099999991</v>
      </c>
      <c r="G71" s="214">
        <v>3598.0798499999992</v>
      </c>
      <c r="H71" s="214">
        <v>4000.004036501663</v>
      </c>
      <c r="I71" s="214">
        <v>4398.8201099999997</v>
      </c>
      <c r="J71" s="214">
        <v>5782.6152499999989</v>
      </c>
      <c r="K71" s="214">
        <v>6604.3389400000005</v>
      </c>
      <c r="L71" s="214">
        <v>7397.4982100000007</v>
      </c>
      <c r="M71" s="214">
        <v>8529.9755901648805</v>
      </c>
      <c r="N71" s="214">
        <v>10437.489786522185</v>
      </c>
      <c r="O71" s="214">
        <v>12214.981002797265</v>
      </c>
      <c r="P71" s="214">
        <v>13962.628114001018</v>
      </c>
      <c r="Q71" s="214">
        <v>14985.598161276741</v>
      </c>
      <c r="R71" s="214">
        <v>15611.835260032434</v>
      </c>
      <c r="S71" s="214">
        <v>16209.996467455323</v>
      </c>
      <c r="T71" s="214">
        <v>16681.077155038845</v>
      </c>
      <c r="U71" s="214">
        <v>17773.469187605217</v>
      </c>
      <c r="V71" s="214">
        <v>18181.23319833188</v>
      </c>
      <c r="W71" s="214">
        <v>17578.703837542798</v>
      </c>
      <c r="X71" s="214">
        <v>17192.983805900472</v>
      </c>
      <c r="Y71" s="214">
        <v>18702.504974289852</v>
      </c>
      <c r="Z71" s="214">
        <v>19505.261355618597</v>
      </c>
      <c r="AA71" s="214">
        <v>20881.274251403906</v>
      </c>
      <c r="AB71" s="214">
        <v>20673.574567617183</v>
      </c>
      <c r="AC71" s="214">
        <v>20370.27135232127</v>
      </c>
      <c r="AD71" s="214">
        <v>20072.743761205747</v>
      </c>
      <c r="AE71" s="214">
        <v>20100.597635824626</v>
      </c>
      <c r="AF71" s="214">
        <v>20081.679068251891</v>
      </c>
      <c r="AG71" s="214">
        <v>21279.112383305528</v>
      </c>
      <c r="AH71" s="214">
        <v>21363.983728709263</v>
      </c>
      <c r="AI71" s="214">
        <v>21754.017215377025</v>
      </c>
      <c r="AJ71" s="214">
        <v>23413.919463204933</v>
      </c>
      <c r="AK71" s="214">
        <v>24063.698030452182</v>
      </c>
      <c r="AL71" s="214">
        <v>24801.117197184452</v>
      </c>
      <c r="AM71" s="214">
        <v>23855.333599517951</v>
      </c>
      <c r="AN71" s="214">
        <v>24268.243053047809</v>
      </c>
      <c r="AO71" s="214">
        <v>24409.589316507459</v>
      </c>
      <c r="AP71" s="214">
        <v>24438.341879640411</v>
      </c>
      <c r="AQ71" s="214">
        <v>24007.867471389152</v>
      </c>
      <c r="AR71" s="214">
        <v>24083.011007011813</v>
      </c>
      <c r="AS71" s="214">
        <v>23348.460815475228</v>
      </c>
      <c r="AT71" s="214">
        <v>22697.512341494396</v>
      </c>
      <c r="AU71" s="214">
        <v>22995.257331170629</v>
      </c>
      <c r="AV71" s="214">
        <v>21752.143666419557</v>
      </c>
      <c r="AW71" s="214">
        <v>22290.015807384589</v>
      </c>
      <c r="AX71" s="214">
        <v>23174.670790279655</v>
      </c>
      <c r="AY71" s="214">
        <v>23642.878399958747</v>
      </c>
      <c r="AZ71" s="214">
        <v>23905.91721091828</v>
      </c>
      <c r="BA71" s="215">
        <v>25120.724949552816</v>
      </c>
    </row>
    <row r="72" spans="1:53">
      <c r="A72" s="211" t="s">
        <v>518</v>
      </c>
      <c r="B72" s="212" t="s">
        <v>519</v>
      </c>
      <c r="C72" s="213">
        <v>3800.924420442233</v>
      </c>
      <c r="D72" s="214">
        <v>4004.2395099999994</v>
      </c>
      <c r="E72" s="214">
        <v>4093.4977399999993</v>
      </c>
      <c r="F72" s="214">
        <v>4947.6365500000002</v>
      </c>
      <c r="G72" s="214">
        <v>5295.6020699999999</v>
      </c>
      <c r="H72" s="214">
        <v>6025.2958983593235</v>
      </c>
      <c r="I72" s="214">
        <v>6535.8482799999992</v>
      </c>
      <c r="J72" s="214">
        <v>7276.8865399999995</v>
      </c>
      <c r="K72" s="214">
        <v>7225.3428299999996</v>
      </c>
      <c r="L72" s="214">
        <v>7422.7969099999991</v>
      </c>
      <c r="M72" s="214">
        <v>7863.8571081551909</v>
      </c>
      <c r="N72" s="214">
        <v>8178.7021157728532</v>
      </c>
      <c r="O72" s="214">
        <v>8527.6322297999741</v>
      </c>
      <c r="P72" s="214">
        <v>8940.2734232049388</v>
      </c>
      <c r="Q72" s="214">
        <v>9258.5989848399458</v>
      </c>
      <c r="R72" s="214">
        <v>9690.3920244241726</v>
      </c>
      <c r="S72" s="214">
        <v>8676.635988275917</v>
      </c>
      <c r="T72" s="214">
        <v>8544.9326140702833</v>
      </c>
      <c r="U72" s="214">
        <v>8610.8593411508227</v>
      </c>
      <c r="V72" s="214">
        <v>9167.8294521964435</v>
      </c>
      <c r="W72" s="214">
        <v>9149.309007408523</v>
      </c>
      <c r="X72" s="214">
        <v>9580.274182940675</v>
      </c>
      <c r="Y72" s="214">
        <v>10109.907426110953</v>
      </c>
      <c r="Z72" s="214">
        <v>10139.190587142237</v>
      </c>
      <c r="AA72" s="214">
        <v>9986.4689746845015</v>
      </c>
      <c r="AB72" s="214">
        <v>9575.9352605704953</v>
      </c>
      <c r="AC72" s="214">
        <v>9498.3393498989408</v>
      </c>
      <c r="AD72" s="214">
        <v>9609.3109501849467</v>
      </c>
      <c r="AE72" s="214">
        <v>9449.982416579116</v>
      </c>
      <c r="AF72" s="214">
        <v>9791.9286823370985</v>
      </c>
      <c r="AG72" s="214">
        <v>9664.8812096581405</v>
      </c>
      <c r="AH72" s="214">
        <v>9161.9250126715033</v>
      </c>
      <c r="AI72" s="214">
        <v>9626.5769694992741</v>
      </c>
      <c r="AJ72" s="214">
        <v>10757.318328739471</v>
      </c>
      <c r="AK72" s="214">
        <v>12034.01503065756</v>
      </c>
      <c r="AL72" s="214">
        <v>12210.345388932465</v>
      </c>
      <c r="AM72" s="214">
        <v>13246.798007538839</v>
      </c>
      <c r="AN72" s="214">
        <v>13540.452310583865</v>
      </c>
      <c r="AO72" s="214">
        <v>13763.200282692598</v>
      </c>
      <c r="AP72" s="214">
        <v>14317.320350099413</v>
      </c>
      <c r="AQ72" s="214">
        <v>14277.077362035103</v>
      </c>
      <c r="AR72" s="214">
        <v>15280.89634317765</v>
      </c>
      <c r="AS72" s="214">
        <v>15427.124487960276</v>
      </c>
      <c r="AT72" s="214">
        <v>16124.718099172218</v>
      </c>
      <c r="AU72" s="214">
        <v>15850.67384306538</v>
      </c>
      <c r="AV72" s="214">
        <v>15661.087799805529</v>
      </c>
      <c r="AW72" s="214">
        <v>14935.812460334288</v>
      </c>
      <c r="AX72" s="214">
        <v>13654.300632532835</v>
      </c>
      <c r="AY72" s="214">
        <v>13022.747526111321</v>
      </c>
      <c r="AZ72" s="214">
        <v>13324.939811694614</v>
      </c>
      <c r="BA72" s="215">
        <v>12632.922472376886</v>
      </c>
    </row>
    <row r="73" spans="1:53">
      <c r="A73" s="211" t="s">
        <v>179</v>
      </c>
      <c r="B73" s="212" t="s">
        <v>520</v>
      </c>
      <c r="C73" s="213">
        <v>718.92617466196702</v>
      </c>
      <c r="D73" s="214">
        <v>849.99203</v>
      </c>
      <c r="E73" s="214">
        <v>1128.30116</v>
      </c>
      <c r="F73" s="214">
        <v>1506.7052299999996</v>
      </c>
      <c r="G73" s="214">
        <v>2160.7925000000005</v>
      </c>
      <c r="H73" s="214">
        <v>3777.1131035596409</v>
      </c>
      <c r="I73" s="214">
        <v>6299.4660199999989</v>
      </c>
      <c r="J73" s="214">
        <v>8450.5089399999997</v>
      </c>
      <c r="K73" s="214">
        <v>10697.58389</v>
      </c>
      <c r="L73" s="214">
        <v>13000.293180000002</v>
      </c>
      <c r="M73" s="214">
        <v>14709.206507013045</v>
      </c>
      <c r="N73" s="214">
        <v>14636.850962169727</v>
      </c>
      <c r="O73" s="214">
        <v>15634.816609063628</v>
      </c>
      <c r="P73" s="214">
        <v>14416.659090216806</v>
      </c>
      <c r="Q73" s="214">
        <v>15449.418956071806</v>
      </c>
      <c r="R73" s="214">
        <v>15483.384621200823</v>
      </c>
      <c r="S73" s="214">
        <v>15593.029149264317</v>
      </c>
      <c r="T73" s="214">
        <v>16214.638073574069</v>
      </c>
      <c r="U73" s="214">
        <v>16542.957616345891</v>
      </c>
      <c r="V73" s="214">
        <v>16916.870617178705</v>
      </c>
      <c r="W73" s="214">
        <v>17210.650225881527</v>
      </c>
      <c r="X73" s="214">
        <v>17552.039732984023</v>
      </c>
      <c r="Y73" s="214">
        <v>17622.746542983889</v>
      </c>
      <c r="Z73" s="214">
        <v>17556.357673885839</v>
      </c>
      <c r="AA73" s="214">
        <v>17445.03371494907</v>
      </c>
      <c r="AB73" s="214">
        <v>17372.202840710339</v>
      </c>
      <c r="AC73" s="214">
        <v>17354.850320861569</v>
      </c>
      <c r="AD73" s="214">
        <v>17337.551750285085</v>
      </c>
      <c r="AE73" s="214">
        <v>17355.393051136234</v>
      </c>
      <c r="AF73" s="214">
        <v>17360.895340163966</v>
      </c>
      <c r="AG73" s="214">
        <v>17410.633909695644</v>
      </c>
      <c r="AH73" s="214">
        <v>17416.714848112741</v>
      </c>
      <c r="AI73" s="214">
        <v>17407.8655883789</v>
      </c>
      <c r="AJ73" s="214">
        <v>17388.787088366596</v>
      </c>
      <c r="AK73" s="214">
        <v>17358.795497657225</v>
      </c>
      <c r="AL73" s="214">
        <v>17332.102217436484</v>
      </c>
      <c r="AM73" s="214">
        <v>17326.754731912795</v>
      </c>
      <c r="AN73" s="214">
        <v>17323.675890191978</v>
      </c>
      <c r="AO73" s="214">
        <v>17318.666256815271</v>
      </c>
      <c r="AP73" s="214">
        <v>17314.017856765062</v>
      </c>
      <c r="AQ73" s="214">
        <v>17320.10810496295</v>
      </c>
      <c r="AR73" s="214">
        <v>17348.168231584597</v>
      </c>
      <c r="AS73" s="214">
        <v>17393.52615244461</v>
      </c>
      <c r="AT73" s="214">
        <v>17476.048703424633</v>
      </c>
      <c r="AU73" s="214">
        <v>17622.167297084216</v>
      </c>
      <c r="AV73" s="214">
        <v>17764.994952224486</v>
      </c>
      <c r="AW73" s="214">
        <v>18001.292358712035</v>
      </c>
      <c r="AX73" s="214">
        <v>18430.199329534033</v>
      </c>
      <c r="AY73" s="214">
        <v>18788.751027868097</v>
      </c>
      <c r="AZ73" s="214">
        <v>19503.797727612899</v>
      </c>
      <c r="BA73" s="215">
        <v>20380.554246941145</v>
      </c>
    </row>
    <row r="74" spans="1:53">
      <c r="A74" s="216" t="s">
        <v>521</v>
      </c>
      <c r="B74" s="217" t="s">
        <v>522</v>
      </c>
      <c r="C74" s="218">
        <v>59.209906594864108</v>
      </c>
      <c r="D74" s="219">
        <v>70.099950000000007</v>
      </c>
      <c r="E74" s="219">
        <v>159.99996999999996</v>
      </c>
      <c r="F74" s="219">
        <v>267.09772999999996</v>
      </c>
      <c r="G74" s="219">
        <v>349.30559000000005</v>
      </c>
      <c r="H74" s="219">
        <v>580.23093364937483</v>
      </c>
      <c r="I74" s="219">
        <v>887.28836000000001</v>
      </c>
      <c r="J74" s="219">
        <v>1199.3931</v>
      </c>
      <c r="K74" s="219">
        <v>1825.5153299999997</v>
      </c>
      <c r="L74" s="219">
        <v>2253.1021299999998</v>
      </c>
      <c r="M74" s="219">
        <v>2802.7618680427499</v>
      </c>
      <c r="N74" s="219">
        <v>2878.3778804481626</v>
      </c>
      <c r="O74" s="219">
        <v>2845.7073530856533</v>
      </c>
      <c r="P74" s="219">
        <v>2685.8427082597095</v>
      </c>
      <c r="Q74" s="219">
        <v>2655.0366190157788</v>
      </c>
      <c r="R74" s="219">
        <v>2728.6001930808825</v>
      </c>
      <c r="S74" s="219">
        <v>2707.2655805923382</v>
      </c>
      <c r="T74" s="219">
        <v>2714.9109791166866</v>
      </c>
      <c r="U74" s="219">
        <v>2699.9319209905493</v>
      </c>
      <c r="V74" s="219">
        <v>2685.0005063815452</v>
      </c>
      <c r="W74" s="219">
        <v>2671.4708186334224</v>
      </c>
      <c r="X74" s="219">
        <v>2655.1258843517717</v>
      </c>
      <c r="Y74" s="219">
        <v>2643.158603527439</v>
      </c>
      <c r="Z74" s="219">
        <v>2633.0654420851083</v>
      </c>
      <c r="AA74" s="219">
        <v>2634.0168184116869</v>
      </c>
      <c r="AB74" s="219">
        <v>2646.4209831205544</v>
      </c>
      <c r="AC74" s="219">
        <v>2671.4007449052888</v>
      </c>
      <c r="AD74" s="219">
        <v>2706.1866746839974</v>
      </c>
      <c r="AE74" s="219">
        <v>2752.3685543082402</v>
      </c>
      <c r="AF74" s="219">
        <v>2805.9298804483637</v>
      </c>
      <c r="AG74" s="219">
        <v>2865.3864738509806</v>
      </c>
      <c r="AH74" s="219">
        <v>2906.1005826565402</v>
      </c>
      <c r="AI74" s="219">
        <v>2946.9907586414952</v>
      </c>
      <c r="AJ74" s="219">
        <v>2987.5092185349686</v>
      </c>
      <c r="AK74" s="219">
        <v>3027.5553579251305</v>
      </c>
      <c r="AL74" s="219">
        <v>3067.7899901427495</v>
      </c>
      <c r="AM74" s="219">
        <v>3108.2875501849408</v>
      </c>
      <c r="AN74" s="219">
        <v>3150.0202573091374</v>
      </c>
      <c r="AO74" s="219">
        <v>3193.4157365011515</v>
      </c>
      <c r="AP74" s="219">
        <v>3238.9063799785099</v>
      </c>
      <c r="AQ74" s="219">
        <v>3287.5900009279403</v>
      </c>
      <c r="AR74" s="219">
        <v>3340.7892205433695</v>
      </c>
      <c r="AS74" s="219">
        <v>3396.9951968537553</v>
      </c>
      <c r="AT74" s="219">
        <v>3457.1756752538263</v>
      </c>
      <c r="AU74" s="219">
        <v>3520.5846701728647</v>
      </c>
      <c r="AV74" s="219">
        <v>3589.6732324470049</v>
      </c>
      <c r="AW74" s="219">
        <v>3662.8375753912178</v>
      </c>
      <c r="AX74" s="219">
        <v>3740.0270711525882</v>
      </c>
      <c r="AY74" s="219">
        <v>3821.351729780723</v>
      </c>
      <c r="AZ74" s="219">
        <v>3907.8749071879088</v>
      </c>
      <c r="BA74" s="220">
        <v>3999.3462258206609</v>
      </c>
    </row>
    <row r="75" spans="1:53">
      <c r="A75" s="216" t="s">
        <v>523</v>
      </c>
      <c r="B75" s="217" t="s">
        <v>524</v>
      </c>
      <c r="C75" s="218">
        <v>644.1912862074829</v>
      </c>
      <c r="D75" s="219">
        <v>753.49191999999994</v>
      </c>
      <c r="E75" s="219">
        <v>920.00099999999986</v>
      </c>
      <c r="F75" s="219">
        <v>1188.0076300000003</v>
      </c>
      <c r="G75" s="219">
        <v>1618.3803500000001</v>
      </c>
      <c r="H75" s="219">
        <v>2527.0866892164563</v>
      </c>
      <c r="I75" s="219">
        <v>4023.0491800000004</v>
      </c>
      <c r="J75" s="219">
        <v>6084.5155699999996</v>
      </c>
      <c r="K75" s="219">
        <v>7942.7687699999988</v>
      </c>
      <c r="L75" s="219">
        <v>9548.2818299999999</v>
      </c>
      <c r="M75" s="219">
        <v>10509.745457034429</v>
      </c>
      <c r="N75" s="219">
        <v>10917.1863599484</v>
      </c>
      <c r="O75" s="219">
        <v>11904.829868515315</v>
      </c>
      <c r="P75" s="219">
        <v>10711.561607962327</v>
      </c>
      <c r="Q75" s="219">
        <v>11701.471316664498</v>
      </c>
      <c r="R75" s="219">
        <v>11564.424062306454</v>
      </c>
      <c r="S75" s="219">
        <v>12164.915849578972</v>
      </c>
      <c r="T75" s="219">
        <v>12833.597498410361</v>
      </c>
      <c r="U75" s="219">
        <v>13266.892083688164</v>
      </c>
      <c r="V75" s="219">
        <v>13691.504263952076</v>
      </c>
      <c r="W75" s="219">
        <v>14033.779745129661</v>
      </c>
      <c r="X75" s="219">
        <v>14188.442702032382</v>
      </c>
      <c r="Y75" s="219">
        <v>14311.477171949924</v>
      </c>
      <c r="Z75" s="219">
        <v>14305.713513389202</v>
      </c>
      <c r="AA75" s="219">
        <v>14254.924904276193</v>
      </c>
      <c r="AB75" s="219">
        <v>14213.053280597029</v>
      </c>
      <c r="AC75" s="219">
        <v>14196.917732545344</v>
      </c>
      <c r="AD75" s="219">
        <v>14180.650458789618</v>
      </c>
      <c r="AE75" s="219">
        <v>14192.044088739331</v>
      </c>
      <c r="AF75" s="219">
        <v>14216.060431150447</v>
      </c>
      <c r="AG75" s="219">
        <v>14238.798892901308</v>
      </c>
      <c r="AH75" s="219">
        <v>14224.314020766578</v>
      </c>
      <c r="AI75" s="219">
        <v>14205.04086654942</v>
      </c>
      <c r="AJ75" s="219">
        <v>14164.444797231507</v>
      </c>
      <c r="AK75" s="219">
        <v>14115.96973807776</v>
      </c>
      <c r="AL75" s="219">
        <v>14055.210546746195</v>
      </c>
      <c r="AM75" s="219">
        <v>13986.439264787003</v>
      </c>
      <c r="AN75" s="219">
        <v>13903.347731671067</v>
      </c>
      <c r="AO75" s="219">
        <v>13808.395503452075</v>
      </c>
      <c r="AP75" s="219">
        <v>13701.991306752743</v>
      </c>
      <c r="AQ75" s="219">
        <v>13587.738818919845</v>
      </c>
      <c r="AR75" s="219">
        <v>13473.594751010054</v>
      </c>
      <c r="AS75" s="219">
        <v>13356.022386830764</v>
      </c>
      <c r="AT75" s="219">
        <v>13233.371027348923</v>
      </c>
      <c r="AU75" s="219">
        <v>13109.156059117611</v>
      </c>
      <c r="AV75" s="219">
        <v>12984.652843391534</v>
      </c>
      <c r="AW75" s="219">
        <v>12860.893246898235</v>
      </c>
      <c r="AX75" s="219">
        <v>12734.938815617546</v>
      </c>
      <c r="AY75" s="219">
        <v>12605.754735512273</v>
      </c>
      <c r="AZ75" s="219">
        <v>12473.047514891885</v>
      </c>
      <c r="BA75" s="220">
        <v>12339.157936368529</v>
      </c>
    </row>
    <row r="76" spans="1:53">
      <c r="A76" s="216" t="s">
        <v>525</v>
      </c>
      <c r="B76" s="217" t="s">
        <v>526</v>
      </c>
      <c r="C76" s="218">
        <v>0</v>
      </c>
      <c r="D76" s="219">
        <v>0</v>
      </c>
      <c r="E76" s="219">
        <v>0</v>
      </c>
      <c r="F76" s="219">
        <v>0</v>
      </c>
      <c r="G76" s="219">
        <v>0</v>
      </c>
      <c r="H76" s="219">
        <v>0</v>
      </c>
      <c r="I76" s="219">
        <v>0</v>
      </c>
      <c r="J76" s="219">
        <v>0</v>
      </c>
      <c r="K76" s="219">
        <v>0</v>
      </c>
      <c r="L76" s="219">
        <v>0</v>
      </c>
      <c r="M76" s="219">
        <v>0</v>
      </c>
      <c r="N76" s="219">
        <v>-0.88372981752173829</v>
      </c>
      <c r="O76" s="219">
        <v>0</v>
      </c>
      <c r="P76" s="219">
        <v>0</v>
      </c>
      <c r="Q76" s="219">
        <v>0</v>
      </c>
      <c r="R76" s="219">
        <v>-0.95538464299948578</v>
      </c>
      <c r="S76" s="219">
        <v>0</v>
      </c>
      <c r="T76" s="219">
        <v>0</v>
      </c>
      <c r="U76" s="219">
        <v>0</v>
      </c>
      <c r="V76" s="219">
        <v>0</v>
      </c>
      <c r="W76" s="219">
        <v>0</v>
      </c>
      <c r="X76" s="219">
        <v>0</v>
      </c>
      <c r="Y76" s="219">
        <v>0</v>
      </c>
      <c r="Z76" s="219">
        <v>0</v>
      </c>
      <c r="AA76" s="219">
        <v>0.89322299254274351</v>
      </c>
      <c r="AB76" s="219">
        <v>1.290884381680697</v>
      </c>
      <c r="AC76" s="219">
        <v>1.880975668446734</v>
      </c>
      <c r="AD76" s="219">
        <v>2.754704635784857</v>
      </c>
      <c r="AE76" s="219">
        <v>4.0540393117102456</v>
      </c>
      <c r="AF76" s="219">
        <v>6.2909789728015975</v>
      </c>
      <c r="AG76" s="219">
        <v>9.7247304769314109</v>
      </c>
      <c r="AH76" s="219">
        <v>14.519414941515116</v>
      </c>
      <c r="AI76" s="219">
        <v>23.907394110383585</v>
      </c>
      <c r="AJ76" s="219">
        <v>37.886554798269493</v>
      </c>
      <c r="AK76" s="219">
        <v>61.731372835754264</v>
      </c>
      <c r="AL76" s="219">
        <v>96.932919570822634</v>
      </c>
      <c r="AM76" s="219">
        <v>119.90683208608691</v>
      </c>
      <c r="AN76" s="219">
        <v>157.84890283615616</v>
      </c>
      <c r="AO76" s="219">
        <v>205.43021685016205</v>
      </c>
      <c r="AP76" s="219">
        <v>261.08621090434031</v>
      </c>
      <c r="AQ76" s="219">
        <v>333.30522761915557</v>
      </c>
      <c r="AR76" s="219">
        <v>411.65371996859221</v>
      </c>
      <c r="AS76" s="219">
        <v>521.44284093959027</v>
      </c>
      <c r="AT76" s="219">
        <v>660.35746909910756</v>
      </c>
      <c r="AU76" s="219">
        <v>857.07516185866155</v>
      </c>
      <c r="AV76" s="219">
        <v>1053.3017633896266</v>
      </c>
      <c r="AW76" s="219">
        <v>1337.6229735611109</v>
      </c>
      <c r="AX76" s="219">
        <v>1813.5641781320628</v>
      </c>
      <c r="AY76" s="219">
        <v>2221.7266719576764</v>
      </c>
      <c r="AZ76" s="219">
        <v>2974.5664088860995</v>
      </c>
      <c r="BA76" s="220">
        <v>3892.8193214008911</v>
      </c>
    </row>
    <row r="77" spans="1:53">
      <c r="A77" s="216" t="s">
        <v>527</v>
      </c>
      <c r="B77" s="217" t="s">
        <v>528</v>
      </c>
      <c r="C77" s="218">
        <v>15.52498185961997</v>
      </c>
      <c r="D77" s="219">
        <v>26.400159999999996</v>
      </c>
      <c r="E77" s="219">
        <v>48.300189999999994</v>
      </c>
      <c r="F77" s="219">
        <v>51.599869999999989</v>
      </c>
      <c r="G77" s="219">
        <v>193.10656</v>
      </c>
      <c r="H77" s="219">
        <v>669.7954806938103</v>
      </c>
      <c r="I77" s="219">
        <v>1389.1284799999999</v>
      </c>
      <c r="J77" s="219">
        <v>1166.6002700000001</v>
      </c>
      <c r="K77" s="219">
        <v>929.29979000000003</v>
      </c>
      <c r="L77" s="219">
        <v>1198.90922</v>
      </c>
      <c r="M77" s="219">
        <v>1396.6991819358718</v>
      </c>
      <c r="N77" s="219">
        <v>842.17045159068334</v>
      </c>
      <c r="O77" s="219">
        <v>884.27938746265716</v>
      </c>
      <c r="P77" s="219">
        <v>1019.2547739947684</v>
      </c>
      <c r="Q77" s="219">
        <v>1092.9110203915261</v>
      </c>
      <c r="R77" s="219">
        <v>1191.3157504564883</v>
      </c>
      <c r="S77" s="219">
        <v>720.84771909300662</v>
      </c>
      <c r="T77" s="219">
        <v>666.12959604702041</v>
      </c>
      <c r="U77" s="219">
        <v>576.13361166717618</v>
      </c>
      <c r="V77" s="219">
        <v>540.36584684508512</v>
      </c>
      <c r="W77" s="219">
        <v>505.39966211844677</v>
      </c>
      <c r="X77" s="219">
        <v>708.47114659986642</v>
      </c>
      <c r="Y77" s="219">
        <v>668.11076750652489</v>
      </c>
      <c r="Z77" s="219">
        <v>617.57871841152985</v>
      </c>
      <c r="AA77" s="219">
        <v>555.19876926864981</v>
      </c>
      <c r="AB77" s="219">
        <v>511.43769261107383</v>
      </c>
      <c r="AC77" s="219">
        <v>484.65086774249102</v>
      </c>
      <c r="AD77" s="219">
        <v>447.9599121756869</v>
      </c>
      <c r="AE77" s="219">
        <v>406.9263687769527</v>
      </c>
      <c r="AF77" s="219">
        <v>332.61404959234835</v>
      </c>
      <c r="AG77" s="219">
        <v>296.72381246642095</v>
      </c>
      <c r="AH77" s="219">
        <v>271.78082974810957</v>
      </c>
      <c r="AI77" s="219">
        <v>231.92656907759269</v>
      </c>
      <c r="AJ77" s="219">
        <v>198.94651780185794</v>
      </c>
      <c r="AK77" s="219">
        <v>153.5390288185805</v>
      </c>
      <c r="AL77" s="219">
        <v>112.16876097671944</v>
      </c>
      <c r="AM77" s="219">
        <v>112.12108485476102</v>
      </c>
      <c r="AN77" s="219">
        <v>112.45899837562365</v>
      </c>
      <c r="AO77" s="219">
        <v>111.42480001188417</v>
      </c>
      <c r="AP77" s="219">
        <v>112.0339591294678</v>
      </c>
      <c r="AQ77" s="219">
        <v>111.47405749601013</v>
      </c>
      <c r="AR77" s="219">
        <v>122.13054006258166</v>
      </c>
      <c r="AS77" s="219">
        <v>119.06572782050041</v>
      </c>
      <c r="AT77" s="219">
        <v>125.14453172277757</v>
      </c>
      <c r="AU77" s="219">
        <v>135.35140593508297</v>
      </c>
      <c r="AV77" s="219">
        <v>137.3671129963185</v>
      </c>
      <c r="AW77" s="219">
        <v>139.93856286146797</v>
      </c>
      <c r="AX77" s="219">
        <v>141.66926463183393</v>
      </c>
      <c r="AY77" s="219">
        <v>139.91789061742026</v>
      </c>
      <c r="AZ77" s="219">
        <v>148.30889664701482</v>
      </c>
      <c r="BA77" s="220">
        <v>149.23076335105927</v>
      </c>
    </row>
    <row r="78" spans="1:53">
      <c r="A78" s="206" t="s">
        <v>73</v>
      </c>
      <c r="B78" s="207" t="s">
        <v>529</v>
      </c>
      <c r="C78" s="208">
        <v>4587.0354447310565</v>
      </c>
      <c r="D78" s="209">
        <v>4457.1000000000004</v>
      </c>
      <c r="E78" s="209">
        <v>4607.1000000000004</v>
      </c>
      <c r="F78" s="209">
        <v>5219.3</v>
      </c>
      <c r="G78" s="209">
        <v>5305.8</v>
      </c>
      <c r="H78" s="209">
        <v>5309.2098977739579</v>
      </c>
      <c r="I78" s="209">
        <v>5487</v>
      </c>
      <c r="J78" s="209">
        <v>5623.7</v>
      </c>
      <c r="K78" s="209">
        <v>5619.3</v>
      </c>
      <c r="L78" s="209">
        <v>5473.3</v>
      </c>
      <c r="M78" s="209">
        <v>5517.3879812744781</v>
      </c>
      <c r="N78" s="209">
        <v>5760.9391420655347</v>
      </c>
      <c r="O78" s="209">
        <v>5683.8158020445198</v>
      </c>
      <c r="P78" s="209">
        <v>5901.3566446928444</v>
      </c>
      <c r="Q78" s="209">
        <v>6161.3881723512013</v>
      </c>
      <c r="R78" s="209">
        <v>6466.4182669341744</v>
      </c>
      <c r="S78" s="209">
        <v>6781.1958602530685</v>
      </c>
      <c r="T78" s="209">
        <v>6909.7700926655752</v>
      </c>
      <c r="U78" s="209">
        <v>6371.554757301079</v>
      </c>
      <c r="V78" s="209">
        <v>6230.0237513116808</v>
      </c>
      <c r="W78" s="209">
        <v>5742.9105531839132</v>
      </c>
      <c r="X78" s="209">
        <v>5215.3494683147965</v>
      </c>
      <c r="Y78" s="209">
        <v>5017.0966201978563</v>
      </c>
      <c r="Z78" s="209">
        <v>4359.8842973583151</v>
      </c>
      <c r="AA78" s="209">
        <v>3347.7995034490496</v>
      </c>
      <c r="AB78" s="209">
        <v>3125.6386305459055</v>
      </c>
      <c r="AC78" s="209">
        <v>3083.606193010984</v>
      </c>
      <c r="AD78" s="209">
        <v>2623.9447234482122</v>
      </c>
      <c r="AE78" s="209">
        <v>2130.1032193823285</v>
      </c>
      <c r="AF78" s="209">
        <v>2132.7782342901332</v>
      </c>
      <c r="AG78" s="209">
        <v>2107.3739063586631</v>
      </c>
      <c r="AH78" s="209">
        <v>2036.7806058962526</v>
      </c>
      <c r="AI78" s="209">
        <v>2032.4268100549655</v>
      </c>
      <c r="AJ78" s="209">
        <v>2145.3818427221768</v>
      </c>
      <c r="AK78" s="209">
        <v>1998.2707786032099</v>
      </c>
      <c r="AL78" s="209">
        <v>1755.5952380015408</v>
      </c>
      <c r="AM78" s="209">
        <v>1761.8892746327813</v>
      </c>
      <c r="AN78" s="209">
        <v>1780.7935638168365</v>
      </c>
      <c r="AO78" s="209">
        <v>1801.9478756101737</v>
      </c>
      <c r="AP78" s="209">
        <v>1607.4979348548072</v>
      </c>
      <c r="AQ78" s="209">
        <v>1664.7876744824421</v>
      </c>
      <c r="AR78" s="209">
        <v>1676.2492509072847</v>
      </c>
      <c r="AS78" s="209">
        <v>1558.5860754283094</v>
      </c>
      <c r="AT78" s="209">
        <v>1590.9942062247494</v>
      </c>
      <c r="AU78" s="209">
        <v>1608.9373984274148</v>
      </c>
      <c r="AV78" s="209">
        <v>1545.4371434625978</v>
      </c>
      <c r="AW78" s="209">
        <v>1566.5310248558653</v>
      </c>
      <c r="AX78" s="209">
        <v>1575.07029754109</v>
      </c>
      <c r="AY78" s="209">
        <v>1535.3142841383128</v>
      </c>
      <c r="AZ78" s="209">
        <v>1562.6876956141252</v>
      </c>
      <c r="BA78" s="210">
        <v>1717.0460101935446</v>
      </c>
    </row>
    <row r="79" spans="1:53">
      <c r="A79" s="201" t="s">
        <v>32</v>
      </c>
      <c r="B79" s="202" t="s">
        <v>530</v>
      </c>
      <c r="C79" s="203">
        <v>1979.3980489773094</v>
      </c>
      <c r="D79" s="204">
        <v>605.51211999997031</v>
      </c>
      <c r="E79" s="204">
        <v>1333.8833000000159</v>
      </c>
      <c r="F79" s="204">
        <v>9.0616699999372941</v>
      </c>
      <c r="G79" s="204">
        <v>-372.27137999993283</v>
      </c>
      <c r="H79" s="204">
        <v>1351.4101775950112</v>
      </c>
      <c r="I79" s="204">
        <v>728.97615000000224</v>
      </c>
      <c r="J79" s="204">
        <v>1411.4326100001344</v>
      </c>
      <c r="K79" s="204">
        <v>1984.0762999999279</v>
      </c>
      <c r="L79" s="204">
        <v>1731.9491200000339</v>
      </c>
      <c r="M79" s="204">
        <v>641.06921501900069</v>
      </c>
      <c r="N79" s="204">
        <v>617.55302609116188</v>
      </c>
      <c r="O79" s="204">
        <v>1604.7714660470956</v>
      </c>
      <c r="P79" s="204">
        <v>1084.4697715392685</v>
      </c>
      <c r="Q79" s="204">
        <v>1332.7198626405443</v>
      </c>
      <c r="R79" s="204">
        <v>1225.9828523854667</v>
      </c>
      <c r="S79" s="204">
        <v>1536.1319999999541</v>
      </c>
      <c r="T79" s="204">
        <v>1527.7107812827162</v>
      </c>
      <c r="U79" s="204">
        <v>1507.80026986351</v>
      </c>
      <c r="V79" s="204">
        <v>1212.6839496852772</v>
      </c>
      <c r="W79" s="204">
        <v>1197.1833036218886</v>
      </c>
      <c r="X79" s="204">
        <v>1238.8049791718367</v>
      </c>
      <c r="Y79" s="204">
        <v>1158.7074584058137</v>
      </c>
      <c r="Z79" s="204">
        <v>1149.2628134364204</v>
      </c>
      <c r="AA79" s="204">
        <v>1140.7124393080885</v>
      </c>
      <c r="AB79" s="204">
        <v>1130.5940145599598</v>
      </c>
      <c r="AC79" s="204">
        <v>1121.2345752770198</v>
      </c>
      <c r="AD79" s="204">
        <v>1102.1230333970452</v>
      </c>
      <c r="AE79" s="204">
        <v>881.87213479721686</v>
      </c>
      <c r="AF79" s="204">
        <v>867.88310759069282</v>
      </c>
      <c r="AG79" s="204">
        <v>859.72639894543681</v>
      </c>
      <c r="AH79" s="204">
        <v>847.94855151657248</v>
      </c>
      <c r="AI79" s="204">
        <v>835.82061006451841</v>
      </c>
      <c r="AJ79" s="204">
        <v>831.50343209589482</v>
      </c>
      <c r="AK79" s="204">
        <v>820.09273326251423</v>
      </c>
      <c r="AL79" s="204">
        <v>813.99048159655649</v>
      </c>
      <c r="AM79" s="204">
        <v>806.42741882626433</v>
      </c>
      <c r="AN79" s="204">
        <v>792.72196015890222</v>
      </c>
      <c r="AO79" s="204">
        <v>782.75168343010591</v>
      </c>
      <c r="AP79" s="204">
        <v>771.19906152196927</v>
      </c>
      <c r="AQ79" s="204">
        <v>758.41157013550401</v>
      </c>
      <c r="AR79" s="204">
        <v>749.61557997571072</v>
      </c>
      <c r="AS79" s="204">
        <v>739.24803960567806</v>
      </c>
      <c r="AT79" s="204">
        <v>725.73330923839239</v>
      </c>
      <c r="AU79" s="204">
        <v>714.59494864288718</v>
      </c>
      <c r="AV79" s="204">
        <v>705.37286155100446</v>
      </c>
      <c r="AW79" s="204">
        <v>692.32623459567549</v>
      </c>
      <c r="AX79" s="204">
        <v>682.76162335084518</v>
      </c>
      <c r="AY79" s="204">
        <v>672.51757284422638</v>
      </c>
      <c r="AZ79" s="204">
        <v>665.94369261548854</v>
      </c>
      <c r="BA79" s="205">
        <v>656.51125425344799</v>
      </c>
    </row>
    <row r="80" spans="1:53">
      <c r="A80" s="201" t="s">
        <v>531</v>
      </c>
      <c r="B80" s="202">
        <v>7200</v>
      </c>
      <c r="C80" s="203">
        <v>6062.4871574985209</v>
      </c>
      <c r="D80" s="204">
        <v>7109.4035600000007</v>
      </c>
      <c r="E80" s="204">
        <v>7087.4014699999989</v>
      </c>
      <c r="F80" s="204">
        <v>6818.7031399999996</v>
      </c>
      <c r="G80" s="204">
        <v>7170.2988099999993</v>
      </c>
      <c r="H80" s="204">
        <v>7837.2034181669669</v>
      </c>
      <c r="I80" s="204">
        <v>8465.0000500000006</v>
      </c>
      <c r="J80" s="204">
        <v>8944.7944900000002</v>
      </c>
      <c r="K80" s="204">
        <v>9866.5981400000001</v>
      </c>
      <c r="L80" s="204">
        <v>10544.29377</v>
      </c>
      <c r="M80" s="204">
        <v>11078.96216559604</v>
      </c>
      <c r="N80" s="204">
        <v>11607.479058511841</v>
      </c>
      <c r="O80" s="204">
        <v>11819.861119400462</v>
      </c>
      <c r="P80" s="204">
        <v>12051.018543409496</v>
      </c>
      <c r="Q80" s="204">
        <v>12815.539398220162</v>
      </c>
      <c r="R80" s="204">
        <v>13302.096612018415</v>
      </c>
      <c r="S80" s="204">
        <v>11820.28093585325</v>
      </c>
      <c r="T80" s="204">
        <v>11534.292845028329</v>
      </c>
      <c r="U80" s="204">
        <v>9034.5510382738066</v>
      </c>
      <c r="V80" s="204">
        <v>8084.2985289828066</v>
      </c>
      <c r="W80" s="204">
        <v>7658.9054661543996</v>
      </c>
      <c r="X80" s="204">
        <v>8058.6969484951842</v>
      </c>
      <c r="Y80" s="204">
        <v>7468.0300241090417</v>
      </c>
      <c r="Z80" s="204">
        <v>7180.6778051995916</v>
      </c>
      <c r="AA80" s="204">
        <v>7040.2443408993404</v>
      </c>
      <c r="AB80" s="204">
        <v>7005.9738289626002</v>
      </c>
      <c r="AC80" s="204">
        <v>7137.680189478735</v>
      </c>
      <c r="AD80" s="204">
        <v>7352.8665560716763</v>
      </c>
      <c r="AE80" s="204">
        <v>7387.2905474635991</v>
      </c>
      <c r="AF80" s="204">
        <v>7164.9203575761794</v>
      </c>
      <c r="AG80" s="204">
        <v>6795.5192375070592</v>
      </c>
      <c r="AH80" s="204">
        <v>6584.5088256339513</v>
      </c>
      <c r="AI80" s="204">
        <v>6134.4807385167533</v>
      </c>
      <c r="AJ80" s="204">
        <v>6150.0015635820037</v>
      </c>
      <c r="AK80" s="204">
        <v>5988.4612308313772</v>
      </c>
      <c r="AL80" s="204">
        <v>5762.8753318813233</v>
      </c>
      <c r="AM80" s="204">
        <v>5989.8851233656924</v>
      </c>
      <c r="AN80" s="204">
        <v>5855.7740101496629</v>
      </c>
      <c r="AO80" s="204">
        <v>5715.6764464300904</v>
      </c>
      <c r="AP80" s="204">
        <v>5727.3005697237368</v>
      </c>
      <c r="AQ80" s="204">
        <v>5628.6189211110086</v>
      </c>
      <c r="AR80" s="204">
        <v>5789.6775308304705</v>
      </c>
      <c r="AS80" s="204">
        <v>5784.0615591756468</v>
      </c>
      <c r="AT80" s="204">
        <v>5789.6375917484729</v>
      </c>
      <c r="AU80" s="204">
        <v>5625.0649984356442</v>
      </c>
      <c r="AV80" s="204">
        <v>5573.795305025862</v>
      </c>
      <c r="AW80" s="204">
        <v>5396.943723265671</v>
      </c>
      <c r="AX80" s="204">
        <v>5011.5654034156405</v>
      </c>
      <c r="AY80" s="204">
        <v>4881.5516917027317</v>
      </c>
      <c r="AZ80" s="204">
        <v>4744.4586426072638</v>
      </c>
      <c r="BA80" s="205">
        <v>4481.0823362498941</v>
      </c>
    </row>
    <row r="81" spans="1:53">
      <c r="A81" s="206" t="s">
        <v>532</v>
      </c>
      <c r="B81" s="207" t="s">
        <v>533</v>
      </c>
      <c r="C81" s="208">
        <v>2399.2074479686571</v>
      </c>
      <c r="D81" s="209">
        <v>3129.320749999999</v>
      </c>
      <c r="E81" s="209">
        <v>3016.9559799999997</v>
      </c>
      <c r="F81" s="209">
        <v>1742.4304099999999</v>
      </c>
      <c r="G81" s="209">
        <v>1742.7257299999997</v>
      </c>
      <c r="H81" s="209">
        <v>1632.6550388130008</v>
      </c>
      <c r="I81" s="209">
        <v>1669.3972899999997</v>
      </c>
      <c r="J81" s="209">
        <v>1863.2581999999998</v>
      </c>
      <c r="K81" s="209">
        <v>2847.4180100000003</v>
      </c>
      <c r="L81" s="209">
        <v>3248.6921599999987</v>
      </c>
      <c r="M81" s="209">
        <v>3467.0394156406342</v>
      </c>
      <c r="N81" s="209">
        <v>3768.2708810412587</v>
      </c>
      <c r="O81" s="209">
        <v>3702.3498378936074</v>
      </c>
      <c r="P81" s="209">
        <v>3359.366915060833</v>
      </c>
      <c r="Q81" s="209">
        <v>3726.7121850223593</v>
      </c>
      <c r="R81" s="209">
        <v>3904.2701023787558</v>
      </c>
      <c r="S81" s="209">
        <v>3658.7765047540524</v>
      </c>
      <c r="T81" s="209">
        <v>3631.7831974768796</v>
      </c>
      <c r="U81" s="209">
        <v>3210.9138760301553</v>
      </c>
      <c r="V81" s="209">
        <v>3005.9845744400855</v>
      </c>
      <c r="W81" s="209">
        <v>2922.5876615129064</v>
      </c>
      <c r="X81" s="209">
        <v>2970.5485033604027</v>
      </c>
      <c r="Y81" s="209">
        <v>2878.2977906861079</v>
      </c>
      <c r="Z81" s="209">
        <v>2817.8161863003706</v>
      </c>
      <c r="AA81" s="209">
        <v>2791.3406364261446</v>
      </c>
      <c r="AB81" s="209">
        <v>2796.6006489047527</v>
      </c>
      <c r="AC81" s="209">
        <v>2839.0526076018004</v>
      </c>
      <c r="AD81" s="209">
        <v>2880.3360160161806</v>
      </c>
      <c r="AE81" s="209">
        <v>2896.4159125603323</v>
      </c>
      <c r="AF81" s="209">
        <v>2879.155548243617</v>
      </c>
      <c r="AG81" s="209">
        <v>2817.8380461749598</v>
      </c>
      <c r="AH81" s="209">
        <v>2798.2229866313191</v>
      </c>
      <c r="AI81" s="209">
        <v>2730.4609433178421</v>
      </c>
      <c r="AJ81" s="209">
        <v>2713.9902641296949</v>
      </c>
      <c r="AK81" s="209">
        <v>2668.7372326908344</v>
      </c>
      <c r="AL81" s="209">
        <v>2610.8481575820961</v>
      </c>
      <c r="AM81" s="209">
        <v>2624.2779638410311</v>
      </c>
      <c r="AN81" s="209">
        <v>2606.1968300771205</v>
      </c>
      <c r="AO81" s="209">
        <v>2562.3532712800056</v>
      </c>
      <c r="AP81" s="209">
        <v>2555.3435426121955</v>
      </c>
      <c r="AQ81" s="209">
        <v>2542.960445275171</v>
      </c>
      <c r="AR81" s="209">
        <v>2547.0445576361899</v>
      </c>
      <c r="AS81" s="209">
        <v>2557.2467812530667</v>
      </c>
      <c r="AT81" s="209">
        <v>2543.286263280102</v>
      </c>
      <c r="AU81" s="209">
        <v>2523.7245834304945</v>
      </c>
      <c r="AV81" s="209">
        <v>2495.3397339314956</v>
      </c>
      <c r="AW81" s="209">
        <v>2458.206481480966</v>
      </c>
      <c r="AX81" s="209">
        <v>2352.6473770787074</v>
      </c>
      <c r="AY81" s="209">
        <v>2310.109289505499</v>
      </c>
      <c r="AZ81" s="209">
        <v>2260.7714454932234</v>
      </c>
      <c r="BA81" s="210">
        <v>2160.4424277930643</v>
      </c>
    </row>
    <row r="82" spans="1:53">
      <c r="A82" s="206" t="s">
        <v>534</v>
      </c>
      <c r="B82" s="207" t="s">
        <v>535</v>
      </c>
      <c r="C82" s="208">
        <v>3663.2797095298638</v>
      </c>
      <c r="D82" s="209">
        <v>3980.0828099999994</v>
      </c>
      <c r="E82" s="209">
        <v>4070.4454899999996</v>
      </c>
      <c r="F82" s="209">
        <v>5076.2727299999997</v>
      </c>
      <c r="G82" s="209">
        <v>5427.5730800000001</v>
      </c>
      <c r="H82" s="209">
        <v>6204.5483793539661</v>
      </c>
      <c r="I82" s="209">
        <v>6795.6027599999989</v>
      </c>
      <c r="J82" s="209">
        <v>7081.5362899999991</v>
      </c>
      <c r="K82" s="209">
        <v>7019.1801299999997</v>
      </c>
      <c r="L82" s="209">
        <v>7295.6016100000006</v>
      </c>
      <c r="M82" s="209">
        <v>7611.9227499554072</v>
      </c>
      <c r="N82" s="209">
        <v>7839.2081774705794</v>
      </c>
      <c r="O82" s="209">
        <v>8117.5112815068551</v>
      </c>
      <c r="P82" s="209">
        <v>8691.6516283486599</v>
      </c>
      <c r="Q82" s="209">
        <v>9088.8272131977992</v>
      </c>
      <c r="R82" s="209">
        <v>9397.826509639659</v>
      </c>
      <c r="S82" s="209">
        <v>8161.5044310991962</v>
      </c>
      <c r="T82" s="209">
        <v>7902.509647551452</v>
      </c>
      <c r="U82" s="209">
        <v>5823.6371622436527</v>
      </c>
      <c r="V82" s="209">
        <v>5078.3139545427193</v>
      </c>
      <c r="W82" s="209">
        <v>4736.3178046414941</v>
      </c>
      <c r="X82" s="209">
        <v>5088.1484451347806</v>
      </c>
      <c r="Y82" s="209">
        <v>4589.7322334229348</v>
      </c>
      <c r="Z82" s="209">
        <v>4362.8616188992219</v>
      </c>
      <c r="AA82" s="209">
        <v>4248.9037044731958</v>
      </c>
      <c r="AB82" s="209">
        <v>4209.3731800578489</v>
      </c>
      <c r="AC82" s="209">
        <v>4298.6275818769345</v>
      </c>
      <c r="AD82" s="209">
        <v>4472.5305400554953</v>
      </c>
      <c r="AE82" s="209">
        <v>4490.874634903269</v>
      </c>
      <c r="AF82" s="209">
        <v>4285.7648093325615</v>
      </c>
      <c r="AG82" s="209">
        <v>3977.6811913320998</v>
      </c>
      <c r="AH82" s="209">
        <v>3786.2858390026322</v>
      </c>
      <c r="AI82" s="209">
        <v>3404.0197951989117</v>
      </c>
      <c r="AJ82" s="209">
        <v>3436.0112994523088</v>
      </c>
      <c r="AK82" s="209">
        <v>3319.7239981405423</v>
      </c>
      <c r="AL82" s="209">
        <v>3152.0271742992254</v>
      </c>
      <c r="AM82" s="209">
        <v>3365.6071595246613</v>
      </c>
      <c r="AN82" s="209">
        <v>3249.5771800725415</v>
      </c>
      <c r="AO82" s="209">
        <v>3153.323175150083</v>
      </c>
      <c r="AP82" s="209">
        <v>3171.9570271115394</v>
      </c>
      <c r="AQ82" s="209">
        <v>3085.6584758358376</v>
      </c>
      <c r="AR82" s="209">
        <v>3242.6329731942792</v>
      </c>
      <c r="AS82" s="209">
        <v>3226.8147779225801</v>
      </c>
      <c r="AT82" s="209">
        <v>3246.3513284683709</v>
      </c>
      <c r="AU82" s="209">
        <v>3101.3404150051483</v>
      </c>
      <c r="AV82" s="209">
        <v>3078.4555710943678</v>
      </c>
      <c r="AW82" s="209">
        <v>2938.7372417847046</v>
      </c>
      <c r="AX82" s="209">
        <v>2658.9180263369344</v>
      </c>
      <c r="AY82" s="209">
        <v>2571.4424021972318</v>
      </c>
      <c r="AZ82" s="209">
        <v>2483.6871971140408</v>
      </c>
      <c r="BA82" s="210">
        <v>2320.6399084568297</v>
      </c>
    </row>
    <row r="83" spans="1:53">
      <c r="A83" s="201" t="s">
        <v>87</v>
      </c>
      <c r="B83" s="202" t="s">
        <v>536</v>
      </c>
      <c r="C83" s="203">
        <v>0</v>
      </c>
      <c r="D83" s="204">
        <v>0</v>
      </c>
      <c r="E83" s="204">
        <v>0</v>
      </c>
      <c r="F83" s="204">
        <v>0</v>
      </c>
      <c r="G83" s="204">
        <v>0</v>
      </c>
      <c r="H83" s="204">
        <v>0</v>
      </c>
      <c r="I83" s="204">
        <v>0</v>
      </c>
      <c r="J83" s="204">
        <v>0</v>
      </c>
      <c r="K83" s="204">
        <v>0</v>
      </c>
      <c r="L83" s="204">
        <v>0</v>
      </c>
      <c r="M83" s="204">
        <v>0</v>
      </c>
      <c r="N83" s="204">
        <v>0</v>
      </c>
      <c r="O83" s="204">
        <v>0</v>
      </c>
      <c r="P83" s="204">
        <v>0</v>
      </c>
      <c r="Q83" s="204">
        <v>0</v>
      </c>
      <c r="R83" s="204">
        <v>0</v>
      </c>
      <c r="S83" s="204">
        <v>1.3269582955754707E-2</v>
      </c>
      <c r="T83" s="204">
        <v>3.2529439363925584E-2</v>
      </c>
      <c r="U83" s="204">
        <v>6.1024761864225681E-2</v>
      </c>
      <c r="V83" s="204">
        <v>0.11688961791404982</v>
      </c>
      <c r="W83" s="204">
        <v>0.28966469747378665</v>
      </c>
      <c r="X83" s="204">
        <v>0.3789220011127406</v>
      </c>
      <c r="Y83" s="204">
        <v>0.4052447578342066</v>
      </c>
      <c r="Z83" s="204">
        <v>0.42742289831586888</v>
      </c>
      <c r="AA83" s="204">
        <v>0.4438452791995891</v>
      </c>
      <c r="AB83" s="204">
        <v>0.45395593021407293</v>
      </c>
      <c r="AC83" s="204">
        <v>0.45766265755174779</v>
      </c>
      <c r="AD83" s="204">
        <v>0.45629554130519362</v>
      </c>
      <c r="AE83" s="204">
        <v>0.45343752277061727</v>
      </c>
      <c r="AF83" s="204">
        <v>0.56851836393469579</v>
      </c>
      <c r="AG83" s="204">
        <v>5.652367350243523</v>
      </c>
      <c r="AH83" s="204">
        <v>21.941996256962966</v>
      </c>
      <c r="AI83" s="204">
        <v>52.223724371849428</v>
      </c>
      <c r="AJ83" s="204">
        <v>99.417105176931187</v>
      </c>
      <c r="AK83" s="204">
        <v>165.69030322073525</v>
      </c>
      <c r="AL83" s="204">
        <v>253.10551927743569</v>
      </c>
      <c r="AM83" s="204">
        <v>362.57970658820756</v>
      </c>
      <c r="AN83" s="204">
        <v>495.7381693567919</v>
      </c>
      <c r="AO83" s="204">
        <v>650.06278609027629</v>
      </c>
      <c r="AP83" s="204">
        <v>826.48598225051023</v>
      </c>
      <c r="AQ83" s="204">
        <v>1026.1126872080276</v>
      </c>
      <c r="AR83" s="204">
        <v>1250.264357965312</v>
      </c>
      <c r="AS83" s="204">
        <v>1498.7195736623048</v>
      </c>
      <c r="AT83" s="204">
        <v>1768.8053636986756</v>
      </c>
      <c r="AU83" s="204">
        <v>2062.5691239958264</v>
      </c>
      <c r="AV83" s="204">
        <v>2378.52403176095</v>
      </c>
      <c r="AW83" s="204">
        <v>2714.65407444926</v>
      </c>
      <c r="AX83" s="204">
        <v>3076.8977651129612</v>
      </c>
      <c r="AY83" s="204">
        <v>3453.955286755147</v>
      </c>
      <c r="AZ83" s="204">
        <v>3895.7381518316979</v>
      </c>
      <c r="BA83" s="205">
        <v>4311.4330593432132</v>
      </c>
    </row>
    <row r="84" spans="1:53">
      <c r="A84" s="221" t="s">
        <v>537</v>
      </c>
      <c r="B84" s="222" t="s">
        <v>538</v>
      </c>
      <c r="C84" s="223">
        <v>0</v>
      </c>
      <c r="D84" s="224">
        <v>0</v>
      </c>
      <c r="E84" s="224">
        <v>0</v>
      </c>
      <c r="F84" s="224">
        <v>0</v>
      </c>
      <c r="G84" s="224">
        <v>0</v>
      </c>
      <c r="H84" s="224">
        <v>0</v>
      </c>
      <c r="I84" s="224">
        <v>0</v>
      </c>
      <c r="J84" s="224">
        <v>0</v>
      </c>
      <c r="K84" s="224">
        <v>0</v>
      </c>
      <c r="L84" s="224">
        <v>0</v>
      </c>
      <c r="M84" s="224">
        <v>0</v>
      </c>
      <c r="N84" s="224">
        <v>0</v>
      </c>
      <c r="O84" s="224">
        <v>0</v>
      </c>
      <c r="P84" s="224">
        <v>0</v>
      </c>
      <c r="Q84" s="224">
        <v>0</v>
      </c>
      <c r="R84" s="224">
        <v>0</v>
      </c>
      <c r="S84" s="224">
        <v>2.1065050079580611E-2</v>
      </c>
      <c r="T84" s="224">
        <v>4.2109698711525922E-2</v>
      </c>
      <c r="U84" s="224">
        <v>0.12584473425429091</v>
      </c>
      <c r="V84" s="224">
        <v>0.20941793962526128</v>
      </c>
      <c r="W84" s="224">
        <v>0.33565058923743429</v>
      </c>
      <c r="X84" s="224">
        <v>0.56447557367271473</v>
      </c>
      <c r="Y84" s="224">
        <v>0.94771178183770943</v>
      </c>
      <c r="Z84" s="224">
        <v>1.4257429298292723</v>
      </c>
      <c r="AA84" s="224">
        <v>2.2154510316978784</v>
      </c>
      <c r="AB84" s="224">
        <v>3.2978801903936779</v>
      </c>
      <c r="AC84" s="224">
        <v>5.1145946445467105</v>
      </c>
      <c r="AD84" s="224">
        <v>7.5320262548887014</v>
      </c>
      <c r="AE84" s="224">
        <v>10.730452599286803</v>
      </c>
      <c r="AF84" s="224">
        <v>15.082324893254608</v>
      </c>
      <c r="AG84" s="224">
        <v>20.783222013707672</v>
      </c>
      <c r="AH84" s="224">
        <v>28.300798248683172</v>
      </c>
      <c r="AI84" s="224">
        <v>38.408872162358811</v>
      </c>
      <c r="AJ84" s="224">
        <v>51.800880028088571</v>
      </c>
      <c r="AK84" s="224">
        <v>70.237937508940888</v>
      </c>
      <c r="AL84" s="224">
        <v>93.373324543353405</v>
      </c>
      <c r="AM84" s="224">
        <v>123.08209421761561</v>
      </c>
      <c r="AN84" s="224">
        <v>162.50916298880813</v>
      </c>
      <c r="AO84" s="224">
        <v>213.46637667188645</v>
      </c>
      <c r="AP84" s="224">
        <v>279.92430922124117</v>
      </c>
      <c r="AQ84" s="224">
        <v>365.02894769834359</v>
      </c>
      <c r="AR84" s="224">
        <v>472.97599812868555</v>
      </c>
      <c r="AS84" s="224">
        <v>607.3876457234785</v>
      </c>
      <c r="AT84" s="224">
        <v>775.49211379123062</v>
      </c>
      <c r="AU84" s="224">
        <v>985.12156820604685</v>
      </c>
      <c r="AV84" s="224">
        <v>1243.6604433018465</v>
      </c>
      <c r="AW84" s="224">
        <v>1559.6662132790952</v>
      </c>
      <c r="AX84" s="224">
        <v>1940.6515475740573</v>
      </c>
      <c r="AY84" s="224">
        <v>2395.0632908974335</v>
      </c>
      <c r="AZ84" s="224">
        <v>2924.5588309386007</v>
      </c>
      <c r="BA84" s="225">
        <v>3546.0603022348973</v>
      </c>
    </row>
    <row r="85" spans="1:53">
      <c r="A85" s="226" t="s">
        <v>539</v>
      </c>
      <c r="B85" s="227" t="s">
        <v>540</v>
      </c>
      <c r="C85" s="228">
        <v>0</v>
      </c>
      <c r="D85" s="229">
        <v>0</v>
      </c>
      <c r="E85" s="229">
        <v>0</v>
      </c>
      <c r="F85" s="229">
        <v>0</v>
      </c>
      <c r="G85" s="229">
        <v>0</v>
      </c>
      <c r="H85" s="229">
        <v>0</v>
      </c>
      <c r="I85" s="229">
        <v>0</v>
      </c>
      <c r="J85" s="229">
        <v>0</v>
      </c>
      <c r="K85" s="229">
        <v>0</v>
      </c>
      <c r="L85" s="229">
        <v>0</v>
      </c>
      <c r="M85" s="229">
        <v>0</v>
      </c>
      <c r="N85" s="229">
        <v>0</v>
      </c>
      <c r="O85" s="229">
        <v>0</v>
      </c>
      <c r="P85" s="229">
        <v>0</v>
      </c>
      <c r="Q85" s="229">
        <v>0</v>
      </c>
      <c r="R85" s="229">
        <v>0</v>
      </c>
      <c r="S85" s="229">
        <v>0.39357267296732118</v>
      </c>
      <c r="T85" s="229">
        <v>0.88722916455031042</v>
      </c>
      <c r="U85" s="229">
        <v>1.4978309695618235</v>
      </c>
      <c r="V85" s="229">
        <v>2.2742764014855776</v>
      </c>
      <c r="W85" s="229">
        <v>3.594871686101643</v>
      </c>
      <c r="X85" s="229">
        <v>3.9277109615616608</v>
      </c>
      <c r="Y85" s="229">
        <v>3.9731821797107494</v>
      </c>
      <c r="Z85" s="229">
        <v>3.9629112214478632</v>
      </c>
      <c r="AA85" s="229">
        <v>3.860442799900313</v>
      </c>
      <c r="AB85" s="229">
        <v>3.6943802226688427</v>
      </c>
      <c r="AC85" s="229">
        <v>3.5014523086493337</v>
      </c>
      <c r="AD85" s="229">
        <v>3.2197538247975923</v>
      </c>
      <c r="AE85" s="229">
        <v>2.9014155001503341</v>
      </c>
      <c r="AF85" s="229">
        <v>2.847504268959657</v>
      </c>
      <c r="AG85" s="229">
        <v>9.25654834683756</v>
      </c>
      <c r="AH85" s="229">
        <v>26.830344471357527</v>
      </c>
      <c r="AI85" s="229">
        <v>54.614059270531001</v>
      </c>
      <c r="AJ85" s="229">
        <v>92.224875156548009</v>
      </c>
      <c r="AK85" s="229">
        <v>137.51230711703766</v>
      </c>
      <c r="AL85" s="229">
        <v>188.93115756696349</v>
      </c>
      <c r="AM85" s="229">
        <v>244.05831252053292</v>
      </c>
      <c r="AN85" s="229">
        <v>300.77020461848798</v>
      </c>
      <c r="AO85" s="229">
        <v>356.77575169218727</v>
      </c>
      <c r="AP85" s="229">
        <v>409.47288399645748</v>
      </c>
      <c r="AQ85" s="229">
        <v>459.32676593080583</v>
      </c>
      <c r="AR85" s="229">
        <v>505.92556409122841</v>
      </c>
      <c r="AS85" s="229">
        <v>548.75200130921894</v>
      </c>
      <c r="AT85" s="229">
        <v>587.39827859273703</v>
      </c>
      <c r="AU85" s="229">
        <v>620.63677133663009</v>
      </c>
      <c r="AV85" s="229">
        <v>650.09376067067251</v>
      </c>
      <c r="AW85" s="229">
        <v>675.83524507483355</v>
      </c>
      <c r="AX85" s="229">
        <v>698.3135713081125</v>
      </c>
      <c r="AY85" s="229">
        <v>717.47953863187308</v>
      </c>
      <c r="AZ85" s="229">
        <v>733.86148820871369</v>
      </c>
      <c r="BA85" s="230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1" sqref="C1:S1048576"/>
    </sheetView>
  </sheetViews>
  <sheetFormatPr defaultColWidth="9.1328125" defaultRowHeight="10.5"/>
  <cols>
    <col min="1" max="1" width="35.73046875" style="181" customWidth="1"/>
    <col min="2" max="2" width="7.73046875" style="181" customWidth="1"/>
    <col min="3" max="19" width="11.73046875" style="181" hidden="1" customWidth="1"/>
    <col min="20" max="53" width="11.73046875" style="181" customWidth="1"/>
    <col min="54" max="16384" width="9.1328125" style="181"/>
  </cols>
  <sheetData>
    <row r="1" spans="1:53">
      <c r="A1" s="191" t="s">
        <v>351</v>
      </c>
      <c r="B1" s="192" t="s">
        <v>349</v>
      </c>
      <c r="C1" s="193">
        <v>2000</v>
      </c>
      <c r="D1" s="194">
        <v>2001</v>
      </c>
      <c r="E1" s="194">
        <v>2002</v>
      </c>
      <c r="F1" s="194">
        <v>2003</v>
      </c>
      <c r="G1" s="194">
        <v>2004</v>
      </c>
      <c r="H1" s="194">
        <v>2005</v>
      </c>
      <c r="I1" s="194">
        <v>2006</v>
      </c>
      <c r="J1" s="194">
        <v>2007</v>
      </c>
      <c r="K1" s="194">
        <v>2008</v>
      </c>
      <c r="L1" s="194">
        <v>2009</v>
      </c>
      <c r="M1" s="194">
        <v>2010</v>
      </c>
      <c r="N1" s="194">
        <v>2011</v>
      </c>
      <c r="O1" s="194">
        <v>2012</v>
      </c>
      <c r="P1" s="194">
        <v>2013</v>
      </c>
      <c r="Q1" s="194">
        <v>2014</v>
      </c>
      <c r="R1" s="194">
        <v>2015</v>
      </c>
      <c r="S1" s="194">
        <v>2016</v>
      </c>
      <c r="T1" s="194">
        <v>2017</v>
      </c>
      <c r="U1" s="194">
        <v>2018</v>
      </c>
      <c r="V1" s="194">
        <v>2019</v>
      </c>
      <c r="W1" s="194">
        <v>2020</v>
      </c>
      <c r="X1" s="194">
        <v>2021</v>
      </c>
      <c r="Y1" s="194">
        <v>2022</v>
      </c>
      <c r="Z1" s="194">
        <v>2023</v>
      </c>
      <c r="AA1" s="194">
        <v>2024</v>
      </c>
      <c r="AB1" s="194">
        <v>2025</v>
      </c>
      <c r="AC1" s="194">
        <v>2026</v>
      </c>
      <c r="AD1" s="194">
        <v>2027</v>
      </c>
      <c r="AE1" s="194">
        <v>2028</v>
      </c>
      <c r="AF1" s="194">
        <v>2029</v>
      </c>
      <c r="AG1" s="194">
        <v>2030</v>
      </c>
      <c r="AH1" s="194">
        <v>2031</v>
      </c>
      <c r="AI1" s="194">
        <v>2032</v>
      </c>
      <c r="AJ1" s="194">
        <v>2033</v>
      </c>
      <c r="AK1" s="194">
        <v>2034</v>
      </c>
      <c r="AL1" s="194">
        <v>2035</v>
      </c>
      <c r="AM1" s="194">
        <v>2036</v>
      </c>
      <c r="AN1" s="194">
        <v>2037</v>
      </c>
      <c r="AO1" s="194">
        <v>2038</v>
      </c>
      <c r="AP1" s="194">
        <v>2039</v>
      </c>
      <c r="AQ1" s="194">
        <v>2040</v>
      </c>
      <c r="AR1" s="194">
        <v>2041</v>
      </c>
      <c r="AS1" s="194">
        <v>2042</v>
      </c>
      <c r="AT1" s="194">
        <v>2043</v>
      </c>
      <c r="AU1" s="194">
        <v>2044</v>
      </c>
      <c r="AV1" s="194">
        <v>2045</v>
      </c>
      <c r="AW1" s="194">
        <v>2046</v>
      </c>
      <c r="AX1" s="194">
        <v>2047</v>
      </c>
      <c r="AY1" s="194">
        <v>2048</v>
      </c>
      <c r="AZ1" s="194">
        <v>2049</v>
      </c>
      <c r="BA1" s="195">
        <v>2050</v>
      </c>
    </row>
    <row r="2" spans="1:53">
      <c r="A2" s="196" t="s">
        <v>381</v>
      </c>
      <c r="B2" s="197" t="s">
        <v>382</v>
      </c>
      <c r="C2" s="198">
        <v>1243209.7305801455</v>
      </c>
      <c r="D2" s="199">
        <v>1273356.2999982706</v>
      </c>
      <c r="E2" s="199">
        <v>1264722.0999999999</v>
      </c>
      <c r="F2" s="199">
        <v>1289944.3999999999</v>
      </c>
      <c r="G2" s="199">
        <v>1306184.6999999995</v>
      </c>
      <c r="H2" s="199">
        <v>1313373.3639056084</v>
      </c>
      <c r="I2" s="199">
        <v>1315304.8999999999</v>
      </c>
      <c r="J2" s="199">
        <v>1291528.5999999999</v>
      </c>
      <c r="K2" s="199">
        <v>1297531.4999999995</v>
      </c>
      <c r="L2" s="199">
        <v>1225092.7</v>
      </c>
      <c r="M2" s="199">
        <v>1276428.1073851141</v>
      </c>
      <c r="N2" s="199">
        <v>1218284.3221553455</v>
      </c>
      <c r="O2" s="199">
        <v>1208376.5405560331</v>
      </c>
      <c r="P2" s="199">
        <v>1208379.8843985847</v>
      </c>
      <c r="Q2" s="199">
        <v>1161130.7681284039</v>
      </c>
      <c r="R2" s="199">
        <v>1182391.4445399824</v>
      </c>
      <c r="S2" s="199">
        <v>1201457.9987550452</v>
      </c>
      <c r="T2" s="199">
        <v>1212889.0400004894</v>
      </c>
      <c r="U2" s="199">
        <v>1211971.2836810309</v>
      </c>
      <c r="V2" s="199">
        <v>1208264.7817849952</v>
      </c>
      <c r="W2" s="199">
        <v>1206480.2045018941</v>
      </c>
      <c r="X2" s="199">
        <v>1206472.8432931772</v>
      </c>
      <c r="Y2" s="199">
        <v>1205910.5867217507</v>
      </c>
      <c r="Z2" s="199">
        <v>1200970.8566556412</v>
      </c>
      <c r="AA2" s="199">
        <v>1197756.3383283182</v>
      </c>
      <c r="AB2" s="199">
        <v>1196396.5749622311</v>
      </c>
      <c r="AC2" s="199">
        <v>1197335.9495753392</v>
      </c>
      <c r="AD2" s="199">
        <v>1198575.7780181291</v>
      </c>
      <c r="AE2" s="199">
        <v>1201606.624894433</v>
      </c>
      <c r="AF2" s="199">
        <v>1204498.9128365763</v>
      </c>
      <c r="AG2" s="199">
        <v>1206058.7736438538</v>
      </c>
      <c r="AH2" s="199">
        <v>1209413.3085142213</v>
      </c>
      <c r="AI2" s="199">
        <v>1210573.5197720896</v>
      </c>
      <c r="AJ2" s="199">
        <v>1209874.6202086159</v>
      </c>
      <c r="AK2" s="199">
        <v>1208798.2319758832</v>
      </c>
      <c r="AL2" s="199">
        <v>1206920.8894247466</v>
      </c>
      <c r="AM2" s="199">
        <v>1207233.1195877991</v>
      </c>
      <c r="AN2" s="199">
        <v>1206671.6984036569</v>
      </c>
      <c r="AO2" s="199">
        <v>1205956.1791326348</v>
      </c>
      <c r="AP2" s="199">
        <v>1204659.1433582401</v>
      </c>
      <c r="AQ2" s="199">
        <v>1203901.1000023806</v>
      </c>
      <c r="AR2" s="199">
        <v>1203721.2025737523</v>
      </c>
      <c r="AS2" s="199">
        <v>1203250.9054172372</v>
      </c>
      <c r="AT2" s="199">
        <v>1200557.5093033244</v>
      </c>
      <c r="AU2" s="199">
        <v>1198920.5774858636</v>
      </c>
      <c r="AV2" s="199">
        <v>1198235.8324427754</v>
      </c>
      <c r="AW2" s="199">
        <v>1198042.0796879933</v>
      </c>
      <c r="AX2" s="199">
        <v>1196228.2067587527</v>
      </c>
      <c r="AY2" s="199">
        <v>1195922.1850134938</v>
      </c>
      <c r="AZ2" s="199">
        <v>1195659.8460621114</v>
      </c>
      <c r="BA2" s="200">
        <v>1194251.4204938665</v>
      </c>
    </row>
    <row r="3" spans="1:53">
      <c r="A3" s="201" t="s">
        <v>383</v>
      </c>
      <c r="B3" s="202" t="s">
        <v>384</v>
      </c>
      <c r="C3" s="203">
        <v>61632.245456944969</v>
      </c>
      <c r="D3" s="204">
        <v>59885.203619999971</v>
      </c>
      <c r="E3" s="204">
        <v>57417.487959999991</v>
      </c>
      <c r="F3" s="204">
        <v>54335.729599999999</v>
      </c>
      <c r="G3" s="204">
        <v>56701.38293999993</v>
      </c>
      <c r="H3" s="204">
        <v>55169.275009823694</v>
      </c>
      <c r="I3" s="204">
        <v>58582.910280000033</v>
      </c>
      <c r="J3" s="204">
        <v>56117.800680000015</v>
      </c>
      <c r="K3" s="204">
        <v>56571.800119999978</v>
      </c>
      <c r="L3" s="204">
        <v>46513.80435999998</v>
      </c>
      <c r="M3" s="204">
        <v>53850.359020710843</v>
      </c>
      <c r="N3" s="204">
        <v>54455.906307127931</v>
      </c>
      <c r="O3" s="204">
        <v>48145.095887275646</v>
      </c>
      <c r="P3" s="204">
        <v>49328.95856165811</v>
      </c>
      <c r="Q3" s="204">
        <v>47317.903509189688</v>
      </c>
      <c r="R3" s="204">
        <v>46518.934135388263</v>
      </c>
      <c r="S3" s="204">
        <v>48099.687269808237</v>
      </c>
      <c r="T3" s="204">
        <v>48593.760308625344</v>
      </c>
      <c r="U3" s="204">
        <v>46588.708699316798</v>
      </c>
      <c r="V3" s="204">
        <v>46192.353283969904</v>
      </c>
      <c r="W3" s="204">
        <v>45403.562434157924</v>
      </c>
      <c r="X3" s="204">
        <v>44999.942875917135</v>
      </c>
      <c r="Y3" s="204">
        <v>44087.786982329599</v>
      </c>
      <c r="Z3" s="204">
        <v>42927.662188415612</v>
      </c>
      <c r="AA3" s="204">
        <v>41991.194759975842</v>
      </c>
      <c r="AB3" s="204">
        <v>41416.549846562622</v>
      </c>
      <c r="AC3" s="204">
        <v>40706.867979006558</v>
      </c>
      <c r="AD3" s="204">
        <v>40226.29079298822</v>
      </c>
      <c r="AE3" s="204">
        <v>39984.157756527202</v>
      </c>
      <c r="AF3" s="204">
        <v>39824.584931888865</v>
      </c>
      <c r="AG3" s="204">
        <v>39274.477301577608</v>
      </c>
      <c r="AH3" s="204">
        <v>38882.606414923415</v>
      </c>
      <c r="AI3" s="204">
        <v>38027.086921683644</v>
      </c>
      <c r="AJ3" s="204">
        <v>36773.976121934276</v>
      </c>
      <c r="AK3" s="204">
        <v>35700.861756142403</v>
      </c>
      <c r="AL3" s="204">
        <v>34665.509343403741</v>
      </c>
      <c r="AM3" s="204">
        <v>34039.493617037784</v>
      </c>
      <c r="AN3" s="204">
        <v>33212.541758981533</v>
      </c>
      <c r="AO3" s="204">
        <v>32342.298516232771</v>
      </c>
      <c r="AP3" s="204">
        <v>31537.408851159696</v>
      </c>
      <c r="AQ3" s="204">
        <v>30628.999416031231</v>
      </c>
      <c r="AR3" s="204">
        <v>29759.424225223902</v>
      </c>
      <c r="AS3" s="204">
        <v>28830.093040153039</v>
      </c>
      <c r="AT3" s="204">
        <v>27711.823420989982</v>
      </c>
      <c r="AU3" s="204">
        <v>26537.335486700857</v>
      </c>
      <c r="AV3" s="204">
        <v>25836.402344307211</v>
      </c>
      <c r="AW3" s="204">
        <v>25132.038632911532</v>
      </c>
      <c r="AX3" s="204">
        <v>23804.740552764499</v>
      </c>
      <c r="AY3" s="204">
        <v>22897.59207125333</v>
      </c>
      <c r="AZ3" s="204">
        <v>21556.433987408825</v>
      </c>
      <c r="BA3" s="205">
        <v>20374.82363925629</v>
      </c>
    </row>
    <row r="4" spans="1:53">
      <c r="A4" s="206" t="s">
        <v>385</v>
      </c>
      <c r="B4" s="207" t="s">
        <v>386</v>
      </c>
      <c r="C4" s="208">
        <v>54681.047707054109</v>
      </c>
      <c r="D4" s="209">
        <v>54757.28510999999</v>
      </c>
      <c r="E4" s="209">
        <v>51394.144289999997</v>
      </c>
      <c r="F4" s="209">
        <v>48182.878919999981</v>
      </c>
      <c r="G4" s="209">
        <v>50825.074769999934</v>
      </c>
      <c r="H4" s="209">
        <v>50552.601155343778</v>
      </c>
      <c r="I4" s="209">
        <v>53240.226090000011</v>
      </c>
      <c r="J4" s="209">
        <v>51223.148910000025</v>
      </c>
      <c r="K4" s="209">
        <v>51828.759559999991</v>
      </c>
      <c r="L4" s="209">
        <v>40767.825829999987</v>
      </c>
      <c r="M4" s="209">
        <v>48949.108652324525</v>
      </c>
      <c r="N4" s="209">
        <v>49526.460622244391</v>
      </c>
      <c r="O4" s="209">
        <v>44200.623310187511</v>
      </c>
      <c r="P4" s="209">
        <v>45335.732207197419</v>
      </c>
      <c r="Q4" s="209">
        <v>43951.391789441121</v>
      </c>
      <c r="R4" s="209">
        <v>42891.675166387911</v>
      </c>
      <c r="S4" s="209">
        <v>43558.072226412281</v>
      </c>
      <c r="T4" s="209">
        <v>43945.422389596417</v>
      </c>
      <c r="U4" s="209">
        <v>41997.018872857989</v>
      </c>
      <c r="V4" s="209">
        <v>41634.456191077355</v>
      </c>
      <c r="W4" s="209">
        <v>40900.941659346419</v>
      </c>
      <c r="X4" s="209">
        <v>40494.193722140131</v>
      </c>
      <c r="Y4" s="209">
        <v>39763.942534642127</v>
      </c>
      <c r="Z4" s="209">
        <v>38782.223011654591</v>
      </c>
      <c r="AA4" s="209">
        <v>38066.721358245944</v>
      </c>
      <c r="AB4" s="209">
        <v>37643.763708938597</v>
      </c>
      <c r="AC4" s="209">
        <v>37228.265084126535</v>
      </c>
      <c r="AD4" s="209">
        <v>36954.205735949938</v>
      </c>
      <c r="AE4" s="209">
        <v>36819.378350666768</v>
      </c>
      <c r="AF4" s="209">
        <v>36741.595454850903</v>
      </c>
      <c r="AG4" s="209">
        <v>36289.345159543256</v>
      </c>
      <c r="AH4" s="209">
        <v>35951.244875128788</v>
      </c>
      <c r="AI4" s="209">
        <v>35216.001301003264</v>
      </c>
      <c r="AJ4" s="209">
        <v>34120.10430281677</v>
      </c>
      <c r="AK4" s="209">
        <v>33188.603399579835</v>
      </c>
      <c r="AL4" s="209">
        <v>32250.313494565198</v>
      </c>
      <c r="AM4" s="209">
        <v>31684.669329948931</v>
      </c>
      <c r="AN4" s="209">
        <v>30975.672756519863</v>
      </c>
      <c r="AO4" s="209">
        <v>30159.762017728586</v>
      </c>
      <c r="AP4" s="209">
        <v>29441.521447892697</v>
      </c>
      <c r="AQ4" s="209">
        <v>28611.12140510252</v>
      </c>
      <c r="AR4" s="209">
        <v>27829.057819012876</v>
      </c>
      <c r="AS4" s="209">
        <v>27020.297106052447</v>
      </c>
      <c r="AT4" s="209">
        <v>25994.296591790931</v>
      </c>
      <c r="AU4" s="209">
        <v>24938.728141322434</v>
      </c>
      <c r="AV4" s="209">
        <v>24285.372329644273</v>
      </c>
      <c r="AW4" s="209">
        <v>23619.243108868945</v>
      </c>
      <c r="AX4" s="209">
        <v>22453.709346539701</v>
      </c>
      <c r="AY4" s="209">
        <v>21611.150807455448</v>
      </c>
      <c r="AZ4" s="209">
        <v>20314.461773303639</v>
      </c>
      <c r="BA4" s="210">
        <v>19237.741403381438</v>
      </c>
    </row>
    <row r="5" spans="1:53">
      <c r="A5" s="211" t="s">
        <v>387</v>
      </c>
      <c r="B5" s="212" t="s">
        <v>388</v>
      </c>
      <c r="C5" s="213">
        <v>28002.043269625421</v>
      </c>
      <c r="D5" s="214">
        <v>28662.994819999989</v>
      </c>
      <c r="E5" s="214">
        <v>26331.767389999994</v>
      </c>
      <c r="F5" s="214">
        <v>23257.577929999981</v>
      </c>
      <c r="G5" s="214">
        <v>27206.246969999935</v>
      </c>
      <c r="H5" s="214">
        <v>28894.309620596683</v>
      </c>
      <c r="I5" s="214">
        <v>30767.769550000026</v>
      </c>
      <c r="J5" s="214">
        <v>30019.135620000019</v>
      </c>
      <c r="K5" s="214">
        <v>31284.92964999998</v>
      </c>
      <c r="L5" s="214">
        <v>25182.032559999989</v>
      </c>
      <c r="M5" s="214">
        <v>30978.466663302166</v>
      </c>
      <c r="N5" s="214">
        <v>32340.261161638307</v>
      </c>
      <c r="O5" s="214">
        <v>28884.890356989989</v>
      </c>
      <c r="P5" s="214">
        <v>29514.505118768571</v>
      </c>
      <c r="Q5" s="214">
        <v>28285.829530292249</v>
      </c>
      <c r="R5" s="214">
        <v>28307.036196327208</v>
      </c>
      <c r="S5" s="214">
        <v>30131.10379077588</v>
      </c>
      <c r="T5" s="214">
        <v>30255.904025790209</v>
      </c>
      <c r="U5" s="214">
        <v>29021.338923138159</v>
      </c>
      <c r="V5" s="214">
        <v>28808.718806239096</v>
      </c>
      <c r="W5" s="214">
        <v>28260.244263909328</v>
      </c>
      <c r="X5" s="214">
        <v>27890.980308630162</v>
      </c>
      <c r="Y5" s="214">
        <v>27316.878657439618</v>
      </c>
      <c r="Z5" s="214">
        <v>26588.93843036042</v>
      </c>
      <c r="AA5" s="214">
        <v>26038.082786184714</v>
      </c>
      <c r="AB5" s="214">
        <v>25679.410711418055</v>
      </c>
      <c r="AC5" s="214">
        <v>25320.582488838114</v>
      </c>
      <c r="AD5" s="214">
        <v>25075.239257120564</v>
      </c>
      <c r="AE5" s="214">
        <v>24908.002575687849</v>
      </c>
      <c r="AF5" s="214">
        <v>24857.789785845169</v>
      </c>
      <c r="AG5" s="214">
        <v>24503.998925877037</v>
      </c>
      <c r="AH5" s="214">
        <v>24203.071437485843</v>
      </c>
      <c r="AI5" s="214">
        <v>23587.283584797206</v>
      </c>
      <c r="AJ5" s="214">
        <v>22690.485577123389</v>
      </c>
      <c r="AK5" s="214">
        <v>21961.228995664536</v>
      </c>
      <c r="AL5" s="214">
        <v>21199.841562770052</v>
      </c>
      <c r="AM5" s="214">
        <v>20717.056502729924</v>
      </c>
      <c r="AN5" s="214">
        <v>20134.585345455529</v>
      </c>
      <c r="AO5" s="214">
        <v>19492.57209690156</v>
      </c>
      <c r="AP5" s="214">
        <v>18938.423027830679</v>
      </c>
      <c r="AQ5" s="214">
        <v>18306.961703926987</v>
      </c>
      <c r="AR5" s="214">
        <v>17664.703375033121</v>
      </c>
      <c r="AS5" s="214">
        <v>17060.317469765418</v>
      </c>
      <c r="AT5" s="214">
        <v>16306.573180339718</v>
      </c>
      <c r="AU5" s="214">
        <v>15677.45821945502</v>
      </c>
      <c r="AV5" s="214">
        <v>15219.892531879399</v>
      </c>
      <c r="AW5" s="214">
        <v>14808.355236153009</v>
      </c>
      <c r="AX5" s="214">
        <v>14134.906086370631</v>
      </c>
      <c r="AY5" s="214">
        <v>13586.549713801232</v>
      </c>
      <c r="AZ5" s="214">
        <v>12871.079859108879</v>
      </c>
      <c r="BA5" s="215">
        <v>12364.585053128409</v>
      </c>
    </row>
    <row r="6" spans="1:53">
      <c r="A6" s="216" t="s">
        <v>389</v>
      </c>
      <c r="B6" s="217" t="s">
        <v>390</v>
      </c>
      <c r="C6" s="218">
        <v>91.480775104309402</v>
      </c>
      <c r="D6" s="219">
        <v>92.400210000001564</v>
      </c>
      <c r="E6" s="219">
        <v>324.69441000003059</v>
      </c>
      <c r="F6" s="219">
        <v>1256.2916200000097</v>
      </c>
      <c r="G6" s="219">
        <v>1075.0561399999654</v>
      </c>
      <c r="H6" s="219">
        <v>1190.6670676165324</v>
      </c>
      <c r="I6" s="219">
        <v>1134.8141000000146</v>
      </c>
      <c r="J6" s="219">
        <v>1151.0183300000253</v>
      </c>
      <c r="K6" s="219">
        <v>1364.4201999999852</v>
      </c>
      <c r="L6" s="219">
        <v>1102.3650199999852</v>
      </c>
      <c r="M6" s="219">
        <v>1246.9321807199394</v>
      </c>
      <c r="N6" s="219">
        <v>2397.5448501620795</v>
      </c>
      <c r="O6" s="219">
        <v>2674.6666471008875</v>
      </c>
      <c r="P6" s="219">
        <v>2792.1655088615507</v>
      </c>
      <c r="Q6" s="219">
        <v>1873.990980667636</v>
      </c>
      <c r="R6" s="219">
        <v>2013.9486665123557</v>
      </c>
      <c r="S6" s="219">
        <v>2174.40462899669</v>
      </c>
      <c r="T6" s="219">
        <v>2202.7599241252133</v>
      </c>
      <c r="U6" s="219">
        <v>2118.087754319291</v>
      </c>
      <c r="V6" s="219">
        <v>2095.2596554164638</v>
      </c>
      <c r="W6" s="219">
        <v>2060.2756207164989</v>
      </c>
      <c r="X6" s="219">
        <v>2044.4539957782169</v>
      </c>
      <c r="Y6" s="219">
        <v>2000.7206977224814</v>
      </c>
      <c r="Z6" s="219">
        <v>1917.0803065366845</v>
      </c>
      <c r="AA6" s="219">
        <v>1865.298035471493</v>
      </c>
      <c r="AB6" s="219">
        <v>1822.8974483351453</v>
      </c>
      <c r="AC6" s="219">
        <v>1806.1101528432209</v>
      </c>
      <c r="AD6" s="219">
        <v>1795.4619105592815</v>
      </c>
      <c r="AE6" s="219">
        <v>1798.1305373874111</v>
      </c>
      <c r="AF6" s="219">
        <v>1797.3689431005653</v>
      </c>
      <c r="AG6" s="219">
        <v>1783.8743735267503</v>
      </c>
      <c r="AH6" s="219">
        <v>1767.3578043091748</v>
      </c>
      <c r="AI6" s="219">
        <v>1737.3243234151648</v>
      </c>
      <c r="AJ6" s="219">
        <v>1669.8490900331653</v>
      </c>
      <c r="AK6" s="219">
        <v>1621.2779326290033</v>
      </c>
      <c r="AL6" s="219">
        <v>1562.922730839887</v>
      </c>
      <c r="AM6" s="219">
        <v>1546.3218987134783</v>
      </c>
      <c r="AN6" s="219">
        <v>1516.4155672002305</v>
      </c>
      <c r="AO6" s="219">
        <v>1478.7262675191812</v>
      </c>
      <c r="AP6" s="219">
        <v>1448.5209693242844</v>
      </c>
      <c r="AQ6" s="219">
        <v>1424.5978681927318</v>
      </c>
      <c r="AR6" s="219">
        <v>1387.4322606568139</v>
      </c>
      <c r="AS6" s="219">
        <v>1367.0583782572826</v>
      </c>
      <c r="AT6" s="219">
        <v>1335.6351378585687</v>
      </c>
      <c r="AU6" s="219">
        <v>1308.7845805578183</v>
      </c>
      <c r="AV6" s="219">
        <v>1288.0181089333037</v>
      </c>
      <c r="AW6" s="219">
        <v>1268.6423917351401</v>
      </c>
      <c r="AX6" s="219">
        <v>1242.1206665233908</v>
      </c>
      <c r="AY6" s="219">
        <v>1203.5777173746906</v>
      </c>
      <c r="AZ6" s="219">
        <v>1148.6237352489165</v>
      </c>
      <c r="BA6" s="220">
        <v>1123.4596448366453</v>
      </c>
    </row>
    <row r="7" spans="1:53">
      <c r="A7" s="216" t="s">
        <v>391</v>
      </c>
      <c r="B7" s="217" t="s">
        <v>392</v>
      </c>
      <c r="C7" s="218">
        <v>2291.701284994881</v>
      </c>
      <c r="D7" s="219">
        <v>2751.179970000017</v>
      </c>
      <c r="E7" s="219">
        <v>2459.1915999999696</v>
      </c>
      <c r="F7" s="219">
        <v>1243.6514299999869</v>
      </c>
      <c r="G7" s="219">
        <v>3033.1565299999743</v>
      </c>
      <c r="H7" s="219">
        <v>2389.2826189498046</v>
      </c>
      <c r="I7" s="219">
        <v>2104.4256000000182</v>
      </c>
      <c r="J7" s="219">
        <v>2461.204880000008</v>
      </c>
      <c r="K7" s="219">
        <v>2630.8739399999972</v>
      </c>
      <c r="L7" s="219">
        <v>1014.1758800000046</v>
      </c>
      <c r="M7" s="219">
        <v>1565.4112880159141</v>
      </c>
      <c r="N7" s="219">
        <v>1983.8950742994577</v>
      </c>
      <c r="O7" s="219">
        <v>2298.5524067415067</v>
      </c>
      <c r="P7" s="219">
        <v>3533.7611080734423</v>
      </c>
      <c r="Q7" s="219">
        <v>3268.6741313981724</v>
      </c>
      <c r="R7" s="219">
        <v>2724.2532561053417</v>
      </c>
      <c r="S7" s="219">
        <v>2606.3952030917526</v>
      </c>
      <c r="T7" s="219">
        <v>2560.425392282214</v>
      </c>
      <c r="U7" s="219">
        <v>2469.5197456674041</v>
      </c>
      <c r="V7" s="219">
        <v>2424.3908927431507</v>
      </c>
      <c r="W7" s="219">
        <v>2376.3400516362021</v>
      </c>
      <c r="X7" s="219">
        <v>2363.857949319523</v>
      </c>
      <c r="Y7" s="219">
        <v>2349.6928293727533</v>
      </c>
      <c r="Z7" s="219">
        <v>2240.6677792668784</v>
      </c>
      <c r="AA7" s="219">
        <v>2222.759504766464</v>
      </c>
      <c r="AB7" s="219">
        <v>2221.2635187780406</v>
      </c>
      <c r="AC7" s="219">
        <v>2229.0590704472716</v>
      </c>
      <c r="AD7" s="219">
        <v>2239.5367489483478</v>
      </c>
      <c r="AE7" s="219">
        <v>2247.7407446407046</v>
      </c>
      <c r="AF7" s="219">
        <v>2242.281723018893</v>
      </c>
      <c r="AG7" s="219">
        <v>2222.781593625697</v>
      </c>
      <c r="AH7" s="219">
        <v>2216.6582965160183</v>
      </c>
      <c r="AI7" s="219">
        <v>2206.1473766421705</v>
      </c>
      <c r="AJ7" s="219">
        <v>2171.1168764877602</v>
      </c>
      <c r="AK7" s="219">
        <v>2133.664886018666</v>
      </c>
      <c r="AL7" s="219">
        <v>2101.9119496221347</v>
      </c>
      <c r="AM7" s="219">
        <v>2082.7723208666603</v>
      </c>
      <c r="AN7" s="219">
        <v>2067.3842155597231</v>
      </c>
      <c r="AO7" s="219">
        <v>2032.1520260481932</v>
      </c>
      <c r="AP7" s="219">
        <v>2007.5838717979982</v>
      </c>
      <c r="AQ7" s="219">
        <v>1985.8982550951614</v>
      </c>
      <c r="AR7" s="219">
        <v>1967.1346486194827</v>
      </c>
      <c r="AS7" s="219">
        <v>1950.399943653551</v>
      </c>
      <c r="AT7" s="219">
        <v>1927.1882651519268</v>
      </c>
      <c r="AU7" s="219">
        <v>1899.0364007654875</v>
      </c>
      <c r="AV7" s="219">
        <v>1872.8360586439774</v>
      </c>
      <c r="AW7" s="219">
        <v>1849.9958443163052</v>
      </c>
      <c r="AX7" s="219">
        <v>1782.7454835978745</v>
      </c>
      <c r="AY7" s="219">
        <v>1760.5791730575741</v>
      </c>
      <c r="AZ7" s="219">
        <v>1684.5771739533536</v>
      </c>
      <c r="BA7" s="220">
        <v>1662.2751315336341</v>
      </c>
    </row>
    <row r="8" spans="1:53">
      <c r="A8" s="216" t="s">
        <v>393</v>
      </c>
      <c r="B8" s="217" t="s">
        <v>394</v>
      </c>
      <c r="C8" s="218">
        <v>25314.434149691955</v>
      </c>
      <c r="D8" s="219">
        <v>25499.914929999977</v>
      </c>
      <c r="E8" s="219">
        <v>23385.849529999992</v>
      </c>
      <c r="F8" s="219">
        <v>20450.299049999987</v>
      </c>
      <c r="G8" s="219">
        <v>22799.915069999992</v>
      </c>
      <c r="H8" s="219">
        <v>24680.891972184007</v>
      </c>
      <c r="I8" s="219">
        <v>26962.843569999994</v>
      </c>
      <c r="J8" s="219">
        <v>25657.396339999996</v>
      </c>
      <c r="K8" s="219">
        <v>26621.685639999992</v>
      </c>
      <c r="L8" s="219">
        <v>22643.090219999995</v>
      </c>
      <c r="M8" s="219">
        <v>27860.003139824796</v>
      </c>
      <c r="N8" s="219">
        <v>27715.100664656675</v>
      </c>
      <c r="O8" s="219">
        <v>23554.584195357402</v>
      </c>
      <c r="P8" s="219">
        <v>22842.147624032783</v>
      </c>
      <c r="Q8" s="219">
        <v>22789.295851806441</v>
      </c>
      <c r="R8" s="219">
        <v>23173.098614661623</v>
      </c>
      <c r="S8" s="219">
        <v>24960.183517583278</v>
      </c>
      <c r="T8" s="219">
        <v>25097.511435683482</v>
      </c>
      <c r="U8" s="219">
        <v>24058.665633778244</v>
      </c>
      <c r="V8" s="219">
        <v>23922.930880187141</v>
      </c>
      <c r="W8" s="219">
        <v>23462.23089241096</v>
      </c>
      <c r="X8" s="219">
        <v>23122.916255597673</v>
      </c>
      <c r="Y8" s="219">
        <v>22610.675008049111</v>
      </c>
      <c r="Z8" s="219">
        <v>22061.757772235334</v>
      </c>
      <c r="AA8" s="219">
        <v>21591.03961687678</v>
      </c>
      <c r="AB8" s="219">
        <v>21279.831887084223</v>
      </c>
      <c r="AC8" s="219">
        <v>20931.622213744184</v>
      </c>
      <c r="AD8" s="219">
        <v>20685.679326554375</v>
      </c>
      <c r="AE8" s="219">
        <v>20512.699529517922</v>
      </c>
      <c r="AF8" s="219">
        <v>20472.310977932382</v>
      </c>
      <c r="AG8" s="219">
        <v>20169.628187462491</v>
      </c>
      <c r="AH8" s="219">
        <v>19899.273895369904</v>
      </c>
      <c r="AI8" s="219">
        <v>19328.889644910956</v>
      </c>
      <c r="AJ8" s="219">
        <v>18561.129843206865</v>
      </c>
      <c r="AK8" s="219">
        <v>17925.496340999463</v>
      </c>
      <c r="AL8" s="219">
        <v>17265.847939978135</v>
      </c>
      <c r="AM8" s="219">
        <v>16826.482198015012</v>
      </c>
      <c r="AN8" s="219">
        <v>16298.510594148356</v>
      </c>
      <c r="AO8" s="219">
        <v>15736.06857653089</v>
      </c>
      <c r="AP8" s="219">
        <v>15245.861674396994</v>
      </c>
      <c r="AQ8" s="219">
        <v>14672.547574523942</v>
      </c>
      <c r="AR8" s="219">
        <v>14096.389445238012</v>
      </c>
      <c r="AS8" s="219">
        <v>13546.664639862391</v>
      </c>
      <c r="AT8" s="219">
        <v>12857.25333042413</v>
      </c>
      <c r="AU8" s="219">
        <v>12296.369595549231</v>
      </c>
      <c r="AV8" s="219">
        <v>11894.959527224948</v>
      </c>
      <c r="AW8" s="219">
        <v>11540.032045700847</v>
      </c>
      <c r="AX8" s="219">
        <v>10967.062762146095</v>
      </c>
      <c r="AY8" s="219">
        <v>10484.296981712183</v>
      </c>
      <c r="AZ8" s="219">
        <v>9904.1838655648971</v>
      </c>
      <c r="BA8" s="220">
        <v>9482.135353526508</v>
      </c>
    </row>
    <row r="9" spans="1:53">
      <c r="A9" s="216" t="s">
        <v>395</v>
      </c>
      <c r="B9" s="217" t="s">
        <v>396</v>
      </c>
      <c r="C9" s="218">
        <v>304.42705983428186</v>
      </c>
      <c r="D9" s="219">
        <v>319.49970999999681</v>
      </c>
      <c r="E9" s="219">
        <v>162.03185000000002</v>
      </c>
      <c r="F9" s="219">
        <v>307.33582999999999</v>
      </c>
      <c r="G9" s="219">
        <v>298.11922999999996</v>
      </c>
      <c r="H9" s="219">
        <v>633.46796184633922</v>
      </c>
      <c r="I9" s="219">
        <v>565.68628000000012</v>
      </c>
      <c r="J9" s="219">
        <v>749.51607000000013</v>
      </c>
      <c r="K9" s="219">
        <v>667.94987000000003</v>
      </c>
      <c r="L9" s="219">
        <v>422.40143999999992</v>
      </c>
      <c r="M9" s="219">
        <v>306.12005474151732</v>
      </c>
      <c r="N9" s="219">
        <v>243.72057252009813</v>
      </c>
      <c r="O9" s="219">
        <v>357.08710779018952</v>
      </c>
      <c r="P9" s="219">
        <v>346.43087780080424</v>
      </c>
      <c r="Q9" s="219">
        <v>353.86856641999464</v>
      </c>
      <c r="R9" s="219">
        <v>395.73565904788745</v>
      </c>
      <c r="S9" s="219">
        <v>390.12044110415695</v>
      </c>
      <c r="T9" s="219">
        <v>395.20727369929779</v>
      </c>
      <c r="U9" s="219">
        <v>375.06578937322246</v>
      </c>
      <c r="V9" s="219">
        <v>366.13737789233954</v>
      </c>
      <c r="W9" s="219">
        <v>361.39769914566438</v>
      </c>
      <c r="X9" s="219">
        <v>359.75210793474889</v>
      </c>
      <c r="Y9" s="219">
        <v>355.79012229527888</v>
      </c>
      <c r="Z9" s="219">
        <v>369.43257232152752</v>
      </c>
      <c r="AA9" s="219">
        <v>358.98562906997603</v>
      </c>
      <c r="AB9" s="219">
        <v>355.41785722064742</v>
      </c>
      <c r="AC9" s="219">
        <v>353.79105180344027</v>
      </c>
      <c r="AD9" s="219">
        <v>354.56127105855666</v>
      </c>
      <c r="AE9" s="219">
        <v>349.4317641418175</v>
      </c>
      <c r="AF9" s="219">
        <v>345.82814179332854</v>
      </c>
      <c r="AG9" s="219">
        <v>327.71477126209936</v>
      </c>
      <c r="AH9" s="219">
        <v>319.78144129075105</v>
      </c>
      <c r="AI9" s="219">
        <v>314.92223982891704</v>
      </c>
      <c r="AJ9" s="219">
        <v>288.38976739559604</v>
      </c>
      <c r="AK9" s="219">
        <v>280.7898360174047</v>
      </c>
      <c r="AL9" s="219">
        <v>269.15894232989166</v>
      </c>
      <c r="AM9" s="219">
        <v>261.48008513476992</v>
      </c>
      <c r="AN9" s="219">
        <v>252.27496854722074</v>
      </c>
      <c r="AO9" s="219">
        <v>245.62522680329306</v>
      </c>
      <c r="AP9" s="219">
        <v>236.45651231140621</v>
      </c>
      <c r="AQ9" s="219">
        <v>223.91800611515163</v>
      </c>
      <c r="AR9" s="219">
        <v>213.74702051881158</v>
      </c>
      <c r="AS9" s="219">
        <v>196.19450799219081</v>
      </c>
      <c r="AT9" s="219">
        <v>186.49644690509092</v>
      </c>
      <c r="AU9" s="219">
        <v>173.26764258248673</v>
      </c>
      <c r="AV9" s="219">
        <v>164.07883707716726</v>
      </c>
      <c r="AW9" s="219">
        <v>149.68495440071604</v>
      </c>
      <c r="AX9" s="219">
        <v>142.97717410327132</v>
      </c>
      <c r="AY9" s="219">
        <v>138.0958416567866</v>
      </c>
      <c r="AZ9" s="219">
        <v>133.69508434171445</v>
      </c>
      <c r="BA9" s="220">
        <v>96.714923231621015</v>
      </c>
    </row>
    <row r="10" spans="1:53">
      <c r="A10" s="211" t="s">
        <v>397</v>
      </c>
      <c r="B10" s="212" t="s">
        <v>398</v>
      </c>
      <c r="C10" s="213">
        <v>628.44768745116119</v>
      </c>
      <c r="D10" s="214">
        <v>543.09204</v>
      </c>
      <c r="E10" s="214">
        <v>466.80012999999985</v>
      </c>
      <c r="F10" s="214">
        <v>414.30406999999997</v>
      </c>
      <c r="G10" s="214">
        <v>359.70125999999988</v>
      </c>
      <c r="H10" s="214">
        <v>351.31788858568456</v>
      </c>
      <c r="I10" s="214">
        <v>345.10233999999997</v>
      </c>
      <c r="J10" s="214">
        <v>316.39793000000003</v>
      </c>
      <c r="K10" s="214">
        <v>377.90742000000006</v>
      </c>
      <c r="L10" s="214">
        <v>325.50077000000005</v>
      </c>
      <c r="M10" s="214">
        <v>550.06099135288866</v>
      </c>
      <c r="N10" s="214">
        <v>422.71065292723847</v>
      </c>
      <c r="O10" s="214">
        <v>352.70351332704337</v>
      </c>
      <c r="P10" s="214">
        <v>370.21136544641638</v>
      </c>
      <c r="Q10" s="214">
        <v>282.0530118739199</v>
      </c>
      <c r="R10" s="214">
        <v>300.18073485058375</v>
      </c>
      <c r="S10" s="214">
        <v>328.67276955611771</v>
      </c>
      <c r="T10" s="214">
        <v>330.8439320995351</v>
      </c>
      <c r="U10" s="214">
        <v>340.58291842865378</v>
      </c>
      <c r="V10" s="214">
        <v>346.10348914698972</v>
      </c>
      <c r="W10" s="214">
        <v>350.18041445747474</v>
      </c>
      <c r="X10" s="214">
        <v>358.28335381263332</v>
      </c>
      <c r="Y10" s="214">
        <v>344.60213781867895</v>
      </c>
      <c r="Z10" s="214">
        <v>284.87052819121743</v>
      </c>
      <c r="AA10" s="214">
        <v>247.31040385793852</v>
      </c>
      <c r="AB10" s="214">
        <v>213.4098343098708</v>
      </c>
      <c r="AC10" s="214">
        <v>144.0271484127625</v>
      </c>
      <c r="AD10" s="214">
        <v>89.188242806990203</v>
      </c>
      <c r="AE10" s="214">
        <v>91.600979272118693</v>
      </c>
      <c r="AF10" s="214">
        <v>93.362249475056487</v>
      </c>
      <c r="AG10" s="214">
        <v>94.728428623911171</v>
      </c>
      <c r="AH10" s="214">
        <v>95.073115955460395</v>
      </c>
      <c r="AI10" s="214">
        <v>84.060950286954181</v>
      </c>
      <c r="AJ10" s="214">
        <v>72.231682371911461</v>
      </c>
      <c r="AK10" s="214">
        <v>62.110937085314092</v>
      </c>
      <c r="AL10" s="214">
        <v>53.613637433055445</v>
      </c>
      <c r="AM10" s="214">
        <v>46.317436105313718</v>
      </c>
      <c r="AN10" s="214">
        <v>39.643673932422516</v>
      </c>
      <c r="AO10" s="214">
        <v>35.20098305448797</v>
      </c>
      <c r="AP10" s="214">
        <v>30.715598369450188</v>
      </c>
      <c r="AQ10" s="214">
        <v>26.269083975337804</v>
      </c>
      <c r="AR10" s="214">
        <v>21.902022819924891</v>
      </c>
      <c r="AS10" s="214">
        <v>18.157809472205948</v>
      </c>
      <c r="AT10" s="214">
        <v>14.891909210187935</v>
      </c>
      <c r="AU10" s="214">
        <v>11.977772032638823</v>
      </c>
      <c r="AV10" s="214">
        <v>9.8728899919379263</v>
      </c>
      <c r="AW10" s="214">
        <v>8.0209208947797226</v>
      </c>
      <c r="AX10" s="214">
        <v>6.6064106248306835</v>
      </c>
      <c r="AY10" s="214">
        <v>5.6599694859159015</v>
      </c>
      <c r="AZ10" s="214">
        <v>4.8315430613979569</v>
      </c>
      <c r="BA10" s="215">
        <v>4.2838577759854415</v>
      </c>
    </row>
    <row r="11" spans="1:53">
      <c r="A11" s="211" t="s">
        <v>399</v>
      </c>
      <c r="B11" s="212" t="s">
        <v>400</v>
      </c>
      <c r="C11" s="213">
        <v>25431.014318849291</v>
      </c>
      <c r="D11" s="214">
        <v>24931.692850000007</v>
      </c>
      <c r="E11" s="214">
        <v>23666.269449999993</v>
      </c>
      <c r="F11" s="214">
        <v>23554.698569999997</v>
      </c>
      <c r="G11" s="214">
        <v>22102.025979999991</v>
      </c>
      <c r="H11" s="214">
        <v>20272.355089281766</v>
      </c>
      <c r="I11" s="214">
        <v>20973.847249999995</v>
      </c>
      <c r="J11" s="214">
        <v>19699.007389999995</v>
      </c>
      <c r="K11" s="214">
        <v>18946.907609999995</v>
      </c>
      <c r="L11" s="214">
        <v>14349.998189999998</v>
      </c>
      <c r="M11" s="214">
        <v>16495.843032036715</v>
      </c>
      <c r="N11" s="214">
        <v>15801.801063350547</v>
      </c>
      <c r="O11" s="214">
        <v>13960.81239930196</v>
      </c>
      <c r="P11" s="214">
        <v>14376.794305858024</v>
      </c>
      <c r="Q11" s="214">
        <v>14271.445596857824</v>
      </c>
      <c r="R11" s="214">
        <v>13381.274377664424</v>
      </c>
      <c r="S11" s="214">
        <v>12205.421890703372</v>
      </c>
      <c r="T11" s="214">
        <v>12384.966553498341</v>
      </c>
      <c r="U11" s="214">
        <v>11655.970421486336</v>
      </c>
      <c r="V11" s="214">
        <v>11478.012422230451</v>
      </c>
      <c r="W11" s="214">
        <v>11255.381479651891</v>
      </c>
      <c r="X11" s="214">
        <v>11200.02727992986</v>
      </c>
      <c r="Y11" s="214">
        <v>11058.626514910373</v>
      </c>
      <c r="Z11" s="214">
        <v>10873.013953804077</v>
      </c>
      <c r="AA11" s="214">
        <v>10776.074602763088</v>
      </c>
      <c r="AB11" s="214">
        <v>10739.579401522256</v>
      </c>
      <c r="AC11" s="214">
        <v>10754.740683545982</v>
      </c>
      <c r="AD11" s="214">
        <v>10780.297438571624</v>
      </c>
      <c r="AE11" s="214">
        <v>10806.346222676644</v>
      </c>
      <c r="AF11" s="214">
        <v>10770.110110970652</v>
      </c>
      <c r="AG11" s="214">
        <v>10668.599140776878</v>
      </c>
      <c r="AH11" s="214">
        <v>10628.646472991983</v>
      </c>
      <c r="AI11" s="214">
        <v>10519.618400189773</v>
      </c>
      <c r="AJ11" s="214">
        <v>10336.520861976762</v>
      </c>
      <c r="AK11" s="214">
        <v>10148.598660997115</v>
      </c>
      <c r="AL11" s="214">
        <v>9985.964821164358</v>
      </c>
      <c r="AM11" s="214">
        <v>9906.6551574729892</v>
      </c>
      <c r="AN11" s="214">
        <v>9783.8597126074801</v>
      </c>
      <c r="AO11" s="214">
        <v>9611.7298218829892</v>
      </c>
      <c r="AP11" s="214">
        <v>9454.0229409358744</v>
      </c>
      <c r="AQ11" s="214">
        <v>9291.2973388770642</v>
      </c>
      <c r="AR11" s="214">
        <v>9162.4837782036557</v>
      </c>
      <c r="AS11" s="214">
        <v>9001.2369808375697</v>
      </c>
      <c r="AT11" s="214">
        <v>8807.7047517074388</v>
      </c>
      <c r="AU11" s="214">
        <v>8532.1660350936636</v>
      </c>
      <c r="AV11" s="214">
        <v>8347.7821451189357</v>
      </c>
      <c r="AW11" s="214">
        <v>8115.8860819017391</v>
      </c>
      <c r="AX11" s="214">
        <v>7655.3148383401503</v>
      </c>
      <c r="AY11" s="214">
        <v>7372.666059286079</v>
      </c>
      <c r="AZ11" s="214">
        <v>6792.914061164508</v>
      </c>
      <c r="BA11" s="215">
        <v>6233.6549007681961</v>
      </c>
    </row>
    <row r="12" spans="1:53">
      <c r="A12" s="216" t="s">
        <v>401</v>
      </c>
      <c r="B12" s="217" t="s">
        <v>402</v>
      </c>
      <c r="C12" s="218">
        <v>25431.014318849291</v>
      </c>
      <c r="D12" s="219">
        <v>24931.692850000007</v>
      </c>
      <c r="E12" s="219">
        <v>23666.269449999993</v>
      </c>
      <c r="F12" s="219">
        <v>23554.698569999997</v>
      </c>
      <c r="G12" s="219">
        <v>22102.025979999991</v>
      </c>
      <c r="H12" s="219">
        <v>20272.355089281766</v>
      </c>
      <c r="I12" s="219">
        <v>20973.847249999995</v>
      </c>
      <c r="J12" s="219">
        <v>19699.007389999995</v>
      </c>
      <c r="K12" s="219">
        <v>18946.907609999995</v>
      </c>
      <c r="L12" s="219">
        <v>14349.998189999998</v>
      </c>
      <c r="M12" s="219">
        <v>16495.843032036715</v>
      </c>
      <c r="N12" s="219">
        <v>15801.801063350547</v>
      </c>
      <c r="O12" s="219">
        <v>13960.81239930196</v>
      </c>
      <c r="P12" s="219">
        <v>14376.794305858024</v>
      </c>
      <c r="Q12" s="219">
        <v>14271.445596857824</v>
      </c>
      <c r="R12" s="219">
        <v>13381.274377664424</v>
      </c>
      <c r="S12" s="219">
        <v>12205.421890703372</v>
      </c>
      <c r="T12" s="219">
        <v>12384.966553498341</v>
      </c>
      <c r="U12" s="219">
        <v>11655.970421486336</v>
      </c>
      <c r="V12" s="219">
        <v>11478.012422230451</v>
      </c>
      <c r="W12" s="219">
        <v>11255.381479651891</v>
      </c>
      <c r="X12" s="219">
        <v>11200.02727992986</v>
      </c>
      <c r="Y12" s="219">
        <v>11058.626514910373</v>
      </c>
      <c r="Z12" s="219">
        <v>10873.013953804077</v>
      </c>
      <c r="AA12" s="219">
        <v>10776.074602763088</v>
      </c>
      <c r="AB12" s="219">
        <v>10739.579401522256</v>
      </c>
      <c r="AC12" s="219">
        <v>10754.740683545982</v>
      </c>
      <c r="AD12" s="219">
        <v>10780.297438571624</v>
      </c>
      <c r="AE12" s="219">
        <v>10806.346222676644</v>
      </c>
      <c r="AF12" s="219">
        <v>10770.110110970652</v>
      </c>
      <c r="AG12" s="219">
        <v>10668.599140776878</v>
      </c>
      <c r="AH12" s="219">
        <v>10628.646472991983</v>
      </c>
      <c r="AI12" s="219">
        <v>10519.618400189773</v>
      </c>
      <c r="AJ12" s="219">
        <v>10336.520861976762</v>
      </c>
      <c r="AK12" s="219">
        <v>10148.598660997115</v>
      </c>
      <c r="AL12" s="219">
        <v>9985.964821164358</v>
      </c>
      <c r="AM12" s="219">
        <v>9906.6551574729892</v>
      </c>
      <c r="AN12" s="219">
        <v>9783.8597126074801</v>
      </c>
      <c r="AO12" s="219">
        <v>9611.7298218829892</v>
      </c>
      <c r="AP12" s="219">
        <v>9454.0229409358744</v>
      </c>
      <c r="AQ12" s="219">
        <v>9291.2973388770642</v>
      </c>
      <c r="AR12" s="219">
        <v>9162.4837782036557</v>
      </c>
      <c r="AS12" s="219">
        <v>9001.2369808375697</v>
      </c>
      <c r="AT12" s="219">
        <v>8807.7047517074388</v>
      </c>
      <c r="AU12" s="219">
        <v>8532.1660350936636</v>
      </c>
      <c r="AV12" s="219">
        <v>8347.7821451189357</v>
      </c>
      <c r="AW12" s="219">
        <v>8115.8860819017391</v>
      </c>
      <c r="AX12" s="219">
        <v>7655.3148383401503</v>
      </c>
      <c r="AY12" s="219">
        <v>7372.666059286079</v>
      </c>
      <c r="AZ12" s="219">
        <v>6792.914061164508</v>
      </c>
      <c r="BA12" s="220">
        <v>6233.6549007681961</v>
      </c>
    </row>
    <row r="13" spans="1:53">
      <c r="A13" s="216" t="s">
        <v>403</v>
      </c>
      <c r="B13" s="217" t="s">
        <v>404</v>
      </c>
      <c r="C13" s="218">
        <v>0</v>
      </c>
      <c r="D13" s="219">
        <v>0</v>
      </c>
      <c r="E13" s="219">
        <v>0</v>
      </c>
      <c r="F13" s="219">
        <v>0</v>
      </c>
      <c r="G13" s="219">
        <v>0</v>
      </c>
      <c r="H13" s="219">
        <v>0</v>
      </c>
      <c r="I13" s="219">
        <v>0</v>
      </c>
      <c r="J13" s="219">
        <v>0</v>
      </c>
      <c r="K13" s="219">
        <v>0</v>
      </c>
      <c r="L13" s="219">
        <v>0</v>
      </c>
      <c r="M13" s="219">
        <v>0</v>
      </c>
      <c r="N13" s="219">
        <v>0</v>
      </c>
      <c r="O13" s="219">
        <v>0</v>
      </c>
      <c r="P13" s="219">
        <v>0</v>
      </c>
      <c r="Q13" s="219">
        <v>0</v>
      </c>
      <c r="R13" s="219">
        <v>0</v>
      </c>
      <c r="S13" s="219">
        <v>0</v>
      </c>
      <c r="T13" s="219">
        <v>0</v>
      </c>
      <c r="U13" s="219">
        <v>0</v>
      </c>
      <c r="V13" s="219">
        <v>0</v>
      </c>
      <c r="W13" s="219">
        <v>0</v>
      </c>
      <c r="X13" s="219">
        <v>0</v>
      </c>
      <c r="Y13" s="219">
        <v>0</v>
      </c>
      <c r="Z13" s="219">
        <v>0</v>
      </c>
      <c r="AA13" s="219">
        <v>0</v>
      </c>
      <c r="AB13" s="219">
        <v>0</v>
      </c>
      <c r="AC13" s="219">
        <v>0</v>
      </c>
      <c r="AD13" s="219">
        <v>0</v>
      </c>
      <c r="AE13" s="219">
        <v>0</v>
      </c>
      <c r="AF13" s="219">
        <v>0</v>
      </c>
      <c r="AG13" s="219">
        <v>0</v>
      </c>
      <c r="AH13" s="219">
        <v>0</v>
      </c>
      <c r="AI13" s="219">
        <v>0</v>
      </c>
      <c r="AJ13" s="219">
        <v>0</v>
      </c>
      <c r="AK13" s="219">
        <v>0</v>
      </c>
      <c r="AL13" s="219">
        <v>0</v>
      </c>
      <c r="AM13" s="219">
        <v>0</v>
      </c>
      <c r="AN13" s="219">
        <v>0</v>
      </c>
      <c r="AO13" s="219">
        <v>0</v>
      </c>
      <c r="AP13" s="219">
        <v>0</v>
      </c>
      <c r="AQ13" s="219">
        <v>0</v>
      </c>
      <c r="AR13" s="219">
        <v>0</v>
      </c>
      <c r="AS13" s="219">
        <v>0</v>
      </c>
      <c r="AT13" s="219">
        <v>0</v>
      </c>
      <c r="AU13" s="219">
        <v>0</v>
      </c>
      <c r="AV13" s="219">
        <v>0</v>
      </c>
      <c r="AW13" s="219">
        <v>0</v>
      </c>
      <c r="AX13" s="219">
        <v>0</v>
      </c>
      <c r="AY13" s="219">
        <v>0</v>
      </c>
      <c r="AZ13" s="219">
        <v>0</v>
      </c>
      <c r="BA13" s="220">
        <v>0</v>
      </c>
    </row>
    <row r="14" spans="1:53">
      <c r="A14" s="211" t="s">
        <v>405</v>
      </c>
      <c r="B14" s="212" t="s">
        <v>406</v>
      </c>
      <c r="C14" s="213">
        <v>619.54243112823076</v>
      </c>
      <c r="D14" s="214">
        <v>619.50540000000001</v>
      </c>
      <c r="E14" s="214">
        <v>929.30732000000012</v>
      </c>
      <c r="F14" s="214">
        <v>956.29835000000003</v>
      </c>
      <c r="G14" s="214">
        <v>1157.1005599999999</v>
      </c>
      <c r="H14" s="214">
        <v>1034.6185568796384</v>
      </c>
      <c r="I14" s="214">
        <v>1153.50695</v>
      </c>
      <c r="J14" s="214">
        <v>1188.6079700000003</v>
      </c>
      <c r="K14" s="214">
        <v>1219.0148799999999</v>
      </c>
      <c r="L14" s="214">
        <v>910.29430999999965</v>
      </c>
      <c r="M14" s="214">
        <v>924.7379656327721</v>
      </c>
      <c r="N14" s="214">
        <v>961.68774432830412</v>
      </c>
      <c r="O14" s="214">
        <v>1002.2170405685119</v>
      </c>
      <c r="P14" s="214">
        <v>1074.2214171244018</v>
      </c>
      <c r="Q14" s="214">
        <v>1112.0636504171246</v>
      </c>
      <c r="R14" s="214">
        <v>903.1838575456992</v>
      </c>
      <c r="S14" s="214">
        <v>892.87377537691179</v>
      </c>
      <c r="T14" s="214">
        <v>973.70787820832868</v>
      </c>
      <c r="U14" s="214">
        <v>979.12660980484031</v>
      </c>
      <c r="V14" s="214">
        <v>1001.6214734608179</v>
      </c>
      <c r="W14" s="214">
        <v>1035.1355013277212</v>
      </c>
      <c r="X14" s="214">
        <v>1044.9027797674821</v>
      </c>
      <c r="Y14" s="214">
        <v>1043.8352244734465</v>
      </c>
      <c r="Z14" s="214">
        <v>1035.4000992988774</v>
      </c>
      <c r="AA14" s="214">
        <v>1005.2535654401938</v>
      </c>
      <c r="AB14" s="214">
        <v>1011.3637616883925</v>
      </c>
      <c r="AC14" s="214">
        <v>1008.9147633296747</v>
      </c>
      <c r="AD14" s="214">
        <v>1009.4807974507647</v>
      </c>
      <c r="AE14" s="214">
        <v>1013.4285730301486</v>
      </c>
      <c r="AF14" s="214">
        <v>1020.3333085600206</v>
      </c>
      <c r="AG14" s="214">
        <v>1022.0186642654348</v>
      </c>
      <c r="AH14" s="214">
        <v>1024.4538486955039</v>
      </c>
      <c r="AI14" s="214">
        <v>1025.0383657293212</v>
      </c>
      <c r="AJ14" s="214">
        <v>1020.8661813447102</v>
      </c>
      <c r="AK14" s="214">
        <v>1016.6648058328731</v>
      </c>
      <c r="AL14" s="214">
        <v>1010.8934731977308</v>
      </c>
      <c r="AM14" s="214">
        <v>1014.640233640701</v>
      </c>
      <c r="AN14" s="214">
        <v>1017.5840245244294</v>
      </c>
      <c r="AO14" s="214">
        <v>1020.2591158895476</v>
      </c>
      <c r="AP14" s="214">
        <v>1018.3598807566848</v>
      </c>
      <c r="AQ14" s="214">
        <v>986.59327832313068</v>
      </c>
      <c r="AR14" s="214">
        <v>979.96864295617252</v>
      </c>
      <c r="AS14" s="214">
        <v>940.5848459772559</v>
      </c>
      <c r="AT14" s="214">
        <v>865.12675053358805</v>
      </c>
      <c r="AU14" s="214">
        <v>717.12611474110895</v>
      </c>
      <c r="AV14" s="214">
        <v>707.82476265400169</v>
      </c>
      <c r="AW14" s="214">
        <v>686.98086991942364</v>
      </c>
      <c r="AX14" s="214">
        <v>656.88201120409292</v>
      </c>
      <c r="AY14" s="214">
        <v>646.2750648822215</v>
      </c>
      <c r="AZ14" s="214">
        <v>645.63630996884956</v>
      </c>
      <c r="BA14" s="215">
        <v>635.21759170884513</v>
      </c>
    </row>
    <row r="15" spans="1:53">
      <c r="A15" s="206" t="s">
        <v>407</v>
      </c>
      <c r="B15" s="207" t="s">
        <v>408</v>
      </c>
      <c r="C15" s="208">
        <v>6750.4560643759614</v>
      </c>
      <c r="D15" s="209">
        <v>4932.3185100000001</v>
      </c>
      <c r="E15" s="209">
        <v>5823.5471699999998</v>
      </c>
      <c r="F15" s="209">
        <v>5911.5599300000003</v>
      </c>
      <c r="G15" s="209">
        <v>5891.0858499999995</v>
      </c>
      <c r="H15" s="209">
        <v>4621.6418491297591</v>
      </c>
      <c r="I15" s="209">
        <v>5378.684189999999</v>
      </c>
      <c r="J15" s="209">
        <v>4829.6531300000006</v>
      </c>
      <c r="K15" s="209">
        <v>4772.7399699999996</v>
      </c>
      <c r="L15" s="209">
        <v>5691.6324699999996</v>
      </c>
      <c r="M15" s="209">
        <v>4826.778896283191</v>
      </c>
      <c r="N15" s="209">
        <v>5003.3823518991321</v>
      </c>
      <c r="O15" s="209">
        <v>3943.8754623465629</v>
      </c>
      <c r="P15" s="209">
        <v>3926.301734225663</v>
      </c>
      <c r="Q15" s="209">
        <v>3090.7402475024692</v>
      </c>
      <c r="R15" s="209">
        <v>3424.2619391571693</v>
      </c>
      <c r="S15" s="209">
        <v>4497.0045521409993</v>
      </c>
      <c r="T15" s="209">
        <v>4599.7497719007188</v>
      </c>
      <c r="U15" s="209">
        <v>4543.2299497487793</v>
      </c>
      <c r="V15" s="209">
        <v>4509.1000556886356</v>
      </c>
      <c r="W15" s="209">
        <v>4453.2367816470187</v>
      </c>
      <c r="X15" s="209">
        <v>4455.709481574544</v>
      </c>
      <c r="Y15" s="209">
        <v>4273.5241653147823</v>
      </c>
      <c r="Z15" s="209">
        <v>4094.5736263431249</v>
      </c>
      <c r="AA15" s="209">
        <v>3873.0679072792377</v>
      </c>
      <c r="AB15" s="209">
        <v>3720.730293681333</v>
      </c>
      <c r="AC15" s="209">
        <v>3425.7603155786283</v>
      </c>
      <c r="AD15" s="209">
        <v>3218.5082388519891</v>
      </c>
      <c r="AE15" s="209">
        <v>3110.8730068251011</v>
      </c>
      <c r="AF15" s="209">
        <v>3028.6049824451707</v>
      </c>
      <c r="AG15" s="209">
        <v>2930.2973942990875</v>
      </c>
      <c r="AH15" s="209">
        <v>2876.2069663245093</v>
      </c>
      <c r="AI15" s="209">
        <v>2755.7648378647568</v>
      </c>
      <c r="AJ15" s="209">
        <v>2598.8550093747212</v>
      </c>
      <c r="AK15" s="209">
        <v>2457.1129800225526</v>
      </c>
      <c r="AL15" s="209">
        <v>2359.7540379531747</v>
      </c>
      <c r="AM15" s="209">
        <v>2298.9299885103792</v>
      </c>
      <c r="AN15" s="209">
        <v>2180.6469198917416</v>
      </c>
      <c r="AO15" s="209">
        <v>2126.2511817811492</v>
      </c>
      <c r="AP15" s="209">
        <v>2039.2536669576602</v>
      </c>
      <c r="AQ15" s="209">
        <v>1962.6765278537243</v>
      </c>
      <c r="AR15" s="209">
        <v>1877.1123921606559</v>
      </c>
      <c r="AS15" s="209">
        <v>1756.7490746733906</v>
      </c>
      <c r="AT15" s="209">
        <v>1667.832138150553</v>
      </c>
      <c r="AU15" s="209">
        <v>1548.5886364456592</v>
      </c>
      <c r="AV15" s="209">
        <v>1500.8519804282919</v>
      </c>
      <c r="AW15" s="209">
        <v>1462.3568956620261</v>
      </c>
      <c r="AX15" s="209">
        <v>1300.4050012870446</v>
      </c>
      <c r="AY15" s="209">
        <v>1237.0142111047844</v>
      </c>
      <c r="AZ15" s="209">
        <v>1192.3414409760665</v>
      </c>
      <c r="BA15" s="210">
        <v>1087.2698935621554</v>
      </c>
    </row>
    <row r="16" spans="1:53">
      <c r="A16" s="211" t="s">
        <v>409</v>
      </c>
      <c r="B16" s="212" t="s">
        <v>410</v>
      </c>
      <c r="C16" s="213">
        <v>3685.3801104140935</v>
      </c>
      <c r="D16" s="214">
        <v>2084.2247199999983</v>
      </c>
      <c r="E16" s="214">
        <v>2979.8949299999999</v>
      </c>
      <c r="F16" s="214">
        <v>3256.7787599999992</v>
      </c>
      <c r="G16" s="214">
        <v>3215.0965999999989</v>
      </c>
      <c r="H16" s="214">
        <v>1960.8737860999011</v>
      </c>
      <c r="I16" s="214">
        <v>2489.8286699999994</v>
      </c>
      <c r="J16" s="214">
        <v>2162.1142499999996</v>
      </c>
      <c r="K16" s="214">
        <v>2000.6877099999999</v>
      </c>
      <c r="L16" s="214">
        <v>3002.3235499999996</v>
      </c>
      <c r="M16" s="214">
        <v>1914.1279958902132</v>
      </c>
      <c r="N16" s="214">
        <v>1774.5505111940231</v>
      </c>
      <c r="O16" s="214">
        <v>875.99062008555165</v>
      </c>
      <c r="P16" s="214">
        <v>916.50978447157468</v>
      </c>
      <c r="Q16" s="214">
        <v>70.437564398795303</v>
      </c>
      <c r="R16" s="214">
        <v>566.91840682428847</v>
      </c>
      <c r="S16" s="214">
        <v>1579.8976196479714</v>
      </c>
      <c r="T16" s="214">
        <v>1648.7366486638582</v>
      </c>
      <c r="U16" s="214">
        <v>1639.1442043499596</v>
      </c>
      <c r="V16" s="214">
        <v>1620.7022509078067</v>
      </c>
      <c r="W16" s="214">
        <v>1587.2142277027265</v>
      </c>
      <c r="X16" s="214">
        <v>1595.9854522361252</v>
      </c>
      <c r="Y16" s="214">
        <v>1529.8923523182727</v>
      </c>
      <c r="Z16" s="214">
        <v>1486.6878930169707</v>
      </c>
      <c r="AA16" s="214">
        <v>1348.6253626446351</v>
      </c>
      <c r="AB16" s="214">
        <v>1272.3914760121227</v>
      </c>
      <c r="AC16" s="214">
        <v>1152.8466400347511</v>
      </c>
      <c r="AD16" s="214">
        <v>1083.740195377459</v>
      </c>
      <c r="AE16" s="214">
        <v>1024.0139580108385</v>
      </c>
      <c r="AF16" s="214">
        <v>981.5679399312063</v>
      </c>
      <c r="AG16" s="214">
        <v>929.39592245768847</v>
      </c>
      <c r="AH16" s="214">
        <v>907.4612595539237</v>
      </c>
      <c r="AI16" s="214">
        <v>868.19252842920366</v>
      </c>
      <c r="AJ16" s="214">
        <v>799.53382361461286</v>
      </c>
      <c r="AK16" s="214">
        <v>746.87546773563986</v>
      </c>
      <c r="AL16" s="214">
        <v>701.75920562259853</v>
      </c>
      <c r="AM16" s="214">
        <v>665.17806668148614</v>
      </c>
      <c r="AN16" s="214">
        <v>623.31951361262395</v>
      </c>
      <c r="AO16" s="214">
        <v>591.93499824145329</v>
      </c>
      <c r="AP16" s="214">
        <v>557.9580239049568</v>
      </c>
      <c r="AQ16" s="214">
        <v>519.87428026451278</v>
      </c>
      <c r="AR16" s="214">
        <v>484.69365678370019</v>
      </c>
      <c r="AS16" s="214">
        <v>446.26688902434876</v>
      </c>
      <c r="AT16" s="214">
        <v>411.8647692667048</v>
      </c>
      <c r="AU16" s="214">
        <v>372.19486181992261</v>
      </c>
      <c r="AV16" s="214">
        <v>351.11838611635659</v>
      </c>
      <c r="AW16" s="214">
        <v>330.00137030059688</v>
      </c>
      <c r="AX16" s="214">
        <v>307.71265592874283</v>
      </c>
      <c r="AY16" s="214">
        <v>291.70381903571007</v>
      </c>
      <c r="AZ16" s="214">
        <v>277.21390847648445</v>
      </c>
      <c r="BA16" s="215">
        <v>262.68609392163808</v>
      </c>
    </row>
    <row r="17" spans="1:53">
      <c r="A17" s="211" t="s">
        <v>411</v>
      </c>
      <c r="B17" s="212" t="s">
        <v>412</v>
      </c>
      <c r="C17" s="213">
        <v>380.92839476342476</v>
      </c>
      <c r="D17" s="214">
        <v>400.97669999999982</v>
      </c>
      <c r="E17" s="214">
        <v>441.37288000000001</v>
      </c>
      <c r="F17" s="214">
        <v>356.20012999999983</v>
      </c>
      <c r="G17" s="214">
        <v>285.91206999999974</v>
      </c>
      <c r="H17" s="214">
        <v>414.66001954697219</v>
      </c>
      <c r="I17" s="214">
        <v>477.77451999999982</v>
      </c>
      <c r="J17" s="214">
        <v>510.43240000000014</v>
      </c>
      <c r="K17" s="214">
        <v>512.12531999999987</v>
      </c>
      <c r="L17" s="214">
        <v>420.20310000000012</v>
      </c>
      <c r="M17" s="214">
        <v>399.51958050883002</v>
      </c>
      <c r="N17" s="214">
        <v>427.17493254232022</v>
      </c>
      <c r="O17" s="214">
        <v>440.5825091851342</v>
      </c>
      <c r="P17" s="214">
        <v>297.45864364112288</v>
      </c>
      <c r="Q17" s="214">
        <v>324.68738792648384</v>
      </c>
      <c r="R17" s="214">
        <v>344.68957379568451</v>
      </c>
      <c r="S17" s="214">
        <v>373.02448193741498</v>
      </c>
      <c r="T17" s="214">
        <v>380.42140395008784</v>
      </c>
      <c r="U17" s="214">
        <v>376.98394011203754</v>
      </c>
      <c r="V17" s="214">
        <v>381.85200985037977</v>
      </c>
      <c r="W17" s="214">
        <v>378.55670882439057</v>
      </c>
      <c r="X17" s="214">
        <v>372.82443393997733</v>
      </c>
      <c r="Y17" s="214">
        <v>361.85458893592704</v>
      </c>
      <c r="Z17" s="214">
        <v>346.33363381538663</v>
      </c>
      <c r="AA17" s="214">
        <v>334.92796324201436</v>
      </c>
      <c r="AB17" s="214">
        <v>320.173790392981</v>
      </c>
      <c r="AC17" s="214">
        <v>310.02728690053618</v>
      </c>
      <c r="AD17" s="214">
        <v>286.7831311187648</v>
      </c>
      <c r="AE17" s="214">
        <v>274.94901256394473</v>
      </c>
      <c r="AF17" s="214">
        <v>257.78014545348509</v>
      </c>
      <c r="AG17" s="214">
        <v>253.63791959364144</v>
      </c>
      <c r="AH17" s="214">
        <v>254.54493999072943</v>
      </c>
      <c r="AI17" s="214">
        <v>247.67994282665674</v>
      </c>
      <c r="AJ17" s="214">
        <v>222.69824279144979</v>
      </c>
      <c r="AK17" s="214">
        <v>195.11712122766636</v>
      </c>
      <c r="AL17" s="214">
        <v>187.91568343168967</v>
      </c>
      <c r="AM17" s="214">
        <v>182.43899549845167</v>
      </c>
      <c r="AN17" s="214">
        <v>135.9711728928894</v>
      </c>
      <c r="AO17" s="214">
        <v>130.46558987035775</v>
      </c>
      <c r="AP17" s="214">
        <v>123.98723567133686</v>
      </c>
      <c r="AQ17" s="214">
        <v>116.87234322648166</v>
      </c>
      <c r="AR17" s="214">
        <v>110.80103838634921</v>
      </c>
      <c r="AS17" s="214">
        <v>105.34600872713156</v>
      </c>
      <c r="AT17" s="214">
        <v>101.79292116355936</v>
      </c>
      <c r="AU17" s="214">
        <v>98.405819950083966</v>
      </c>
      <c r="AV17" s="214">
        <v>96.037809693311061</v>
      </c>
      <c r="AW17" s="214">
        <v>93.161386273170152</v>
      </c>
      <c r="AX17" s="214">
        <v>88.268088255097453</v>
      </c>
      <c r="AY17" s="214">
        <v>82.052838689242975</v>
      </c>
      <c r="AZ17" s="214">
        <v>73.777903607095354</v>
      </c>
      <c r="BA17" s="215">
        <v>67.040935916912161</v>
      </c>
    </row>
    <row r="18" spans="1:53">
      <c r="A18" s="211" t="s">
        <v>413</v>
      </c>
      <c r="B18" s="212" t="s">
        <v>414</v>
      </c>
      <c r="C18" s="213">
        <v>2531.2853610547231</v>
      </c>
      <c r="D18" s="214">
        <v>2312.9181599999997</v>
      </c>
      <c r="E18" s="214">
        <v>2263.7038399999997</v>
      </c>
      <c r="F18" s="214">
        <v>2180.6802899999993</v>
      </c>
      <c r="G18" s="214">
        <v>2277.27799</v>
      </c>
      <c r="H18" s="214">
        <v>2133.850665772607</v>
      </c>
      <c r="I18" s="214">
        <v>2307.7885999999999</v>
      </c>
      <c r="J18" s="214">
        <v>2041.5067899999999</v>
      </c>
      <c r="K18" s="214">
        <v>2123.811349999999</v>
      </c>
      <c r="L18" s="214">
        <v>2132.4166899999996</v>
      </c>
      <c r="M18" s="214">
        <v>2387.9801621544657</v>
      </c>
      <c r="N18" s="214">
        <v>2692.2697561112868</v>
      </c>
      <c r="O18" s="214">
        <v>2494.0261220429638</v>
      </c>
      <c r="P18" s="214">
        <v>2578.1020893236787</v>
      </c>
      <c r="Q18" s="214">
        <v>2571.4122109843115</v>
      </c>
      <c r="R18" s="214">
        <v>2406.6101542894985</v>
      </c>
      <c r="S18" s="214">
        <v>2433.5971531789542</v>
      </c>
      <c r="T18" s="214">
        <v>2458.4369276531083</v>
      </c>
      <c r="U18" s="214">
        <v>2414.7305842561395</v>
      </c>
      <c r="V18" s="214">
        <v>2389.7400896775112</v>
      </c>
      <c r="W18" s="214">
        <v>2370.3938982228647</v>
      </c>
      <c r="X18" s="214">
        <v>2373.39857945115</v>
      </c>
      <c r="Y18" s="214">
        <v>2274.2330997783388</v>
      </c>
      <c r="Z18" s="214">
        <v>2161.7958526689458</v>
      </c>
      <c r="AA18" s="214">
        <v>2094.6317533732404</v>
      </c>
      <c r="AB18" s="214">
        <v>2041.5166754261286</v>
      </c>
      <c r="AC18" s="214">
        <v>1885.1078261438984</v>
      </c>
      <c r="AD18" s="214">
        <v>1783.4202736226212</v>
      </c>
      <c r="AE18" s="214">
        <v>1752.8099878546734</v>
      </c>
      <c r="AF18" s="214">
        <v>1737.9776851042675</v>
      </c>
      <c r="AG18" s="214">
        <v>1695.0464995187481</v>
      </c>
      <c r="AH18" s="214">
        <v>1660.8586354901943</v>
      </c>
      <c r="AI18" s="214">
        <v>1590.3095715710547</v>
      </c>
      <c r="AJ18" s="214">
        <v>1531.1321719142352</v>
      </c>
      <c r="AK18" s="214">
        <v>1474.2085622439151</v>
      </c>
      <c r="AL18" s="214">
        <v>1433.4993817882751</v>
      </c>
      <c r="AM18" s="214">
        <v>1418.7738299345704</v>
      </c>
      <c r="AN18" s="214">
        <v>1392.7155736617281</v>
      </c>
      <c r="AO18" s="214">
        <v>1378.3895125080794</v>
      </c>
      <c r="AP18" s="214">
        <v>1335.6246565047866</v>
      </c>
      <c r="AQ18" s="214">
        <v>1307.8962128799949</v>
      </c>
      <c r="AR18" s="214">
        <v>1267.0091609691965</v>
      </c>
      <c r="AS18" s="214">
        <v>1193.1951875497598</v>
      </c>
      <c r="AT18" s="214">
        <v>1143.9357250301819</v>
      </c>
      <c r="AU18" s="214">
        <v>1069.4905622705371</v>
      </c>
      <c r="AV18" s="214">
        <v>1046.6604217410177</v>
      </c>
      <c r="AW18" s="214">
        <v>1033.2837634641126</v>
      </c>
      <c r="AX18" s="214">
        <v>899.80352817176799</v>
      </c>
      <c r="AY18" s="214">
        <v>859.50177126467588</v>
      </c>
      <c r="AZ18" s="214">
        <v>838.40312530168615</v>
      </c>
      <c r="BA18" s="215">
        <v>755.33505642699697</v>
      </c>
    </row>
    <row r="19" spans="1:53">
      <c r="A19" s="211" t="s">
        <v>415</v>
      </c>
      <c r="B19" s="212" t="s">
        <v>416</v>
      </c>
      <c r="C19" s="213">
        <v>152.8621981437187</v>
      </c>
      <c r="D19" s="214">
        <v>134.19892999999999</v>
      </c>
      <c r="E19" s="214">
        <v>138.57551999999998</v>
      </c>
      <c r="F19" s="214">
        <v>117.90074999999999</v>
      </c>
      <c r="G19" s="214">
        <v>112.79919</v>
      </c>
      <c r="H19" s="214">
        <v>112.25737771027946</v>
      </c>
      <c r="I19" s="214">
        <v>103.2924</v>
      </c>
      <c r="J19" s="214">
        <v>115.59969000000002</v>
      </c>
      <c r="K19" s="214">
        <v>136.11559</v>
      </c>
      <c r="L19" s="214">
        <v>136.68913000000001</v>
      </c>
      <c r="M19" s="214">
        <v>125.1511577296822</v>
      </c>
      <c r="N19" s="214">
        <v>109.3871520515012</v>
      </c>
      <c r="O19" s="214">
        <v>133.27621103291244</v>
      </c>
      <c r="P19" s="214">
        <v>134.23121678928737</v>
      </c>
      <c r="Q19" s="214">
        <v>124.20308419287898</v>
      </c>
      <c r="R19" s="214">
        <v>106.04380424769741</v>
      </c>
      <c r="S19" s="214">
        <v>110.48529737665895</v>
      </c>
      <c r="T19" s="214">
        <v>112.15479163366476</v>
      </c>
      <c r="U19" s="214">
        <v>112.37122103064227</v>
      </c>
      <c r="V19" s="214">
        <v>116.80570525293948</v>
      </c>
      <c r="W19" s="214">
        <v>117.07194689703648</v>
      </c>
      <c r="X19" s="214">
        <v>113.50101594729233</v>
      </c>
      <c r="Y19" s="214">
        <v>107.54412428224542</v>
      </c>
      <c r="Z19" s="214">
        <v>99.756246841821294</v>
      </c>
      <c r="AA19" s="214">
        <v>94.882828019348025</v>
      </c>
      <c r="AB19" s="214">
        <v>86.648351850100596</v>
      </c>
      <c r="AC19" s="214">
        <v>77.778562499443041</v>
      </c>
      <c r="AD19" s="214">
        <v>64.564638733144079</v>
      </c>
      <c r="AE19" s="214">
        <v>59.100048395644549</v>
      </c>
      <c r="AF19" s="214">
        <v>51.279211956212258</v>
      </c>
      <c r="AG19" s="214">
        <v>52.217052729009637</v>
      </c>
      <c r="AH19" s="214">
        <v>53.342131289661211</v>
      </c>
      <c r="AI19" s="214">
        <v>49.582795037841237</v>
      </c>
      <c r="AJ19" s="214">
        <v>45.490771054423554</v>
      </c>
      <c r="AK19" s="214">
        <v>40.911828815331404</v>
      </c>
      <c r="AL19" s="214">
        <v>36.579767110611364</v>
      </c>
      <c r="AM19" s="214">
        <v>32.539096395871262</v>
      </c>
      <c r="AN19" s="214">
        <v>28.64065972450009</v>
      </c>
      <c r="AO19" s="214">
        <v>25.461081161258367</v>
      </c>
      <c r="AP19" s="214">
        <v>21.683750876580369</v>
      </c>
      <c r="AQ19" s="214">
        <v>18.033691482735222</v>
      </c>
      <c r="AR19" s="214">
        <v>14.608536021410085</v>
      </c>
      <c r="AS19" s="214">
        <v>11.94098937215084</v>
      </c>
      <c r="AT19" s="214">
        <v>10.238722690106806</v>
      </c>
      <c r="AU19" s="214">
        <v>8.4973924051155372</v>
      </c>
      <c r="AV19" s="214">
        <v>7.0353628776063797</v>
      </c>
      <c r="AW19" s="214">
        <v>5.9103756241462815</v>
      </c>
      <c r="AX19" s="214">
        <v>4.620728931436183</v>
      </c>
      <c r="AY19" s="214">
        <v>3.755782115155307</v>
      </c>
      <c r="AZ19" s="214">
        <v>2.9465035908004666</v>
      </c>
      <c r="BA19" s="215">
        <v>2.2078072966082511</v>
      </c>
    </row>
    <row r="20" spans="1:53">
      <c r="A20" s="206" t="s">
        <v>417</v>
      </c>
      <c r="B20" s="207" t="s">
        <v>418</v>
      </c>
      <c r="C20" s="208">
        <v>200.74168551490709</v>
      </c>
      <c r="D20" s="209">
        <v>195.59999999999997</v>
      </c>
      <c r="E20" s="209">
        <v>199.79650000000001</v>
      </c>
      <c r="F20" s="209">
        <v>241.29075000000003</v>
      </c>
      <c r="G20" s="209">
        <v>-14.777679999999989</v>
      </c>
      <c r="H20" s="209">
        <v>-4.9679946498519456</v>
      </c>
      <c r="I20" s="209">
        <v>-35.999999999999993</v>
      </c>
      <c r="J20" s="209">
        <v>64.99863999999998</v>
      </c>
      <c r="K20" s="209">
        <v>-29.69941</v>
      </c>
      <c r="L20" s="209">
        <v>54.346059999999994</v>
      </c>
      <c r="M20" s="209">
        <v>74.471472103109804</v>
      </c>
      <c r="N20" s="209">
        <v>-73.936667015593486</v>
      </c>
      <c r="O20" s="209">
        <v>0.59711474156874544</v>
      </c>
      <c r="P20" s="209">
        <v>66.924620235024392</v>
      </c>
      <c r="Q20" s="209">
        <v>275.77147224610701</v>
      </c>
      <c r="R20" s="209">
        <v>202.99702984318523</v>
      </c>
      <c r="S20" s="209">
        <v>44.610491254970057</v>
      </c>
      <c r="T20" s="209">
        <v>48.588147128215454</v>
      </c>
      <c r="U20" s="209">
        <v>48.45987671002807</v>
      </c>
      <c r="V20" s="209">
        <v>48.79703720391376</v>
      </c>
      <c r="W20" s="209">
        <v>49.38399316449555</v>
      </c>
      <c r="X20" s="209">
        <v>50.03967220245903</v>
      </c>
      <c r="Y20" s="209">
        <v>50.320282372681319</v>
      </c>
      <c r="Z20" s="209">
        <v>50.865550417896529</v>
      </c>
      <c r="AA20" s="209">
        <v>51.405494450671767</v>
      </c>
      <c r="AB20" s="209">
        <v>52.055843942708137</v>
      </c>
      <c r="AC20" s="209">
        <v>52.842579301385278</v>
      </c>
      <c r="AD20" s="209">
        <v>53.576818186289778</v>
      </c>
      <c r="AE20" s="209">
        <v>53.906399035329102</v>
      </c>
      <c r="AF20" s="209">
        <v>54.384494592805112</v>
      </c>
      <c r="AG20" s="209">
        <v>54.834747735254055</v>
      </c>
      <c r="AH20" s="209">
        <v>55.154573470109113</v>
      </c>
      <c r="AI20" s="209">
        <v>55.320782815623978</v>
      </c>
      <c r="AJ20" s="209">
        <v>55.016809742786336</v>
      </c>
      <c r="AK20" s="209">
        <v>55.145376540021175</v>
      </c>
      <c r="AL20" s="209">
        <v>55.441810885365186</v>
      </c>
      <c r="AM20" s="209">
        <v>55.8942985784781</v>
      </c>
      <c r="AN20" s="209">
        <v>56.222082569930876</v>
      </c>
      <c r="AO20" s="209">
        <v>56.285316723042044</v>
      </c>
      <c r="AP20" s="209">
        <v>56.633736309343632</v>
      </c>
      <c r="AQ20" s="209">
        <v>55.201483074985212</v>
      </c>
      <c r="AR20" s="209">
        <v>53.254014050372845</v>
      </c>
      <c r="AS20" s="209">
        <v>53.046859427202534</v>
      </c>
      <c r="AT20" s="209">
        <v>49.694691048498989</v>
      </c>
      <c r="AU20" s="209">
        <v>50.018708932771808</v>
      </c>
      <c r="AV20" s="209">
        <v>50.178034234642311</v>
      </c>
      <c r="AW20" s="209">
        <v>50.438628380555997</v>
      </c>
      <c r="AX20" s="209">
        <v>50.626204937745321</v>
      </c>
      <c r="AY20" s="209">
        <v>49.427052693097913</v>
      </c>
      <c r="AZ20" s="209">
        <v>49.630773129123128</v>
      </c>
      <c r="BA20" s="210">
        <v>49.812342312700054</v>
      </c>
    </row>
    <row r="21" spans="1:53">
      <c r="A21" s="201" t="s">
        <v>419</v>
      </c>
      <c r="B21" s="202" t="s">
        <v>420</v>
      </c>
      <c r="C21" s="203">
        <v>582305.0423687367</v>
      </c>
      <c r="D21" s="204">
        <v>598386.18627827067</v>
      </c>
      <c r="E21" s="204">
        <v>594927.60106000002</v>
      </c>
      <c r="F21" s="204">
        <v>599966.24884000001</v>
      </c>
      <c r="G21" s="204">
        <v>604585.28979999979</v>
      </c>
      <c r="H21" s="204">
        <v>604477.59660781105</v>
      </c>
      <c r="I21" s="204">
        <v>604284.16760999989</v>
      </c>
      <c r="J21" s="204">
        <v>588833.34957999981</v>
      </c>
      <c r="K21" s="204">
        <v>586889.81983999989</v>
      </c>
      <c r="L21" s="204">
        <v>555028.73236999998</v>
      </c>
      <c r="M21" s="204">
        <v>553179.15573103586</v>
      </c>
      <c r="N21" s="204">
        <v>536690.58392366196</v>
      </c>
      <c r="O21" s="204">
        <v>516462.67397570785</v>
      </c>
      <c r="P21" s="204">
        <v>509345.39442851616</v>
      </c>
      <c r="Q21" s="204">
        <v>508435.51055680483</v>
      </c>
      <c r="R21" s="204">
        <v>515072.50695231993</v>
      </c>
      <c r="S21" s="204">
        <v>521263.28852956282</v>
      </c>
      <c r="T21" s="204">
        <v>526661.66928532557</v>
      </c>
      <c r="U21" s="204">
        <v>529143.62988351355</v>
      </c>
      <c r="V21" s="204">
        <v>529362.57392710261</v>
      </c>
      <c r="W21" s="204">
        <v>527548.11079089332</v>
      </c>
      <c r="X21" s="204">
        <v>524572.23747103603</v>
      </c>
      <c r="Y21" s="204">
        <v>521208.2410503889</v>
      </c>
      <c r="Z21" s="204">
        <v>516401.1440674286</v>
      </c>
      <c r="AA21" s="204">
        <v>510819.06942170928</v>
      </c>
      <c r="AB21" s="204">
        <v>506343.04367899417</v>
      </c>
      <c r="AC21" s="204">
        <v>503265.03944181529</v>
      </c>
      <c r="AD21" s="204">
        <v>498646.09069195343</v>
      </c>
      <c r="AE21" s="204">
        <v>496399.30474414118</v>
      </c>
      <c r="AF21" s="204">
        <v>494357.60445894755</v>
      </c>
      <c r="AG21" s="204">
        <v>490285.87250556593</v>
      </c>
      <c r="AH21" s="204">
        <v>488687.09756355034</v>
      </c>
      <c r="AI21" s="204">
        <v>486159.88032300491</v>
      </c>
      <c r="AJ21" s="204">
        <v>482175.84694593231</v>
      </c>
      <c r="AK21" s="204">
        <v>479021.48146814248</v>
      </c>
      <c r="AL21" s="204">
        <v>474806.9342864115</v>
      </c>
      <c r="AM21" s="204">
        <v>472452.07053439319</v>
      </c>
      <c r="AN21" s="204">
        <v>468915.84113831789</v>
      </c>
      <c r="AO21" s="204">
        <v>465341.95091116242</v>
      </c>
      <c r="AP21" s="204">
        <v>461355.48858821194</v>
      </c>
      <c r="AQ21" s="204">
        <v>457222.98370415712</v>
      </c>
      <c r="AR21" s="204">
        <v>452769.38373193663</v>
      </c>
      <c r="AS21" s="204">
        <v>448588.36744863732</v>
      </c>
      <c r="AT21" s="204">
        <v>443042.95823137386</v>
      </c>
      <c r="AU21" s="204">
        <v>438657.44011146115</v>
      </c>
      <c r="AV21" s="204">
        <v>434789.8615448128</v>
      </c>
      <c r="AW21" s="204">
        <v>431026.86616544693</v>
      </c>
      <c r="AX21" s="204">
        <v>426065.03822763864</v>
      </c>
      <c r="AY21" s="204">
        <v>422138.69867700484</v>
      </c>
      <c r="AZ21" s="204">
        <v>418075.36579293309</v>
      </c>
      <c r="BA21" s="205">
        <v>412999.64350806671</v>
      </c>
    </row>
    <row r="22" spans="1:53">
      <c r="A22" s="206" t="s">
        <v>421</v>
      </c>
      <c r="B22" s="207" t="s">
        <v>422</v>
      </c>
      <c r="C22" s="208">
        <v>7152.9823394301584</v>
      </c>
      <c r="D22" s="209">
        <v>6031.6901100000159</v>
      </c>
      <c r="E22" s="209">
        <v>8244.8140799999492</v>
      </c>
      <c r="F22" s="209">
        <v>7324.0220300000365</v>
      </c>
      <c r="G22" s="209">
        <v>4862.8736599999929</v>
      </c>
      <c r="H22" s="209">
        <v>7834.2606567970033</v>
      </c>
      <c r="I22" s="209">
        <v>6494.3634099999708</v>
      </c>
      <c r="J22" s="209">
        <v>6608.7651599999681</v>
      </c>
      <c r="K22" s="209">
        <v>4778.328310000029</v>
      </c>
      <c r="L22" s="209">
        <v>5042.256229999979</v>
      </c>
      <c r="M22" s="209">
        <v>3998.0685863062317</v>
      </c>
      <c r="N22" s="209">
        <v>4130.9772690527834</v>
      </c>
      <c r="O22" s="209">
        <v>2633.1125537713483</v>
      </c>
      <c r="P22" s="209">
        <v>3511.0089566849592</v>
      </c>
      <c r="Q22" s="209">
        <v>3310.6172252418687</v>
      </c>
      <c r="R22" s="209">
        <v>3677.7625957092714</v>
      </c>
      <c r="S22" s="209">
        <v>2473.6655339547515</v>
      </c>
      <c r="T22" s="209">
        <v>2459.0305339480615</v>
      </c>
      <c r="U22" s="209">
        <v>2485.4324565583333</v>
      </c>
      <c r="V22" s="209">
        <v>2487.8610549841919</v>
      </c>
      <c r="W22" s="209">
        <v>2472.5660556590401</v>
      </c>
      <c r="X22" s="209">
        <v>2431.8372794436718</v>
      </c>
      <c r="Y22" s="209">
        <v>2454.5335047294552</v>
      </c>
      <c r="Z22" s="209">
        <v>2313.3917183500889</v>
      </c>
      <c r="AA22" s="209">
        <v>2157.457376727773</v>
      </c>
      <c r="AB22" s="209">
        <v>2166.6588542484988</v>
      </c>
      <c r="AC22" s="209">
        <v>2172.1100143032036</v>
      </c>
      <c r="AD22" s="209">
        <v>1978.7881677499126</v>
      </c>
      <c r="AE22" s="209">
        <v>1981.3956559606502</v>
      </c>
      <c r="AF22" s="209">
        <v>1874.0292826968496</v>
      </c>
      <c r="AG22" s="209">
        <v>1544.0308966696746</v>
      </c>
      <c r="AH22" s="209">
        <v>1542.703947027187</v>
      </c>
      <c r="AI22" s="209">
        <v>1425.4347374161341</v>
      </c>
      <c r="AJ22" s="209">
        <v>1307.1747204972573</v>
      </c>
      <c r="AK22" s="209">
        <v>1305.5686122771756</v>
      </c>
      <c r="AL22" s="209">
        <v>1183.3732314102042</v>
      </c>
      <c r="AM22" s="209">
        <v>1170.1929518034615</v>
      </c>
      <c r="AN22" s="209">
        <v>1098.4215386514538</v>
      </c>
      <c r="AO22" s="209">
        <v>992.32553414731694</v>
      </c>
      <c r="AP22" s="209">
        <v>906.98594090105041</v>
      </c>
      <c r="AQ22" s="209">
        <v>838.13076573814431</v>
      </c>
      <c r="AR22" s="209">
        <v>746.54268019570839</v>
      </c>
      <c r="AS22" s="209">
        <v>724.31715141258678</v>
      </c>
      <c r="AT22" s="209">
        <v>593.73970366205435</v>
      </c>
      <c r="AU22" s="209">
        <v>476.15669564143508</v>
      </c>
      <c r="AV22" s="209">
        <v>464.72687335027803</v>
      </c>
      <c r="AW22" s="209">
        <v>456.00190884756307</v>
      </c>
      <c r="AX22" s="209">
        <v>367.77695762579384</v>
      </c>
      <c r="AY22" s="209">
        <v>361.04035501766612</v>
      </c>
      <c r="AZ22" s="209">
        <v>322.52356138664231</v>
      </c>
      <c r="BA22" s="210">
        <v>226.79909128405691</v>
      </c>
    </row>
    <row r="23" spans="1:53">
      <c r="A23" s="211" t="s">
        <v>423</v>
      </c>
      <c r="B23" s="212" t="s">
        <v>424</v>
      </c>
      <c r="C23" s="213">
        <v>8299.2035477207246</v>
      </c>
      <c r="D23" s="214">
        <v>6332.7981500000124</v>
      </c>
      <c r="E23" s="214">
        <v>9546.0147699999507</v>
      </c>
      <c r="F23" s="214">
        <v>8094.4205500000371</v>
      </c>
      <c r="G23" s="214">
        <v>6070.5774199999942</v>
      </c>
      <c r="H23" s="214">
        <v>7410.6209090613211</v>
      </c>
      <c r="I23" s="214">
        <v>7329.6715299999705</v>
      </c>
      <c r="J23" s="214">
        <v>7659.9505299999691</v>
      </c>
      <c r="K23" s="214">
        <v>5498.0131900000288</v>
      </c>
      <c r="L23" s="214">
        <v>5703.6507399999791</v>
      </c>
      <c r="M23" s="214">
        <v>4570.0088382709964</v>
      </c>
      <c r="N23" s="214">
        <v>4316.013390331007</v>
      </c>
      <c r="O23" s="214">
        <v>4378.5772880325976</v>
      </c>
      <c r="P23" s="214">
        <v>4657.8798726043442</v>
      </c>
      <c r="Q23" s="214">
        <v>5288.4517763226304</v>
      </c>
      <c r="R23" s="214">
        <v>4933.8349355588671</v>
      </c>
      <c r="S23" s="214">
        <v>2473.6655339547515</v>
      </c>
      <c r="T23" s="214">
        <v>2459.0305339480615</v>
      </c>
      <c r="U23" s="214">
        <v>2485.4324565583333</v>
      </c>
      <c r="V23" s="214">
        <v>2487.8610549841919</v>
      </c>
      <c r="W23" s="214">
        <v>2472.5660556590401</v>
      </c>
      <c r="X23" s="214">
        <v>2431.8372794436718</v>
      </c>
      <c r="Y23" s="214">
        <v>2454.5335047294552</v>
      </c>
      <c r="Z23" s="214">
        <v>2313.3917183500889</v>
      </c>
      <c r="AA23" s="214">
        <v>2157.457376727773</v>
      </c>
      <c r="AB23" s="214">
        <v>2166.6588542484988</v>
      </c>
      <c r="AC23" s="214">
        <v>2172.1100143032036</v>
      </c>
      <c r="AD23" s="214">
        <v>1978.7881677499126</v>
      </c>
      <c r="AE23" s="214">
        <v>1981.3956559606502</v>
      </c>
      <c r="AF23" s="214">
        <v>1874.0292826968496</v>
      </c>
      <c r="AG23" s="214">
        <v>1544.0308966696746</v>
      </c>
      <c r="AH23" s="214">
        <v>1542.703947027187</v>
      </c>
      <c r="AI23" s="214">
        <v>1425.4347374161341</v>
      </c>
      <c r="AJ23" s="214">
        <v>1307.1747204972573</v>
      </c>
      <c r="AK23" s="214">
        <v>1305.5686122771756</v>
      </c>
      <c r="AL23" s="214">
        <v>1183.3732314102042</v>
      </c>
      <c r="AM23" s="214">
        <v>1170.1929518034615</v>
      </c>
      <c r="AN23" s="214">
        <v>1098.4215386514538</v>
      </c>
      <c r="AO23" s="214">
        <v>992.32553414731694</v>
      </c>
      <c r="AP23" s="214">
        <v>906.98594090105041</v>
      </c>
      <c r="AQ23" s="214">
        <v>838.13076573814431</v>
      </c>
      <c r="AR23" s="214">
        <v>746.54268019570839</v>
      </c>
      <c r="AS23" s="214">
        <v>724.31715141258678</v>
      </c>
      <c r="AT23" s="214">
        <v>593.73970366205435</v>
      </c>
      <c r="AU23" s="214">
        <v>476.15669564143508</v>
      </c>
      <c r="AV23" s="214">
        <v>464.72687335027803</v>
      </c>
      <c r="AW23" s="214">
        <v>456.00190884756307</v>
      </c>
      <c r="AX23" s="214">
        <v>367.77695762579384</v>
      </c>
      <c r="AY23" s="214">
        <v>361.04035501766612</v>
      </c>
      <c r="AZ23" s="214">
        <v>322.52356138664231</v>
      </c>
      <c r="BA23" s="215">
        <v>226.79909128405691</v>
      </c>
    </row>
    <row r="24" spans="1:53">
      <c r="A24" s="216" t="s">
        <v>425</v>
      </c>
      <c r="B24" s="217" t="s">
        <v>426</v>
      </c>
      <c r="C24" s="218">
        <v>2208.6554036101807</v>
      </c>
      <c r="D24" s="219">
        <v>-442.80760999998375</v>
      </c>
      <c r="E24" s="219">
        <v>1682.5973499999523</v>
      </c>
      <c r="F24" s="219">
        <v>280.79906000003336</v>
      </c>
      <c r="G24" s="219">
        <v>-1550.7140799999995</v>
      </c>
      <c r="H24" s="219">
        <v>-135.2110015731287</v>
      </c>
      <c r="I24" s="219">
        <v>-608.31364000001577</v>
      </c>
      <c r="J24" s="219">
        <v>1123.2892099999619</v>
      </c>
      <c r="K24" s="219">
        <v>-731.10334999996678</v>
      </c>
      <c r="L24" s="219">
        <v>-52.703150000024181</v>
      </c>
      <c r="M24" s="219">
        <v>-1096.6609830880477</v>
      </c>
      <c r="N24" s="219">
        <v>-1348.9783980661032</v>
      </c>
      <c r="O24" s="219">
        <v>-981.05920569301441</v>
      </c>
      <c r="P24" s="219">
        <v>-603.70795172856413</v>
      </c>
      <c r="Q24" s="219">
        <v>-39.147099741874641</v>
      </c>
      <c r="R24" s="219">
        <v>137.54976803514003</v>
      </c>
      <c r="S24" s="219">
        <v>0</v>
      </c>
      <c r="T24" s="219">
        <v>0</v>
      </c>
      <c r="U24" s="219">
        <v>0</v>
      </c>
      <c r="V24" s="219">
        <v>0</v>
      </c>
      <c r="W24" s="219">
        <v>0</v>
      </c>
      <c r="X24" s="219">
        <v>0</v>
      </c>
      <c r="Y24" s="219">
        <v>0</v>
      </c>
      <c r="Z24" s="219">
        <v>0</v>
      </c>
      <c r="AA24" s="219">
        <v>0</v>
      </c>
      <c r="AB24" s="219">
        <v>0</v>
      </c>
      <c r="AC24" s="219">
        <v>0</v>
      </c>
      <c r="AD24" s="219">
        <v>0</v>
      </c>
      <c r="AE24" s="219">
        <v>0</v>
      </c>
      <c r="AF24" s="219">
        <v>0</v>
      </c>
      <c r="AG24" s="219">
        <v>0</v>
      </c>
      <c r="AH24" s="219">
        <v>0</v>
      </c>
      <c r="AI24" s="219">
        <v>0</v>
      </c>
      <c r="AJ24" s="219">
        <v>0</v>
      </c>
      <c r="AK24" s="219">
        <v>0</v>
      </c>
      <c r="AL24" s="219">
        <v>0</v>
      </c>
      <c r="AM24" s="219">
        <v>0</v>
      </c>
      <c r="AN24" s="219">
        <v>0</v>
      </c>
      <c r="AO24" s="219">
        <v>0</v>
      </c>
      <c r="AP24" s="219">
        <v>0</v>
      </c>
      <c r="AQ24" s="219">
        <v>0</v>
      </c>
      <c r="AR24" s="219">
        <v>0</v>
      </c>
      <c r="AS24" s="219">
        <v>0</v>
      </c>
      <c r="AT24" s="219">
        <v>0</v>
      </c>
      <c r="AU24" s="219">
        <v>0</v>
      </c>
      <c r="AV24" s="219">
        <v>0</v>
      </c>
      <c r="AW24" s="219">
        <v>0</v>
      </c>
      <c r="AX24" s="219">
        <v>0</v>
      </c>
      <c r="AY24" s="219">
        <v>0</v>
      </c>
      <c r="AZ24" s="219">
        <v>0</v>
      </c>
      <c r="BA24" s="220">
        <v>0</v>
      </c>
    </row>
    <row r="25" spans="1:53">
      <c r="A25" s="216" t="s">
        <v>427</v>
      </c>
      <c r="B25" s="217" t="s">
        <v>428</v>
      </c>
      <c r="C25" s="218">
        <v>6090.5481441105439</v>
      </c>
      <c r="D25" s="219">
        <v>6775.6057599999958</v>
      </c>
      <c r="E25" s="219">
        <v>7863.417419999997</v>
      </c>
      <c r="F25" s="219">
        <v>7813.6214900000032</v>
      </c>
      <c r="G25" s="219">
        <v>7621.291499999993</v>
      </c>
      <c r="H25" s="219">
        <v>7545.8319106344497</v>
      </c>
      <c r="I25" s="219">
        <v>7937.9851699999872</v>
      </c>
      <c r="J25" s="219">
        <v>6536.6613200000065</v>
      </c>
      <c r="K25" s="219">
        <v>6229.1165399999963</v>
      </c>
      <c r="L25" s="219">
        <v>5756.353890000004</v>
      </c>
      <c r="M25" s="219">
        <v>5666.6698213590444</v>
      </c>
      <c r="N25" s="219">
        <v>5664.9917883971093</v>
      </c>
      <c r="O25" s="219">
        <v>5359.6364937256112</v>
      </c>
      <c r="P25" s="219">
        <v>5261.5878243329089</v>
      </c>
      <c r="Q25" s="219">
        <v>5327.598876064505</v>
      </c>
      <c r="R25" s="219">
        <v>4796.2851675237271</v>
      </c>
      <c r="S25" s="219">
        <v>2473.6655339547515</v>
      </c>
      <c r="T25" s="219">
        <v>2459.0305339480615</v>
      </c>
      <c r="U25" s="219">
        <v>2485.4324565583333</v>
      </c>
      <c r="V25" s="219">
        <v>2487.8610549841919</v>
      </c>
      <c r="W25" s="219">
        <v>2472.5660556590401</v>
      </c>
      <c r="X25" s="219">
        <v>2431.8372794436718</v>
      </c>
      <c r="Y25" s="219">
        <v>2454.5335047294552</v>
      </c>
      <c r="Z25" s="219">
        <v>2313.3917183500889</v>
      </c>
      <c r="AA25" s="219">
        <v>2157.457376727773</v>
      </c>
      <c r="AB25" s="219">
        <v>2166.6588542484988</v>
      </c>
      <c r="AC25" s="219">
        <v>2172.1100143032036</v>
      </c>
      <c r="AD25" s="219">
        <v>1978.7881677499126</v>
      </c>
      <c r="AE25" s="219">
        <v>1981.3956559606502</v>
      </c>
      <c r="AF25" s="219">
        <v>1874.0292826968496</v>
      </c>
      <c r="AG25" s="219">
        <v>1544.0308966696746</v>
      </c>
      <c r="AH25" s="219">
        <v>1542.703947027187</v>
      </c>
      <c r="AI25" s="219">
        <v>1425.4347374161341</v>
      </c>
      <c r="AJ25" s="219">
        <v>1307.1747204972573</v>
      </c>
      <c r="AK25" s="219">
        <v>1305.5686122771756</v>
      </c>
      <c r="AL25" s="219">
        <v>1183.3732314102042</v>
      </c>
      <c r="AM25" s="219">
        <v>1170.1929518034615</v>
      </c>
      <c r="AN25" s="219">
        <v>1098.4215386514538</v>
      </c>
      <c r="AO25" s="219">
        <v>992.32553414731694</v>
      </c>
      <c r="AP25" s="219">
        <v>906.98594090105041</v>
      </c>
      <c r="AQ25" s="219">
        <v>838.13076573814431</v>
      </c>
      <c r="AR25" s="219">
        <v>746.54268019570839</v>
      </c>
      <c r="AS25" s="219">
        <v>724.31715141258678</v>
      </c>
      <c r="AT25" s="219">
        <v>593.73970366205435</v>
      </c>
      <c r="AU25" s="219">
        <v>476.15669564143508</v>
      </c>
      <c r="AV25" s="219">
        <v>464.72687335027803</v>
      </c>
      <c r="AW25" s="219">
        <v>456.00190884756307</v>
      </c>
      <c r="AX25" s="219">
        <v>367.77695762579384</v>
      </c>
      <c r="AY25" s="219">
        <v>361.04035501766612</v>
      </c>
      <c r="AZ25" s="219">
        <v>322.52356138664231</v>
      </c>
      <c r="BA25" s="220">
        <v>226.79909128405691</v>
      </c>
    </row>
    <row r="26" spans="1:53">
      <c r="A26" s="211" t="s">
        <v>429</v>
      </c>
      <c r="B26" s="212" t="s">
        <v>430</v>
      </c>
      <c r="C26" s="213">
        <v>-1146.2212082905673</v>
      </c>
      <c r="D26" s="214">
        <v>-301.10803999999649</v>
      </c>
      <c r="E26" s="214">
        <v>-1301.2006899999997</v>
      </c>
      <c r="F26" s="214">
        <v>-770.39852000000042</v>
      </c>
      <c r="G26" s="214">
        <v>-1207.7037599999999</v>
      </c>
      <c r="H26" s="214">
        <v>423.63974773568094</v>
      </c>
      <c r="I26" s="214">
        <v>-835.30812000000094</v>
      </c>
      <c r="J26" s="214">
        <v>-1051.1853700000001</v>
      </c>
      <c r="K26" s="214">
        <v>-719.68487999999957</v>
      </c>
      <c r="L26" s="214">
        <v>-661.39451000000031</v>
      </c>
      <c r="M26" s="214">
        <v>-571.94025196476514</v>
      </c>
      <c r="N26" s="214">
        <v>-185.03612127822319</v>
      </c>
      <c r="O26" s="214">
        <v>-1745.4647342612493</v>
      </c>
      <c r="P26" s="214">
        <v>-1146.8709159193854</v>
      </c>
      <c r="Q26" s="214">
        <v>-1977.8345510807612</v>
      </c>
      <c r="R26" s="214">
        <v>-1256.0723398495957</v>
      </c>
      <c r="S26" s="214">
        <v>0</v>
      </c>
      <c r="T26" s="214">
        <v>0</v>
      </c>
      <c r="U26" s="214">
        <v>0</v>
      </c>
      <c r="V26" s="214">
        <v>0</v>
      </c>
      <c r="W26" s="214">
        <v>0</v>
      </c>
      <c r="X26" s="214">
        <v>0</v>
      </c>
      <c r="Y26" s="214">
        <v>0</v>
      </c>
      <c r="Z26" s="214">
        <v>0</v>
      </c>
      <c r="AA26" s="214">
        <v>0</v>
      </c>
      <c r="AB26" s="214">
        <v>0</v>
      </c>
      <c r="AC26" s="214">
        <v>0</v>
      </c>
      <c r="AD26" s="214">
        <v>0</v>
      </c>
      <c r="AE26" s="214">
        <v>0</v>
      </c>
      <c r="AF26" s="214">
        <v>0</v>
      </c>
      <c r="AG26" s="214">
        <v>0</v>
      </c>
      <c r="AH26" s="214">
        <v>0</v>
      </c>
      <c r="AI26" s="214">
        <v>0</v>
      </c>
      <c r="AJ26" s="214">
        <v>0</v>
      </c>
      <c r="AK26" s="214">
        <v>0</v>
      </c>
      <c r="AL26" s="214">
        <v>0</v>
      </c>
      <c r="AM26" s="214">
        <v>0</v>
      </c>
      <c r="AN26" s="214">
        <v>0</v>
      </c>
      <c r="AO26" s="214">
        <v>0</v>
      </c>
      <c r="AP26" s="214">
        <v>0</v>
      </c>
      <c r="AQ26" s="214">
        <v>0</v>
      </c>
      <c r="AR26" s="214">
        <v>0</v>
      </c>
      <c r="AS26" s="214">
        <v>0</v>
      </c>
      <c r="AT26" s="214">
        <v>0</v>
      </c>
      <c r="AU26" s="214">
        <v>0</v>
      </c>
      <c r="AV26" s="214">
        <v>0</v>
      </c>
      <c r="AW26" s="214">
        <v>0</v>
      </c>
      <c r="AX26" s="214">
        <v>0</v>
      </c>
      <c r="AY26" s="214">
        <v>0</v>
      </c>
      <c r="AZ26" s="214">
        <v>0</v>
      </c>
      <c r="BA26" s="215">
        <v>0</v>
      </c>
    </row>
    <row r="27" spans="1:53">
      <c r="A27" s="216" t="s">
        <v>431</v>
      </c>
      <c r="B27" s="217" t="s">
        <v>432</v>
      </c>
      <c r="C27" s="218">
        <v>-996.94264802012867</v>
      </c>
      <c r="D27" s="219">
        <v>-133.00641999999635</v>
      </c>
      <c r="E27" s="219">
        <v>-1040.2006199999998</v>
      </c>
      <c r="F27" s="219">
        <v>-497.99873000000048</v>
      </c>
      <c r="G27" s="219">
        <v>-1010.7030100000001</v>
      </c>
      <c r="H27" s="219">
        <v>673.92734061437</v>
      </c>
      <c r="I27" s="219">
        <v>-536.40588000000048</v>
      </c>
      <c r="J27" s="219">
        <v>-622.38715999999988</v>
      </c>
      <c r="K27" s="219">
        <v>-368.88752999999974</v>
      </c>
      <c r="L27" s="219">
        <v>-368.39519999999999</v>
      </c>
      <c r="M27" s="219">
        <v>-376.73079654526322</v>
      </c>
      <c r="N27" s="219">
        <v>-247.5177721962516</v>
      </c>
      <c r="O27" s="219">
        <v>-1522.2860009574042</v>
      </c>
      <c r="P27" s="219">
        <v>-467.92402482372779</v>
      </c>
      <c r="Q27" s="219">
        <v>-1158.0216077618206</v>
      </c>
      <c r="R27" s="219">
        <v>-553.93274048607157</v>
      </c>
      <c r="S27" s="219">
        <v>0</v>
      </c>
      <c r="T27" s="219">
        <v>0</v>
      </c>
      <c r="U27" s="219">
        <v>0</v>
      </c>
      <c r="V27" s="219">
        <v>0</v>
      </c>
      <c r="W27" s="219">
        <v>0</v>
      </c>
      <c r="X27" s="219">
        <v>0</v>
      </c>
      <c r="Y27" s="219">
        <v>0</v>
      </c>
      <c r="Z27" s="219">
        <v>0</v>
      </c>
      <c r="AA27" s="219">
        <v>0</v>
      </c>
      <c r="AB27" s="219">
        <v>0</v>
      </c>
      <c r="AC27" s="219">
        <v>0</v>
      </c>
      <c r="AD27" s="219">
        <v>0</v>
      </c>
      <c r="AE27" s="219">
        <v>0</v>
      </c>
      <c r="AF27" s="219">
        <v>0</v>
      </c>
      <c r="AG27" s="219">
        <v>0</v>
      </c>
      <c r="AH27" s="219">
        <v>0</v>
      </c>
      <c r="AI27" s="219">
        <v>0</v>
      </c>
      <c r="AJ27" s="219">
        <v>0</v>
      </c>
      <c r="AK27" s="219">
        <v>0</v>
      </c>
      <c r="AL27" s="219">
        <v>0</v>
      </c>
      <c r="AM27" s="219">
        <v>0</v>
      </c>
      <c r="AN27" s="219">
        <v>0</v>
      </c>
      <c r="AO27" s="219">
        <v>0</v>
      </c>
      <c r="AP27" s="219">
        <v>0</v>
      </c>
      <c r="AQ27" s="219">
        <v>0</v>
      </c>
      <c r="AR27" s="219">
        <v>0</v>
      </c>
      <c r="AS27" s="219">
        <v>0</v>
      </c>
      <c r="AT27" s="219">
        <v>0</v>
      </c>
      <c r="AU27" s="219">
        <v>0</v>
      </c>
      <c r="AV27" s="219">
        <v>0</v>
      </c>
      <c r="AW27" s="219">
        <v>0</v>
      </c>
      <c r="AX27" s="219">
        <v>0</v>
      </c>
      <c r="AY27" s="219">
        <v>0</v>
      </c>
      <c r="AZ27" s="219">
        <v>0</v>
      </c>
      <c r="BA27" s="220">
        <v>0</v>
      </c>
    </row>
    <row r="28" spans="1:53">
      <c r="A28" s="216" t="s">
        <v>433</v>
      </c>
      <c r="B28" s="217" t="s">
        <v>434</v>
      </c>
      <c r="C28" s="218">
        <v>-175.59903099732435</v>
      </c>
      <c r="D28" s="219">
        <v>-168.10162</v>
      </c>
      <c r="E28" s="219">
        <v>-261.00006999999999</v>
      </c>
      <c r="F28" s="219">
        <v>-272.39979</v>
      </c>
      <c r="G28" s="219">
        <v>-197.00075000000001</v>
      </c>
      <c r="H28" s="219">
        <v>-250.28759287868888</v>
      </c>
      <c r="I28" s="219">
        <v>-298.90224000000012</v>
      </c>
      <c r="J28" s="219">
        <v>-428.79820999999993</v>
      </c>
      <c r="K28" s="219">
        <v>-351.8972599999999</v>
      </c>
      <c r="L28" s="219">
        <v>-292.99931000000032</v>
      </c>
      <c r="M28" s="219">
        <v>-195.20945541950181</v>
      </c>
      <c r="N28" s="219">
        <v>61.526268589202289</v>
      </c>
      <c r="O28" s="219">
        <v>-201.39607370160707</v>
      </c>
      <c r="P28" s="219">
        <v>-678.94689109565741</v>
      </c>
      <c r="Q28" s="219">
        <v>-825.21085565801161</v>
      </c>
      <c r="R28" s="219">
        <v>-717.64069534095859</v>
      </c>
      <c r="S28" s="219">
        <v>0</v>
      </c>
      <c r="T28" s="219">
        <v>0</v>
      </c>
      <c r="U28" s="219">
        <v>0</v>
      </c>
      <c r="V28" s="219">
        <v>0</v>
      </c>
      <c r="W28" s="219">
        <v>0</v>
      </c>
      <c r="X28" s="219">
        <v>0</v>
      </c>
      <c r="Y28" s="219">
        <v>0</v>
      </c>
      <c r="Z28" s="219">
        <v>0</v>
      </c>
      <c r="AA28" s="219">
        <v>0</v>
      </c>
      <c r="AB28" s="219">
        <v>0</v>
      </c>
      <c r="AC28" s="219">
        <v>0</v>
      </c>
      <c r="AD28" s="219">
        <v>0</v>
      </c>
      <c r="AE28" s="219">
        <v>0</v>
      </c>
      <c r="AF28" s="219">
        <v>0</v>
      </c>
      <c r="AG28" s="219">
        <v>0</v>
      </c>
      <c r="AH28" s="219">
        <v>0</v>
      </c>
      <c r="AI28" s="219">
        <v>0</v>
      </c>
      <c r="AJ28" s="219">
        <v>0</v>
      </c>
      <c r="AK28" s="219">
        <v>0</v>
      </c>
      <c r="AL28" s="219">
        <v>0</v>
      </c>
      <c r="AM28" s="219">
        <v>0</v>
      </c>
      <c r="AN28" s="219">
        <v>0</v>
      </c>
      <c r="AO28" s="219">
        <v>0</v>
      </c>
      <c r="AP28" s="219">
        <v>0</v>
      </c>
      <c r="AQ28" s="219">
        <v>0</v>
      </c>
      <c r="AR28" s="219">
        <v>0</v>
      </c>
      <c r="AS28" s="219">
        <v>0</v>
      </c>
      <c r="AT28" s="219">
        <v>0</v>
      </c>
      <c r="AU28" s="219">
        <v>0</v>
      </c>
      <c r="AV28" s="219">
        <v>0</v>
      </c>
      <c r="AW28" s="219">
        <v>0</v>
      </c>
      <c r="AX28" s="219">
        <v>0</v>
      </c>
      <c r="AY28" s="219">
        <v>0</v>
      </c>
      <c r="AZ28" s="219">
        <v>0</v>
      </c>
      <c r="BA28" s="220">
        <v>0</v>
      </c>
    </row>
    <row r="29" spans="1:53">
      <c r="A29" s="216" t="s">
        <v>435</v>
      </c>
      <c r="B29" s="217" t="s">
        <v>436</v>
      </c>
      <c r="C29" s="218">
        <v>26.320470726886239</v>
      </c>
      <c r="D29" s="219">
        <v>0</v>
      </c>
      <c r="E29" s="219">
        <v>0</v>
      </c>
      <c r="F29" s="219">
        <v>0</v>
      </c>
      <c r="G29" s="219">
        <v>0</v>
      </c>
      <c r="H29" s="219">
        <v>0</v>
      </c>
      <c r="I29" s="219">
        <v>0</v>
      </c>
      <c r="J29" s="219">
        <v>0</v>
      </c>
      <c r="K29" s="219">
        <v>1.0999100000000002</v>
      </c>
      <c r="L29" s="219">
        <v>0</v>
      </c>
      <c r="M29" s="219">
        <v>0</v>
      </c>
      <c r="N29" s="219">
        <v>0.95538232882593688</v>
      </c>
      <c r="O29" s="219">
        <v>-21.782659602237562</v>
      </c>
      <c r="P29" s="219">
        <v>0</v>
      </c>
      <c r="Q29" s="219">
        <v>5.3979123390712065</v>
      </c>
      <c r="R29" s="219">
        <v>15.50109597743428</v>
      </c>
      <c r="S29" s="219">
        <v>0</v>
      </c>
      <c r="T29" s="219">
        <v>0</v>
      </c>
      <c r="U29" s="219">
        <v>0</v>
      </c>
      <c r="V29" s="219">
        <v>0</v>
      </c>
      <c r="W29" s="219">
        <v>0</v>
      </c>
      <c r="X29" s="219">
        <v>0</v>
      </c>
      <c r="Y29" s="219">
        <v>0</v>
      </c>
      <c r="Z29" s="219">
        <v>0</v>
      </c>
      <c r="AA29" s="219">
        <v>0</v>
      </c>
      <c r="AB29" s="219">
        <v>0</v>
      </c>
      <c r="AC29" s="219">
        <v>0</v>
      </c>
      <c r="AD29" s="219">
        <v>0</v>
      </c>
      <c r="AE29" s="219">
        <v>0</v>
      </c>
      <c r="AF29" s="219">
        <v>0</v>
      </c>
      <c r="AG29" s="219">
        <v>0</v>
      </c>
      <c r="AH29" s="219">
        <v>0</v>
      </c>
      <c r="AI29" s="219">
        <v>0</v>
      </c>
      <c r="AJ29" s="219">
        <v>0</v>
      </c>
      <c r="AK29" s="219">
        <v>0</v>
      </c>
      <c r="AL29" s="219">
        <v>0</v>
      </c>
      <c r="AM29" s="219">
        <v>0</v>
      </c>
      <c r="AN29" s="219">
        <v>0</v>
      </c>
      <c r="AO29" s="219">
        <v>0</v>
      </c>
      <c r="AP29" s="219">
        <v>0</v>
      </c>
      <c r="AQ29" s="219">
        <v>0</v>
      </c>
      <c r="AR29" s="219">
        <v>0</v>
      </c>
      <c r="AS29" s="219">
        <v>0</v>
      </c>
      <c r="AT29" s="219">
        <v>0</v>
      </c>
      <c r="AU29" s="219">
        <v>0</v>
      </c>
      <c r="AV29" s="219">
        <v>0</v>
      </c>
      <c r="AW29" s="219">
        <v>0</v>
      </c>
      <c r="AX29" s="219">
        <v>0</v>
      </c>
      <c r="AY29" s="219">
        <v>0</v>
      </c>
      <c r="AZ29" s="219">
        <v>0</v>
      </c>
      <c r="BA29" s="220">
        <v>0</v>
      </c>
    </row>
    <row r="30" spans="1:53">
      <c r="A30" s="206" t="s">
        <v>437</v>
      </c>
      <c r="B30" s="207" t="s">
        <v>438</v>
      </c>
      <c r="C30" s="208">
        <v>575152.06002930657</v>
      </c>
      <c r="D30" s="209">
        <v>592354.49616827071</v>
      </c>
      <c r="E30" s="209">
        <v>586682.78697999998</v>
      </c>
      <c r="F30" s="209">
        <v>592642.22680999991</v>
      </c>
      <c r="G30" s="209">
        <v>599722.41613999999</v>
      </c>
      <c r="H30" s="209">
        <v>596643.33595101407</v>
      </c>
      <c r="I30" s="209">
        <v>597789.8041999999</v>
      </c>
      <c r="J30" s="209">
        <v>582224.58441999997</v>
      </c>
      <c r="K30" s="209">
        <v>582111.49152999988</v>
      </c>
      <c r="L30" s="209">
        <v>549986.47613999993</v>
      </c>
      <c r="M30" s="209">
        <v>549181.0871447298</v>
      </c>
      <c r="N30" s="209">
        <v>532559.6066546092</v>
      </c>
      <c r="O30" s="209">
        <v>513829.56142193649</v>
      </c>
      <c r="P30" s="209">
        <v>505834.38547183113</v>
      </c>
      <c r="Q30" s="209">
        <v>505124.89333156304</v>
      </c>
      <c r="R30" s="209">
        <v>511394.7443566107</v>
      </c>
      <c r="S30" s="209">
        <v>518789.62299560808</v>
      </c>
      <c r="T30" s="209">
        <v>524202.63875137758</v>
      </c>
      <c r="U30" s="209">
        <v>526658.19742695522</v>
      </c>
      <c r="V30" s="209">
        <v>526874.71287211834</v>
      </c>
      <c r="W30" s="209">
        <v>525075.54473523423</v>
      </c>
      <c r="X30" s="209">
        <v>522140.40019159234</v>
      </c>
      <c r="Y30" s="209">
        <v>518753.70754565939</v>
      </c>
      <c r="Z30" s="209">
        <v>514087.75234907854</v>
      </c>
      <c r="AA30" s="209">
        <v>508661.61204498156</v>
      </c>
      <c r="AB30" s="209">
        <v>504176.38482474571</v>
      </c>
      <c r="AC30" s="209">
        <v>501092.92942751205</v>
      </c>
      <c r="AD30" s="209">
        <v>496667.30252420355</v>
      </c>
      <c r="AE30" s="209">
        <v>494417.90908818052</v>
      </c>
      <c r="AF30" s="209">
        <v>492483.57517625071</v>
      </c>
      <c r="AG30" s="209">
        <v>488741.84160889627</v>
      </c>
      <c r="AH30" s="209">
        <v>487144.39361652319</v>
      </c>
      <c r="AI30" s="209">
        <v>484734.44558558881</v>
      </c>
      <c r="AJ30" s="209">
        <v>480868.67222543509</v>
      </c>
      <c r="AK30" s="209">
        <v>477715.91285586526</v>
      </c>
      <c r="AL30" s="209">
        <v>473623.56105500128</v>
      </c>
      <c r="AM30" s="209">
        <v>471281.87758258969</v>
      </c>
      <c r="AN30" s="209">
        <v>467817.41959966643</v>
      </c>
      <c r="AO30" s="209">
        <v>464349.62537701509</v>
      </c>
      <c r="AP30" s="209">
        <v>460448.50264731096</v>
      </c>
      <c r="AQ30" s="209">
        <v>456384.85293841898</v>
      </c>
      <c r="AR30" s="209">
        <v>452022.84105174086</v>
      </c>
      <c r="AS30" s="209">
        <v>447864.05029722478</v>
      </c>
      <c r="AT30" s="209">
        <v>442449.21852771181</v>
      </c>
      <c r="AU30" s="209">
        <v>438181.28341581969</v>
      </c>
      <c r="AV30" s="209">
        <v>434325.13467146253</v>
      </c>
      <c r="AW30" s="209">
        <v>430570.86425659939</v>
      </c>
      <c r="AX30" s="209">
        <v>425697.26127001282</v>
      </c>
      <c r="AY30" s="209">
        <v>421777.6583219872</v>
      </c>
      <c r="AZ30" s="209">
        <v>417752.84223154653</v>
      </c>
      <c r="BA30" s="210">
        <v>412772.84441678267</v>
      </c>
    </row>
    <row r="31" spans="1:53">
      <c r="A31" s="211" t="s">
        <v>439</v>
      </c>
      <c r="B31" s="212" t="s">
        <v>440</v>
      </c>
      <c r="C31" s="213">
        <v>5324.8431642046289</v>
      </c>
      <c r="D31" s="214">
        <v>6427.9834000000001</v>
      </c>
      <c r="E31" s="214">
        <v>6937.3285499999984</v>
      </c>
      <c r="F31" s="214">
        <v>7157.1307299999989</v>
      </c>
      <c r="G31" s="214">
        <v>6648.7583399999994</v>
      </c>
      <c r="H31" s="214">
        <v>6075.243595421487</v>
      </c>
      <c r="I31" s="214">
        <v>6931.2577399999991</v>
      </c>
      <c r="J31" s="214">
        <v>7448.4490099999994</v>
      </c>
      <c r="K31" s="214">
        <v>6830.5220699999991</v>
      </c>
      <c r="L31" s="214">
        <v>5707.8837199999998</v>
      </c>
      <c r="M31" s="214">
        <v>5545.1330772556548</v>
      </c>
      <c r="N31" s="214">
        <v>4884.8066797548145</v>
      </c>
      <c r="O31" s="214">
        <v>4946.3970659139477</v>
      </c>
      <c r="P31" s="214">
        <v>5086.2934215139612</v>
      </c>
      <c r="Q31" s="214">
        <v>5256.3665096356572</v>
      </c>
      <c r="R31" s="214">
        <v>5188.0815786335643</v>
      </c>
      <c r="S31" s="214">
        <v>5116.9003696124273</v>
      </c>
      <c r="T31" s="214">
        <v>5185.2567171885703</v>
      </c>
      <c r="U31" s="214">
        <v>5125.2555378526285</v>
      </c>
      <c r="V31" s="214">
        <v>5097.6622154005054</v>
      </c>
      <c r="W31" s="214">
        <v>5097.8240412383911</v>
      </c>
      <c r="X31" s="214">
        <v>5064.1356983336127</v>
      </c>
      <c r="Y31" s="214">
        <v>5035.9804710820717</v>
      </c>
      <c r="Z31" s="214">
        <v>4893.408897607972</v>
      </c>
      <c r="AA31" s="214">
        <v>4831.6156700491802</v>
      </c>
      <c r="AB31" s="214">
        <v>4824.6391574201934</v>
      </c>
      <c r="AC31" s="214">
        <v>4837.612750554832</v>
      </c>
      <c r="AD31" s="214">
        <v>4717.8449027331317</v>
      </c>
      <c r="AE31" s="214">
        <v>4707.3257960953088</v>
      </c>
      <c r="AF31" s="214">
        <v>4685.1210819739445</v>
      </c>
      <c r="AG31" s="214">
        <v>4539.1673338526325</v>
      </c>
      <c r="AH31" s="214">
        <v>4526.0592079320295</v>
      </c>
      <c r="AI31" s="214">
        <v>4445.6572850026387</v>
      </c>
      <c r="AJ31" s="214">
        <v>4367.432355171627</v>
      </c>
      <c r="AK31" s="214">
        <v>4310.5471058574003</v>
      </c>
      <c r="AL31" s="214">
        <v>4098.6515070647201</v>
      </c>
      <c r="AM31" s="214">
        <v>4113.6359566844239</v>
      </c>
      <c r="AN31" s="214">
        <v>3985.8739967774036</v>
      </c>
      <c r="AO31" s="214">
        <v>3864.5389770725578</v>
      </c>
      <c r="AP31" s="214">
        <v>3757.5246660623743</v>
      </c>
      <c r="AQ31" s="214">
        <v>3652.8091127880934</v>
      </c>
      <c r="AR31" s="214">
        <v>3463.6150662216478</v>
      </c>
      <c r="AS31" s="214">
        <v>3394.9694242124579</v>
      </c>
      <c r="AT31" s="214">
        <v>3119.915592900531</v>
      </c>
      <c r="AU31" s="214">
        <v>2985.5914776701302</v>
      </c>
      <c r="AV31" s="214">
        <v>2946.0169684214707</v>
      </c>
      <c r="AW31" s="214">
        <v>2923.5363910067081</v>
      </c>
      <c r="AX31" s="214">
        <v>2782.5520812723148</v>
      </c>
      <c r="AY31" s="214">
        <v>2736.7146142140978</v>
      </c>
      <c r="AZ31" s="214">
        <v>2681.9148424196842</v>
      </c>
      <c r="BA31" s="215">
        <v>2559.340694432638</v>
      </c>
    </row>
    <row r="32" spans="1:53">
      <c r="A32" s="216" t="s">
        <v>441</v>
      </c>
      <c r="B32" s="217" t="s">
        <v>442</v>
      </c>
      <c r="C32" s="218">
        <v>3567.3071854938362</v>
      </c>
      <c r="D32" s="219">
        <v>4284.3837199999998</v>
      </c>
      <c r="E32" s="219">
        <v>4696.4294699999982</v>
      </c>
      <c r="F32" s="219">
        <v>4949.1868900000018</v>
      </c>
      <c r="G32" s="219">
        <v>4577.5094099999997</v>
      </c>
      <c r="H32" s="219">
        <v>3958.9596490905378</v>
      </c>
      <c r="I32" s="219">
        <v>4999.3627699999988</v>
      </c>
      <c r="J32" s="219">
        <v>5558.0433399999984</v>
      </c>
      <c r="K32" s="219">
        <v>4853.5129099999995</v>
      </c>
      <c r="L32" s="219">
        <v>4023.0926199999999</v>
      </c>
      <c r="M32" s="219">
        <v>3959.5304330770855</v>
      </c>
      <c r="N32" s="219">
        <v>3479.2687734259648</v>
      </c>
      <c r="O32" s="219">
        <v>3661.0822976351765</v>
      </c>
      <c r="P32" s="219">
        <v>3763.7327637830058</v>
      </c>
      <c r="Q32" s="219">
        <v>3790.580098664384</v>
      </c>
      <c r="R32" s="219">
        <v>3766.1603022410886</v>
      </c>
      <c r="S32" s="219">
        <v>3731.3234083556104</v>
      </c>
      <c r="T32" s="219">
        <v>3726.4453944045763</v>
      </c>
      <c r="U32" s="219">
        <v>3662.3914114537893</v>
      </c>
      <c r="V32" s="219">
        <v>3642.2302709958435</v>
      </c>
      <c r="W32" s="219">
        <v>3647.0823878070742</v>
      </c>
      <c r="X32" s="219">
        <v>3639.7867739548956</v>
      </c>
      <c r="Y32" s="219">
        <v>3595.076104413261</v>
      </c>
      <c r="Z32" s="219">
        <v>3509.0218975563557</v>
      </c>
      <c r="AA32" s="219">
        <v>3451.4953916031563</v>
      </c>
      <c r="AB32" s="219">
        <v>3425.5217484357622</v>
      </c>
      <c r="AC32" s="219">
        <v>3417.4272131521466</v>
      </c>
      <c r="AD32" s="219">
        <v>3273.7454401453515</v>
      </c>
      <c r="AE32" s="219">
        <v>3240.9741165691707</v>
      </c>
      <c r="AF32" s="219">
        <v>3198.0304818485711</v>
      </c>
      <c r="AG32" s="219">
        <v>3032.3483590087353</v>
      </c>
      <c r="AH32" s="219">
        <v>2999.4927924543208</v>
      </c>
      <c r="AI32" s="219">
        <v>2900.4710322170445</v>
      </c>
      <c r="AJ32" s="219">
        <v>2804.5763840078898</v>
      </c>
      <c r="AK32" s="219">
        <v>2764.5358574923612</v>
      </c>
      <c r="AL32" s="219">
        <v>2667.8292258554243</v>
      </c>
      <c r="AM32" s="219">
        <v>2666.5620813559444</v>
      </c>
      <c r="AN32" s="219">
        <v>2587.734469492972</v>
      </c>
      <c r="AO32" s="219">
        <v>2500.9839720820501</v>
      </c>
      <c r="AP32" s="219">
        <v>2430.6489046995503</v>
      </c>
      <c r="AQ32" s="219">
        <v>2368.2500472879665</v>
      </c>
      <c r="AR32" s="219">
        <v>2287.0243764266838</v>
      </c>
      <c r="AS32" s="219">
        <v>2227.7904096575744</v>
      </c>
      <c r="AT32" s="219">
        <v>2092.2369795060072</v>
      </c>
      <c r="AU32" s="219">
        <v>1998.4436213829306</v>
      </c>
      <c r="AV32" s="219">
        <v>1961.4259106443542</v>
      </c>
      <c r="AW32" s="219">
        <v>1941.4694520530027</v>
      </c>
      <c r="AX32" s="219">
        <v>1807.7920479551456</v>
      </c>
      <c r="AY32" s="219">
        <v>1767.4589284218698</v>
      </c>
      <c r="AZ32" s="219">
        <v>1718.6179718299522</v>
      </c>
      <c r="BA32" s="220">
        <v>1603.6115974882596</v>
      </c>
    </row>
    <row r="33" spans="1:53">
      <c r="A33" s="216" t="s">
        <v>443</v>
      </c>
      <c r="B33" s="217" t="s">
        <v>444</v>
      </c>
      <c r="C33" s="218">
        <v>1757.5359787107921</v>
      </c>
      <c r="D33" s="219">
        <v>2143.5996800000003</v>
      </c>
      <c r="E33" s="219">
        <v>2240.8990800000001</v>
      </c>
      <c r="F33" s="219">
        <v>2207.9438399999995</v>
      </c>
      <c r="G33" s="219">
        <v>2071.2489300000002</v>
      </c>
      <c r="H33" s="219">
        <v>2116.2839463309488</v>
      </c>
      <c r="I33" s="219">
        <v>1931.8949699999998</v>
      </c>
      <c r="J33" s="219">
        <v>1890.4056700000001</v>
      </c>
      <c r="K33" s="219">
        <v>1977.0091599999998</v>
      </c>
      <c r="L33" s="219">
        <v>1684.7911000000001</v>
      </c>
      <c r="M33" s="219">
        <v>1585.6026441785693</v>
      </c>
      <c r="N33" s="219">
        <v>1405.5379063288508</v>
      </c>
      <c r="O33" s="219">
        <v>1285.3147682787708</v>
      </c>
      <c r="P33" s="219">
        <v>1322.5606577309568</v>
      </c>
      <c r="Q33" s="219">
        <v>1465.786410971273</v>
      </c>
      <c r="R33" s="219">
        <v>1421.9212763924763</v>
      </c>
      <c r="S33" s="219">
        <v>1385.576961256817</v>
      </c>
      <c r="T33" s="219">
        <v>1458.8113227839945</v>
      </c>
      <c r="U33" s="219">
        <v>1462.8641263988395</v>
      </c>
      <c r="V33" s="219">
        <v>1455.4319444046614</v>
      </c>
      <c r="W33" s="219">
        <v>1450.7416534313163</v>
      </c>
      <c r="X33" s="219">
        <v>1424.3489243787169</v>
      </c>
      <c r="Y33" s="219">
        <v>1440.904366668811</v>
      </c>
      <c r="Z33" s="219">
        <v>1384.3870000516163</v>
      </c>
      <c r="AA33" s="219">
        <v>1380.120278446024</v>
      </c>
      <c r="AB33" s="219">
        <v>1399.117408984431</v>
      </c>
      <c r="AC33" s="219">
        <v>1420.1855374026861</v>
      </c>
      <c r="AD33" s="219">
        <v>1444.0994625877797</v>
      </c>
      <c r="AE33" s="219">
        <v>1466.3516795261385</v>
      </c>
      <c r="AF33" s="219">
        <v>1487.0906001253738</v>
      </c>
      <c r="AG33" s="219">
        <v>1506.818974843897</v>
      </c>
      <c r="AH33" s="219">
        <v>1526.5664154777091</v>
      </c>
      <c r="AI33" s="219">
        <v>1545.1862527855949</v>
      </c>
      <c r="AJ33" s="219">
        <v>1562.8559711637374</v>
      </c>
      <c r="AK33" s="219">
        <v>1546.0112483650394</v>
      </c>
      <c r="AL33" s="219">
        <v>1430.8222812092956</v>
      </c>
      <c r="AM33" s="219">
        <v>1447.07387532848</v>
      </c>
      <c r="AN33" s="219">
        <v>1398.1395272844309</v>
      </c>
      <c r="AO33" s="219">
        <v>1363.555004990508</v>
      </c>
      <c r="AP33" s="219">
        <v>1326.8757613628245</v>
      </c>
      <c r="AQ33" s="219">
        <v>1284.5590655001272</v>
      </c>
      <c r="AR33" s="219">
        <v>1176.5906897949637</v>
      </c>
      <c r="AS33" s="219">
        <v>1167.1790145548832</v>
      </c>
      <c r="AT33" s="219">
        <v>1027.6786133945238</v>
      </c>
      <c r="AU33" s="219">
        <v>987.1478562871996</v>
      </c>
      <c r="AV33" s="219">
        <v>984.59105777711648</v>
      </c>
      <c r="AW33" s="219">
        <v>982.06693895370563</v>
      </c>
      <c r="AX33" s="219">
        <v>974.76003331716936</v>
      </c>
      <c r="AY33" s="219">
        <v>969.25568579222806</v>
      </c>
      <c r="AZ33" s="219">
        <v>963.29687058973195</v>
      </c>
      <c r="BA33" s="220">
        <v>955.72909694437817</v>
      </c>
    </row>
    <row r="34" spans="1:53">
      <c r="A34" s="211" t="s">
        <v>445</v>
      </c>
      <c r="B34" s="212" t="s">
        <v>446</v>
      </c>
      <c r="C34" s="213">
        <v>24012.67900825568</v>
      </c>
      <c r="D34" s="214">
        <v>26177.495160000002</v>
      </c>
      <c r="E34" s="214">
        <v>24822.879369999988</v>
      </c>
      <c r="F34" s="214">
        <v>24411.550199999994</v>
      </c>
      <c r="G34" s="214">
        <v>26140.042359999996</v>
      </c>
      <c r="H34" s="214">
        <v>26691.671041294554</v>
      </c>
      <c r="I34" s="214">
        <v>27122.379390000002</v>
      </c>
      <c r="J34" s="214">
        <v>26305.583209999997</v>
      </c>
      <c r="K34" s="214">
        <v>27393.282519999993</v>
      </c>
      <c r="L34" s="214">
        <v>27028.974989999999</v>
      </c>
      <c r="M34" s="214">
        <v>26851.937332939309</v>
      </c>
      <c r="N34" s="214">
        <v>26661.6449647349</v>
      </c>
      <c r="O34" s="214">
        <v>24878.147698194654</v>
      </c>
      <c r="P34" s="214">
        <v>27727.571071683742</v>
      </c>
      <c r="Q34" s="214">
        <v>29457.677153567329</v>
      </c>
      <c r="R34" s="214">
        <v>30440.208510131262</v>
      </c>
      <c r="S34" s="214">
        <v>31325.801558614392</v>
      </c>
      <c r="T34" s="214">
        <v>31741.669167092085</v>
      </c>
      <c r="U34" s="214">
        <v>31815.302958508109</v>
      </c>
      <c r="V34" s="214">
        <v>31867.444999558196</v>
      </c>
      <c r="W34" s="214">
        <v>31734.779274664092</v>
      </c>
      <c r="X34" s="214">
        <v>31541.298490901238</v>
      </c>
      <c r="Y34" s="214">
        <v>31400.031754448937</v>
      </c>
      <c r="Z34" s="214">
        <v>30774.928512136474</v>
      </c>
      <c r="AA34" s="214">
        <v>30774.639827433377</v>
      </c>
      <c r="AB34" s="214">
        <v>30758.451259381167</v>
      </c>
      <c r="AC34" s="214">
        <v>30745.406823065816</v>
      </c>
      <c r="AD34" s="214">
        <v>30498.042538248759</v>
      </c>
      <c r="AE34" s="214">
        <v>30755.719551964718</v>
      </c>
      <c r="AF34" s="214">
        <v>30841.328027378189</v>
      </c>
      <c r="AG34" s="214">
        <v>30922.926588874761</v>
      </c>
      <c r="AH34" s="214">
        <v>31133.939997191083</v>
      </c>
      <c r="AI34" s="214">
        <v>31175.044392508426</v>
      </c>
      <c r="AJ34" s="214">
        <v>31252.9174626979</v>
      </c>
      <c r="AK34" s="214">
        <v>31246.8587546321</v>
      </c>
      <c r="AL34" s="214">
        <v>31136.258681788375</v>
      </c>
      <c r="AM34" s="214">
        <v>31166.867061173449</v>
      </c>
      <c r="AN34" s="214">
        <v>31138.790453193073</v>
      </c>
      <c r="AO34" s="214">
        <v>31135.488795576821</v>
      </c>
      <c r="AP34" s="214">
        <v>31111.782376566844</v>
      </c>
      <c r="AQ34" s="214">
        <v>31090.083328928773</v>
      </c>
      <c r="AR34" s="214">
        <v>31014.345736242634</v>
      </c>
      <c r="AS34" s="214">
        <v>30980.973955177818</v>
      </c>
      <c r="AT34" s="214">
        <v>30744.536876129871</v>
      </c>
      <c r="AU34" s="214">
        <v>30657.204147803219</v>
      </c>
      <c r="AV34" s="214">
        <v>30584.618417010188</v>
      </c>
      <c r="AW34" s="214">
        <v>30532.811461374022</v>
      </c>
      <c r="AX34" s="214">
        <v>30408.060799367428</v>
      </c>
      <c r="AY34" s="214">
        <v>30368.976188091485</v>
      </c>
      <c r="AZ34" s="214">
        <v>30354.575773154731</v>
      </c>
      <c r="BA34" s="215">
        <v>30235.890956056581</v>
      </c>
    </row>
    <row r="35" spans="1:53">
      <c r="A35" s="211" t="s">
        <v>447</v>
      </c>
      <c r="B35" s="212" t="s">
        <v>448</v>
      </c>
      <c r="C35" s="213">
        <v>137071.81634870282</v>
      </c>
      <c r="D35" s="214">
        <v>135012.19279999999</v>
      </c>
      <c r="E35" s="214">
        <v>132563.48204999996</v>
      </c>
      <c r="F35" s="214">
        <v>125445.30049000001</v>
      </c>
      <c r="G35" s="214">
        <v>120431.00788999999</v>
      </c>
      <c r="H35" s="214">
        <v>115039.27983093511</v>
      </c>
      <c r="I35" s="214">
        <v>113391.11872000001</v>
      </c>
      <c r="J35" s="214">
        <v>109327.63278999999</v>
      </c>
      <c r="K35" s="214">
        <v>103447.14763999997</v>
      </c>
      <c r="L35" s="214">
        <v>100947.01653999997</v>
      </c>
      <c r="M35" s="214">
        <v>94430.254120031022</v>
      </c>
      <c r="N35" s="214">
        <v>92015.687259165003</v>
      </c>
      <c r="O35" s="214">
        <v>85837.710320316342</v>
      </c>
      <c r="P35" s="214">
        <v>82022.4900415827</v>
      </c>
      <c r="Q35" s="214">
        <v>81883.401371684842</v>
      </c>
      <c r="R35" s="214">
        <v>80237.284699266951</v>
      </c>
      <c r="S35" s="214">
        <v>77919.079127165576</v>
      </c>
      <c r="T35" s="214">
        <v>77211.664471987446</v>
      </c>
      <c r="U35" s="214">
        <v>75825.508944077737</v>
      </c>
      <c r="V35" s="214">
        <v>74358.813124811262</v>
      </c>
      <c r="W35" s="214">
        <v>72810.410706223207</v>
      </c>
      <c r="X35" s="214">
        <v>71136.75856680487</v>
      </c>
      <c r="Y35" s="214">
        <v>69598.490781064407</v>
      </c>
      <c r="Z35" s="214">
        <v>68092.824370011149</v>
      </c>
      <c r="AA35" s="214">
        <v>66800.28925961678</v>
      </c>
      <c r="AB35" s="214">
        <v>65767.690660860404</v>
      </c>
      <c r="AC35" s="214">
        <v>65036.170078174298</v>
      </c>
      <c r="AD35" s="214">
        <v>64500.621152287378</v>
      </c>
      <c r="AE35" s="214">
        <v>64204.433774021156</v>
      </c>
      <c r="AF35" s="214">
        <v>64007.841118674049</v>
      </c>
      <c r="AG35" s="214">
        <v>63850.526388156984</v>
      </c>
      <c r="AH35" s="214">
        <v>63712.077205543013</v>
      </c>
      <c r="AI35" s="214">
        <v>63520.983968475164</v>
      </c>
      <c r="AJ35" s="214">
        <v>63259.450472052173</v>
      </c>
      <c r="AK35" s="214">
        <v>62930.145050595864</v>
      </c>
      <c r="AL35" s="214">
        <v>62529.925733264186</v>
      </c>
      <c r="AM35" s="214">
        <v>62067.277275363151</v>
      </c>
      <c r="AN35" s="214">
        <v>61550.367092984692</v>
      </c>
      <c r="AO35" s="214">
        <v>60988.243156652861</v>
      </c>
      <c r="AP35" s="214">
        <v>60390.665899482119</v>
      </c>
      <c r="AQ35" s="214">
        <v>59773.314542197309</v>
      </c>
      <c r="AR35" s="214">
        <v>59169.640155197187</v>
      </c>
      <c r="AS35" s="214">
        <v>58555.204296733515</v>
      </c>
      <c r="AT35" s="214">
        <v>57950.460280102852</v>
      </c>
      <c r="AU35" s="214">
        <v>57345.241759642886</v>
      </c>
      <c r="AV35" s="214">
        <v>56783.769578199142</v>
      </c>
      <c r="AW35" s="214">
        <v>56253.691547135364</v>
      </c>
      <c r="AX35" s="214">
        <v>55754.995320572845</v>
      </c>
      <c r="AY35" s="214">
        <v>55293.156329986632</v>
      </c>
      <c r="AZ35" s="214">
        <v>54885.377306488466</v>
      </c>
      <c r="BA35" s="215">
        <v>54526.901661354386</v>
      </c>
    </row>
    <row r="36" spans="1:53">
      <c r="A36" s="216" t="s">
        <v>449</v>
      </c>
      <c r="B36" s="217" t="s">
        <v>450</v>
      </c>
      <c r="C36" s="218">
        <v>136899.56063438393</v>
      </c>
      <c r="D36" s="219">
        <v>134776.39355999997</v>
      </c>
      <c r="E36" s="219">
        <v>132406.78228999997</v>
      </c>
      <c r="F36" s="219">
        <v>125294.70064000002</v>
      </c>
      <c r="G36" s="219">
        <v>120256.20827999999</v>
      </c>
      <c r="H36" s="219">
        <v>114852.76510679597</v>
      </c>
      <c r="I36" s="219">
        <v>113202.51923000001</v>
      </c>
      <c r="J36" s="219">
        <v>109210.43349999998</v>
      </c>
      <c r="K36" s="219">
        <v>103341.44751999997</v>
      </c>
      <c r="L36" s="219">
        <v>100815.41675999996</v>
      </c>
      <c r="M36" s="219">
        <v>94299.963690195393</v>
      </c>
      <c r="N36" s="219">
        <v>91923.230040138573</v>
      </c>
      <c r="O36" s="219">
        <v>85754.71138294175</v>
      </c>
      <c r="P36" s="219">
        <v>81950.955720457481</v>
      </c>
      <c r="Q36" s="219">
        <v>81800.378520751401</v>
      </c>
      <c r="R36" s="219">
        <v>80147.215928384787</v>
      </c>
      <c r="S36" s="219">
        <v>77838.717019015414</v>
      </c>
      <c r="T36" s="219">
        <v>77127.919955426056</v>
      </c>
      <c r="U36" s="219">
        <v>75738.72331363766</v>
      </c>
      <c r="V36" s="219">
        <v>74269.261458695779</v>
      </c>
      <c r="W36" s="219">
        <v>72718.379415477408</v>
      </c>
      <c r="X36" s="219">
        <v>71042.42640748946</v>
      </c>
      <c r="Y36" s="219">
        <v>69501.847416652061</v>
      </c>
      <c r="Z36" s="219">
        <v>67994.174522608271</v>
      </c>
      <c r="AA36" s="219">
        <v>66699.579410620121</v>
      </c>
      <c r="AB36" s="219">
        <v>65665.295046909305</v>
      </c>
      <c r="AC36" s="219">
        <v>64932.011088608655</v>
      </c>
      <c r="AD36" s="219">
        <v>64394.541085407967</v>
      </c>
      <c r="AE36" s="219">
        <v>64096.267548339354</v>
      </c>
      <c r="AF36" s="219">
        <v>63897.462310010807</v>
      </c>
      <c r="AG36" s="219">
        <v>63737.973333512258</v>
      </c>
      <c r="AH36" s="219">
        <v>63597.399951314481</v>
      </c>
      <c r="AI36" s="219">
        <v>63404.172280888801</v>
      </c>
      <c r="AJ36" s="219">
        <v>63140.73082208851</v>
      </c>
      <c r="AK36" s="219">
        <v>62809.620294226217</v>
      </c>
      <c r="AL36" s="219">
        <v>62407.765205692849</v>
      </c>
      <c r="AM36" s="219">
        <v>61943.564763863069</v>
      </c>
      <c r="AN36" s="219">
        <v>61425.173439176848</v>
      </c>
      <c r="AO36" s="219">
        <v>60861.509119163951</v>
      </c>
      <c r="AP36" s="219">
        <v>60262.626104167393</v>
      </c>
      <c r="AQ36" s="219">
        <v>59643.975556124948</v>
      </c>
      <c r="AR36" s="219">
        <v>59039.001428277043</v>
      </c>
      <c r="AS36" s="219">
        <v>58423.279451285765</v>
      </c>
      <c r="AT36" s="219">
        <v>57817.341462444099</v>
      </c>
      <c r="AU36" s="219">
        <v>57211.066194234612</v>
      </c>
      <c r="AV36" s="219">
        <v>56648.42667349751</v>
      </c>
      <c r="AW36" s="219">
        <v>56117.338492931071</v>
      </c>
      <c r="AX36" s="219">
        <v>55618.187507660281</v>
      </c>
      <c r="AY36" s="219">
        <v>55155.709448862632</v>
      </c>
      <c r="AZ36" s="219">
        <v>54747.862616444298</v>
      </c>
      <c r="BA36" s="220">
        <v>54389.626187397072</v>
      </c>
    </row>
    <row r="37" spans="1:53">
      <c r="A37" s="216" t="s">
        <v>451</v>
      </c>
      <c r="B37" s="217" t="s">
        <v>452</v>
      </c>
      <c r="C37" s="218">
        <v>172.25571431888935</v>
      </c>
      <c r="D37" s="219">
        <v>235.79924</v>
      </c>
      <c r="E37" s="219">
        <v>156.69975999999997</v>
      </c>
      <c r="F37" s="219">
        <v>150.59984999999998</v>
      </c>
      <c r="G37" s="219">
        <v>174.79960999999997</v>
      </c>
      <c r="H37" s="219">
        <v>186.51472413911534</v>
      </c>
      <c r="I37" s="219">
        <v>188.59948999999995</v>
      </c>
      <c r="J37" s="219">
        <v>117.19928999999992</v>
      </c>
      <c r="K37" s="219">
        <v>105.70012000000006</v>
      </c>
      <c r="L37" s="219">
        <v>131.59978000000001</v>
      </c>
      <c r="M37" s="219">
        <v>130.29042983563238</v>
      </c>
      <c r="N37" s="219">
        <v>92.45721902643659</v>
      </c>
      <c r="O37" s="219">
        <v>82.998937374577309</v>
      </c>
      <c r="P37" s="219">
        <v>71.53432112521449</v>
      </c>
      <c r="Q37" s="219">
        <v>83.022850933449021</v>
      </c>
      <c r="R37" s="219">
        <v>90.068770882163648</v>
      </c>
      <c r="S37" s="219">
        <v>80.362108150161987</v>
      </c>
      <c r="T37" s="219">
        <v>83.744516561371924</v>
      </c>
      <c r="U37" s="219">
        <v>86.785630440064978</v>
      </c>
      <c r="V37" s="219">
        <v>89.551666115483329</v>
      </c>
      <c r="W37" s="219">
        <v>92.031290745806857</v>
      </c>
      <c r="X37" s="219">
        <v>94.332159315412909</v>
      </c>
      <c r="Y37" s="219">
        <v>96.643364412353534</v>
      </c>
      <c r="Z37" s="219">
        <v>98.649847402876802</v>
      </c>
      <c r="AA37" s="219">
        <v>100.70984899665673</v>
      </c>
      <c r="AB37" s="219">
        <v>102.39561395109608</v>
      </c>
      <c r="AC37" s="219">
        <v>104.15898956563653</v>
      </c>
      <c r="AD37" s="219">
        <v>106.08006687941455</v>
      </c>
      <c r="AE37" s="219">
        <v>108.16622568180033</v>
      </c>
      <c r="AF37" s="219">
        <v>110.37880866323948</v>
      </c>
      <c r="AG37" s="219">
        <v>112.55305464472985</v>
      </c>
      <c r="AH37" s="219">
        <v>114.67725422853125</v>
      </c>
      <c r="AI37" s="219">
        <v>116.81168758636319</v>
      </c>
      <c r="AJ37" s="219">
        <v>118.71964996365669</v>
      </c>
      <c r="AK37" s="219">
        <v>120.52475636964839</v>
      </c>
      <c r="AL37" s="219">
        <v>122.16052757133566</v>
      </c>
      <c r="AM37" s="219">
        <v>123.71251150008364</v>
      </c>
      <c r="AN37" s="219">
        <v>125.19365380784771</v>
      </c>
      <c r="AO37" s="219">
        <v>126.73403748891131</v>
      </c>
      <c r="AP37" s="219">
        <v>128.03979531472334</v>
      </c>
      <c r="AQ37" s="219">
        <v>129.33898607235832</v>
      </c>
      <c r="AR37" s="219">
        <v>130.63872692014044</v>
      </c>
      <c r="AS37" s="219">
        <v>131.92484544774518</v>
      </c>
      <c r="AT37" s="219">
        <v>133.1188176587541</v>
      </c>
      <c r="AU37" s="219">
        <v>134.17556540826214</v>
      </c>
      <c r="AV37" s="219">
        <v>135.34290470162588</v>
      </c>
      <c r="AW37" s="219">
        <v>136.35305420429356</v>
      </c>
      <c r="AX37" s="219">
        <v>136.80781291256307</v>
      </c>
      <c r="AY37" s="219">
        <v>137.44688112400226</v>
      </c>
      <c r="AZ37" s="219">
        <v>137.5146900441685</v>
      </c>
      <c r="BA37" s="220">
        <v>137.27547395730966</v>
      </c>
    </row>
    <row r="38" spans="1:53">
      <c r="A38" s="211" t="s">
        <v>453</v>
      </c>
      <c r="B38" s="212" t="s">
        <v>454</v>
      </c>
      <c r="C38" s="213">
        <v>51112.099619618188</v>
      </c>
      <c r="D38" s="214">
        <v>51366.336059999987</v>
      </c>
      <c r="E38" s="214">
        <v>48790.828649999996</v>
      </c>
      <c r="F38" s="214">
        <v>50736.792599999993</v>
      </c>
      <c r="G38" s="214">
        <v>55462.059639999992</v>
      </c>
      <c r="H38" s="214">
        <v>57263.251842818063</v>
      </c>
      <c r="I38" s="214">
        <v>58199.424089999986</v>
      </c>
      <c r="J38" s="214">
        <v>59713.762130000003</v>
      </c>
      <c r="K38" s="214">
        <v>59517.092420000001</v>
      </c>
      <c r="L38" s="214">
        <v>56227.095459999997</v>
      </c>
      <c r="M38" s="214">
        <v>57262.714697010728</v>
      </c>
      <c r="N38" s="214">
        <v>58190.743833555316</v>
      </c>
      <c r="O38" s="214">
        <v>55706.590421938679</v>
      </c>
      <c r="P38" s="214">
        <v>55322.937643252684</v>
      </c>
      <c r="Q38" s="214">
        <v>55827.901044404527</v>
      </c>
      <c r="R38" s="214">
        <v>56887.190051219201</v>
      </c>
      <c r="S38" s="214">
        <v>59541.782118986077</v>
      </c>
      <c r="T38" s="214">
        <v>61691.81273827688</v>
      </c>
      <c r="U38" s="214">
        <v>63651.807338868159</v>
      </c>
      <c r="V38" s="214">
        <v>65264.479324873508</v>
      </c>
      <c r="W38" s="214">
        <v>66476.894456476293</v>
      </c>
      <c r="X38" s="214">
        <v>67835.782683233541</v>
      </c>
      <c r="Y38" s="214">
        <v>68933.667842646435</v>
      </c>
      <c r="Z38" s="214">
        <v>69799.372431637137</v>
      </c>
      <c r="AA38" s="214">
        <v>70346.536717383366</v>
      </c>
      <c r="AB38" s="214">
        <v>71083.245184149695</v>
      </c>
      <c r="AC38" s="214">
        <v>71953.678375473901</v>
      </c>
      <c r="AD38" s="214">
        <v>72869.567507506785</v>
      </c>
      <c r="AE38" s="214">
        <v>73807.992401541938</v>
      </c>
      <c r="AF38" s="214">
        <v>74628.708879105849</v>
      </c>
      <c r="AG38" s="214">
        <v>75347.242113215398</v>
      </c>
      <c r="AH38" s="214">
        <v>76229.853658340639</v>
      </c>
      <c r="AI38" s="214">
        <v>76828.50861731889</v>
      </c>
      <c r="AJ38" s="214">
        <v>77345.224289201738</v>
      </c>
      <c r="AK38" s="214">
        <v>77781.058643030119</v>
      </c>
      <c r="AL38" s="214">
        <v>78103.893342847208</v>
      </c>
      <c r="AM38" s="214">
        <v>78603.853286915983</v>
      </c>
      <c r="AN38" s="214">
        <v>78946.471209207724</v>
      </c>
      <c r="AO38" s="214">
        <v>79430.463200260536</v>
      </c>
      <c r="AP38" s="214">
        <v>79732.047955785616</v>
      </c>
      <c r="AQ38" s="214">
        <v>80053.060047095307</v>
      </c>
      <c r="AR38" s="214">
        <v>80437.849909429104</v>
      </c>
      <c r="AS38" s="214">
        <v>80753.451446426756</v>
      </c>
      <c r="AT38" s="214">
        <v>80917.090459441839</v>
      </c>
      <c r="AU38" s="214">
        <v>80945.354039695827</v>
      </c>
      <c r="AV38" s="214">
        <v>81194.298242341843</v>
      </c>
      <c r="AW38" s="214">
        <v>81321.368067864954</v>
      </c>
      <c r="AX38" s="214">
        <v>81020.626120025161</v>
      </c>
      <c r="AY38" s="214">
        <v>80911.800602207441</v>
      </c>
      <c r="AZ38" s="214">
        <v>80306.846330173372</v>
      </c>
      <c r="BA38" s="215">
        <v>79525.996820194981</v>
      </c>
    </row>
    <row r="39" spans="1:53">
      <c r="A39" s="216" t="s">
        <v>455</v>
      </c>
      <c r="B39" s="217" t="s">
        <v>456</v>
      </c>
      <c r="C39" s="218">
        <v>121.19045278273552</v>
      </c>
      <c r="D39" s="219">
        <v>103.00301</v>
      </c>
      <c r="E39" s="219">
        <v>34.101749999999996</v>
      </c>
      <c r="F39" s="219">
        <v>30.900439999999985</v>
      </c>
      <c r="G39" s="219">
        <v>46.600149999999985</v>
      </c>
      <c r="H39" s="219">
        <v>14.37853893571071</v>
      </c>
      <c r="I39" s="219">
        <v>15.400170000000003</v>
      </c>
      <c r="J39" s="219">
        <v>14.40016</v>
      </c>
      <c r="K39" s="219">
        <v>0.99999999999999978</v>
      </c>
      <c r="L39" s="219">
        <v>0</v>
      </c>
      <c r="M39" s="219">
        <v>0</v>
      </c>
      <c r="N39" s="219">
        <v>0</v>
      </c>
      <c r="O39" s="219">
        <v>0</v>
      </c>
      <c r="P39" s="219">
        <v>0</v>
      </c>
      <c r="Q39" s="219">
        <v>0</v>
      </c>
      <c r="R39" s="219">
        <v>0</v>
      </c>
      <c r="S39" s="219">
        <v>0</v>
      </c>
      <c r="T39" s="219">
        <v>0</v>
      </c>
      <c r="U39" s="219">
        <v>0</v>
      </c>
      <c r="V39" s="219">
        <v>0</v>
      </c>
      <c r="W39" s="219">
        <v>0</v>
      </c>
      <c r="X39" s="219">
        <v>0</v>
      </c>
      <c r="Y39" s="219">
        <v>0</v>
      </c>
      <c r="Z39" s="219">
        <v>0</v>
      </c>
      <c r="AA39" s="219">
        <v>0</v>
      </c>
      <c r="AB39" s="219">
        <v>0</v>
      </c>
      <c r="AC39" s="219">
        <v>0</v>
      </c>
      <c r="AD39" s="219">
        <v>0</v>
      </c>
      <c r="AE39" s="219">
        <v>0</v>
      </c>
      <c r="AF39" s="219">
        <v>0</v>
      </c>
      <c r="AG39" s="219">
        <v>0</v>
      </c>
      <c r="AH39" s="219">
        <v>0</v>
      </c>
      <c r="AI39" s="219">
        <v>0</v>
      </c>
      <c r="AJ39" s="219">
        <v>0</v>
      </c>
      <c r="AK39" s="219">
        <v>0</v>
      </c>
      <c r="AL39" s="219">
        <v>0</v>
      </c>
      <c r="AM39" s="219">
        <v>0</v>
      </c>
      <c r="AN39" s="219">
        <v>0</v>
      </c>
      <c r="AO39" s="219">
        <v>0</v>
      </c>
      <c r="AP39" s="219">
        <v>0</v>
      </c>
      <c r="AQ39" s="219">
        <v>0</v>
      </c>
      <c r="AR39" s="219">
        <v>0</v>
      </c>
      <c r="AS39" s="219">
        <v>0</v>
      </c>
      <c r="AT39" s="219">
        <v>0</v>
      </c>
      <c r="AU39" s="219">
        <v>0</v>
      </c>
      <c r="AV39" s="219">
        <v>0</v>
      </c>
      <c r="AW39" s="219">
        <v>0</v>
      </c>
      <c r="AX39" s="219">
        <v>0</v>
      </c>
      <c r="AY39" s="219">
        <v>0</v>
      </c>
      <c r="AZ39" s="219">
        <v>0</v>
      </c>
      <c r="BA39" s="220">
        <v>0</v>
      </c>
    </row>
    <row r="40" spans="1:53">
      <c r="A40" s="216" t="s">
        <v>457</v>
      </c>
      <c r="B40" s="217" t="s">
        <v>458</v>
      </c>
      <c r="C40" s="218">
        <v>45783.683748600539</v>
      </c>
      <c r="D40" s="219">
        <v>46041.143070000006</v>
      </c>
      <c r="E40" s="219">
        <v>43473.155749999991</v>
      </c>
      <c r="F40" s="219">
        <v>45393.807710000001</v>
      </c>
      <c r="G40" s="219">
        <v>49550.986679999987</v>
      </c>
      <c r="H40" s="219">
        <v>51554.220770967266</v>
      </c>
      <c r="I40" s="219">
        <v>52431.340829999994</v>
      </c>
      <c r="J40" s="219">
        <v>54389.942279999996</v>
      </c>
      <c r="K40" s="219">
        <v>54019.675649999983</v>
      </c>
      <c r="L40" s="219">
        <v>50428.305550000005</v>
      </c>
      <c r="M40" s="219">
        <v>51010.348641456316</v>
      </c>
      <c r="N40" s="219">
        <v>52660.556427622214</v>
      </c>
      <c r="O40" s="219">
        <v>50526.162639510258</v>
      </c>
      <c r="P40" s="219">
        <v>49959.894109437075</v>
      </c>
      <c r="Q40" s="219">
        <v>50635.539814450116</v>
      </c>
      <c r="R40" s="219">
        <v>52040.670316744901</v>
      </c>
      <c r="S40" s="219">
        <v>54764.857680092267</v>
      </c>
      <c r="T40" s="219">
        <v>57183.710750096245</v>
      </c>
      <c r="U40" s="219">
        <v>59084.639638750479</v>
      </c>
      <c r="V40" s="219">
        <v>60729.276438039895</v>
      </c>
      <c r="W40" s="219">
        <v>62108.491376954211</v>
      </c>
      <c r="X40" s="219">
        <v>63500.065012676707</v>
      </c>
      <c r="Y40" s="219">
        <v>64691.906662255358</v>
      </c>
      <c r="Z40" s="219">
        <v>65740.281592481624</v>
      </c>
      <c r="AA40" s="219">
        <v>66498.119705632562</v>
      </c>
      <c r="AB40" s="219">
        <v>67339.358957655582</v>
      </c>
      <c r="AC40" s="219">
        <v>68197.393188101341</v>
      </c>
      <c r="AD40" s="219">
        <v>69117.468801806943</v>
      </c>
      <c r="AE40" s="219">
        <v>70119.399895636336</v>
      </c>
      <c r="AF40" s="219">
        <v>71011.813292680323</v>
      </c>
      <c r="AG40" s="219">
        <v>71874.773386738496</v>
      </c>
      <c r="AH40" s="219">
        <v>72786.000797816116</v>
      </c>
      <c r="AI40" s="219">
        <v>73494.167804930505</v>
      </c>
      <c r="AJ40" s="219">
        <v>74127.515642699873</v>
      </c>
      <c r="AK40" s="219">
        <v>74624.823776861245</v>
      </c>
      <c r="AL40" s="219">
        <v>75086.230594563443</v>
      </c>
      <c r="AM40" s="219">
        <v>75596.124288966108</v>
      </c>
      <c r="AN40" s="219">
        <v>75967.903449599675</v>
      </c>
      <c r="AO40" s="219">
        <v>76473.488556123659</v>
      </c>
      <c r="AP40" s="219">
        <v>76798.534806901749</v>
      </c>
      <c r="AQ40" s="219">
        <v>77145.088160091589</v>
      </c>
      <c r="AR40" s="219">
        <v>77550.536693829214</v>
      </c>
      <c r="AS40" s="219">
        <v>77891.467612962078</v>
      </c>
      <c r="AT40" s="219">
        <v>78169.368028306228</v>
      </c>
      <c r="AU40" s="219">
        <v>78325.580250644038</v>
      </c>
      <c r="AV40" s="219">
        <v>78611.853333548206</v>
      </c>
      <c r="AW40" s="219">
        <v>78765.69128568568</v>
      </c>
      <c r="AX40" s="219">
        <v>78505.49112215059</v>
      </c>
      <c r="AY40" s="219">
        <v>78466.158684490409</v>
      </c>
      <c r="AZ40" s="219">
        <v>77915.0741938555</v>
      </c>
      <c r="BA40" s="220">
        <v>77181.081348794745</v>
      </c>
    </row>
    <row r="41" spans="1:53">
      <c r="A41" s="216" t="s">
        <v>459</v>
      </c>
      <c r="B41" s="217" t="s">
        <v>460</v>
      </c>
      <c r="C41" s="218">
        <v>5207.225418234907</v>
      </c>
      <c r="D41" s="219">
        <v>5222.1899799999992</v>
      </c>
      <c r="E41" s="219">
        <v>5283.5711499999998</v>
      </c>
      <c r="F41" s="219">
        <v>5312.0844500000003</v>
      </c>
      <c r="G41" s="219">
        <v>5864.4728099999993</v>
      </c>
      <c r="H41" s="219">
        <v>5694.6525329150882</v>
      </c>
      <c r="I41" s="219">
        <v>5752.6830899999986</v>
      </c>
      <c r="J41" s="219">
        <v>5309.4196900000015</v>
      </c>
      <c r="K41" s="219">
        <v>5496.4167699999989</v>
      </c>
      <c r="L41" s="219">
        <v>5798.7899099999986</v>
      </c>
      <c r="M41" s="219">
        <v>6252.3660555544147</v>
      </c>
      <c r="N41" s="219">
        <v>5530.1874059330958</v>
      </c>
      <c r="O41" s="219">
        <v>5180.4277824284272</v>
      </c>
      <c r="P41" s="219">
        <v>5363.0435338156085</v>
      </c>
      <c r="Q41" s="219">
        <v>5192.3612299544066</v>
      </c>
      <c r="R41" s="219">
        <v>4846.5197344742992</v>
      </c>
      <c r="S41" s="219">
        <v>4776.9244388938077</v>
      </c>
      <c r="T41" s="219">
        <v>4508.1019881806369</v>
      </c>
      <c r="U41" s="219">
        <v>4567.1677001176758</v>
      </c>
      <c r="V41" s="219">
        <v>4535.2028868336156</v>
      </c>
      <c r="W41" s="219">
        <v>4368.4030795220915</v>
      </c>
      <c r="X41" s="219">
        <v>4335.7176705568172</v>
      </c>
      <c r="Y41" s="219">
        <v>4241.7611803910777</v>
      </c>
      <c r="Z41" s="219">
        <v>4059.0908391555072</v>
      </c>
      <c r="AA41" s="219">
        <v>3848.4170117507929</v>
      </c>
      <c r="AB41" s="219">
        <v>3743.8862264941181</v>
      </c>
      <c r="AC41" s="219">
        <v>3756.2851873725685</v>
      </c>
      <c r="AD41" s="219">
        <v>3752.098705699836</v>
      </c>
      <c r="AE41" s="219">
        <v>3688.5925059056067</v>
      </c>
      <c r="AF41" s="219">
        <v>3616.8955864255099</v>
      </c>
      <c r="AG41" s="219">
        <v>3472.4687264769004</v>
      </c>
      <c r="AH41" s="219">
        <v>3443.8528605245224</v>
      </c>
      <c r="AI41" s="219">
        <v>3334.3408123883928</v>
      </c>
      <c r="AJ41" s="219">
        <v>3217.7086465018638</v>
      </c>
      <c r="AK41" s="219">
        <v>3156.2348661688688</v>
      </c>
      <c r="AL41" s="219">
        <v>3017.6627482837621</v>
      </c>
      <c r="AM41" s="219">
        <v>3007.7289979498764</v>
      </c>
      <c r="AN41" s="219">
        <v>2978.5677596080577</v>
      </c>
      <c r="AO41" s="219">
        <v>2956.9746441368543</v>
      </c>
      <c r="AP41" s="219">
        <v>2933.5131488838647</v>
      </c>
      <c r="AQ41" s="219">
        <v>2907.9718870037195</v>
      </c>
      <c r="AR41" s="219">
        <v>2887.3132155999047</v>
      </c>
      <c r="AS41" s="219">
        <v>2861.9838334646902</v>
      </c>
      <c r="AT41" s="219">
        <v>2747.7224311356231</v>
      </c>
      <c r="AU41" s="219">
        <v>2619.7737890517897</v>
      </c>
      <c r="AV41" s="219">
        <v>2582.44490879364</v>
      </c>
      <c r="AW41" s="219">
        <v>2555.676782179271</v>
      </c>
      <c r="AX41" s="219">
        <v>2515.1349978745529</v>
      </c>
      <c r="AY41" s="219">
        <v>2445.6419177170351</v>
      </c>
      <c r="AZ41" s="219">
        <v>2391.772136317873</v>
      </c>
      <c r="BA41" s="220">
        <v>2344.9154714002298</v>
      </c>
    </row>
    <row r="42" spans="1:53">
      <c r="A42" s="211" t="s">
        <v>461</v>
      </c>
      <c r="B42" s="212" t="s">
        <v>462</v>
      </c>
      <c r="C42" s="213">
        <v>43841.836895765693</v>
      </c>
      <c r="D42" s="214">
        <v>43361.423170000002</v>
      </c>
      <c r="E42" s="214">
        <v>43725.63783</v>
      </c>
      <c r="F42" s="214">
        <v>47388.390589999988</v>
      </c>
      <c r="G42" s="214">
        <v>46158.730300000003</v>
      </c>
      <c r="H42" s="214">
        <v>45196.187051377623</v>
      </c>
      <c r="I42" s="214">
        <v>43449.81528000001</v>
      </c>
      <c r="J42" s="214">
        <v>44288.065530000007</v>
      </c>
      <c r="K42" s="214">
        <v>39048.59454999998</v>
      </c>
      <c r="L42" s="214">
        <v>37289.432889999989</v>
      </c>
      <c r="M42" s="214">
        <v>41102.960041545412</v>
      </c>
      <c r="N42" s="214">
        <v>36553.134461382993</v>
      </c>
      <c r="O42" s="214">
        <v>38315.595912568577</v>
      </c>
      <c r="P42" s="214">
        <v>35482.218319063875</v>
      </c>
      <c r="Q42" s="214">
        <v>36751.549773919338</v>
      </c>
      <c r="R42" s="214">
        <v>35534.339867403454</v>
      </c>
      <c r="S42" s="214">
        <v>36068.380522830528</v>
      </c>
      <c r="T42" s="214">
        <v>36537.416929391562</v>
      </c>
      <c r="U42" s="214">
        <v>36913.172212587931</v>
      </c>
      <c r="V42" s="214">
        <v>37283.682536447021</v>
      </c>
      <c r="W42" s="214">
        <v>37627.261583710701</v>
      </c>
      <c r="X42" s="214">
        <v>37752.134165630028</v>
      </c>
      <c r="Y42" s="214">
        <v>37867.346454125931</v>
      </c>
      <c r="Z42" s="214">
        <v>37633.795376371781</v>
      </c>
      <c r="AA42" s="214">
        <v>37616.559359600826</v>
      </c>
      <c r="AB42" s="214">
        <v>37601.232777938603</v>
      </c>
      <c r="AC42" s="214">
        <v>37504.372416959828</v>
      </c>
      <c r="AD42" s="214">
        <v>37120.600466286705</v>
      </c>
      <c r="AE42" s="214">
        <v>36950.420502724162</v>
      </c>
      <c r="AF42" s="214">
        <v>37091.093438196782</v>
      </c>
      <c r="AG42" s="214">
        <v>36574.616094659621</v>
      </c>
      <c r="AH42" s="214">
        <v>36487.31108152563</v>
      </c>
      <c r="AI42" s="214">
        <v>36223.169975721925</v>
      </c>
      <c r="AJ42" s="214">
        <v>35775.860058271966</v>
      </c>
      <c r="AK42" s="214">
        <v>35696.364348689756</v>
      </c>
      <c r="AL42" s="214">
        <v>35417.136328362263</v>
      </c>
      <c r="AM42" s="214">
        <v>35594.939625807456</v>
      </c>
      <c r="AN42" s="214">
        <v>35581.737507244026</v>
      </c>
      <c r="AO42" s="214">
        <v>35538.408629098485</v>
      </c>
      <c r="AP42" s="214">
        <v>35484.651404092852</v>
      </c>
      <c r="AQ42" s="214">
        <v>35461.077877600816</v>
      </c>
      <c r="AR42" s="214">
        <v>35330.78041772719</v>
      </c>
      <c r="AS42" s="214">
        <v>35261.533057325199</v>
      </c>
      <c r="AT42" s="214">
        <v>34868.943045127729</v>
      </c>
      <c r="AU42" s="214">
        <v>34885.678313059463</v>
      </c>
      <c r="AV42" s="214">
        <v>34789.20567364413</v>
      </c>
      <c r="AW42" s="214">
        <v>34656.163354353666</v>
      </c>
      <c r="AX42" s="214">
        <v>34281.947762278272</v>
      </c>
      <c r="AY42" s="214">
        <v>34178.786017721206</v>
      </c>
      <c r="AZ42" s="214">
        <v>34291.107559864555</v>
      </c>
      <c r="BA42" s="215">
        <v>33946.047318194025</v>
      </c>
    </row>
    <row r="43" spans="1:53">
      <c r="A43" s="211" t="s">
        <v>463</v>
      </c>
      <c r="B43" s="212" t="s">
        <v>464</v>
      </c>
      <c r="C43" s="213">
        <v>247112.57165621087</v>
      </c>
      <c r="D43" s="214">
        <v>263658.34210999997</v>
      </c>
      <c r="E43" s="214">
        <v>264547.19301999995</v>
      </c>
      <c r="F43" s="214">
        <v>271388.36947999994</v>
      </c>
      <c r="G43" s="214">
        <v>278085.88449999993</v>
      </c>
      <c r="H43" s="214">
        <v>281404.78539968387</v>
      </c>
      <c r="I43" s="214">
        <v>282311.22250999999</v>
      </c>
      <c r="J43" s="214">
        <v>272282.5624099999</v>
      </c>
      <c r="K43" s="214">
        <v>282139.04505999997</v>
      </c>
      <c r="L43" s="214">
        <v>267450.03330999997</v>
      </c>
      <c r="M43" s="214">
        <v>271345.32829298632</v>
      </c>
      <c r="N43" s="214">
        <v>265322.89135489968</v>
      </c>
      <c r="O43" s="214">
        <v>260614.76195367172</v>
      </c>
      <c r="P43" s="214">
        <v>259797.47003942993</v>
      </c>
      <c r="Q43" s="214">
        <v>259257.17387781409</v>
      </c>
      <c r="R43" s="214">
        <v>265333.77529720153</v>
      </c>
      <c r="S43" s="214">
        <v>269150.78245735075</v>
      </c>
      <c r="T43" s="214">
        <v>271874.04609161592</v>
      </c>
      <c r="U43" s="214">
        <v>273342.34148508619</v>
      </c>
      <c r="V43" s="214">
        <v>272985.86526645336</v>
      </c>
      <c r="W43" s="214">
        <v>271235.04562996846</v>
      </c>
      <c r="X43" s="214">
        <v>268665.34968976764</v>
      </c>
      <c r="Y43" s="214">
        <v>265851.0069943578</v>
      </c>
      <c r="Z43" s="214">
        <v>263475.04445328441</v>
      </c>
      <c r="AA43" s="214">
        <v>259042.07532673754</v>
      </c>
      <c r="AB43" s="214">
        <v>255110.74745021848</v>
      </c>
      <c r="AC43" s="214">
        <v>252139.48132491211</v>
      </c>
      <c r="AD43" s="214">
        <v>248532.94074587137</v>
      </c>
      <c r="AE43" s="214">
        <v>245866.83225812158</v>
      </c>
      <c r="AF43" s="214">
        <v>243002.79451337366</v>
      </c>
      <c r="AG43" s="214">
        <v>239691.38089797233</v>
      </c>
      <c r="AH43" s="214">
        <v>237506.62152724629</v>
      </c>
      <c r="AI43" s="214">
        <v>235252.89380057307</v>
      </c>
      <c r="AJ43" s="214">
        <v>232310.17979348212</v>
      </c>
      <c r="AK43" s="214">
        <v>229400.64135565763</v>
      </c>
      <c r="AL43" s="214">
        <v>226301.94031279581</v>
      </c>
      <c r="AM43" s="214">
        <v>223546.97808825271</v>
      </c>
      <c r="AN43" s="214">
        <v>220509.52578772939</v>
      </c>
      <c r="AO43" s="214">
        <v>217335.50163885995</v>
      </c>
      <c r="AP43" s="214">
        <v>214049.43819959526</v>
      </c>
      <c r="AQ43" s="214">
        <v>210672.61052852348</v>
      </c>
      <c r="AR43" s="214">
        <v>207306.49091977163</v>
      </c>
      <c r="AS43" s="214">
        <v>204020.29010421949</v>
      </c>
      <c r="AT43" s="214">
        <v>200495.38477824355</v>
      </c>
      <c r="AU43" s="214">
        <v>197082.30422432345</v>
      </c>
      <c r="AV43" s="214">
        <v>193746.74446880692</v>
      </c>
      <c r="AW43" s="214">
        <v>190552.49268784566</v>
      </c>
      <c r="AX43" s="214">
        <v>187312.14950912309</v>
      </c>
      <c r="AY43" s="214">
        <v>184112.93799034948</v>
      </c>
      <c r="AZ43" s="214">
        <v>180899.90998253744</v>
      </c>
      <c r="BA43" s="215">
        <v>177653.1894547696</v>
      </c>
    </row>
    <row r="44" spans="1:53">
      <c r="A44" s="211" t="s">
        <v>465</v>
      </c>
      <c r="B44" s="212" t="s">
        <v>466</v>
      </c>
      <c r="C44" s="213">
        <v>26301.707697032049</v>
      </c>
      <c r="D44" s="214">
        <v>25793.484848270742</v>
      </c>
      <c r="E44" s="214">
        <v>24646.750120000001</v>
      </c>
      <c r="F44" s="214">
        <v>23859.060869999998</v>
      </c>
      <c r="G44" s="214">
        <v>22376.031619999994</v>
      </c>
      <c r="H44" s="214">
        <v>20392.664421840145</v>
      </c>
      <c r="I44" s="214">
        <v>21142.561039999997</v>
      </c>
      <c r="J44" s="214">
        <v>19603.515159999995</v>
      </c>
      <c r="K44" s="214">
        <v>19701.127259999994</v>
      </c>
      <c r="L44" s="214">
        <v>15956.771029999998</v>
      </c>
      <c r="M44" s="214">
        <v>12983.662714553107</v>
      </c>
      <c r="N44" s="214">
        <v>11962.355979478012</v>
      </c>
      <c r="O44" s="214">
        <v>11160.788745085149</v>
      </c>
      <c r="P44" s="214">
        <v>9886.3052947048491</v>
      </c>
      <c r="Q44" s="214">
        <v>8750.3614894467664</v>
      </c>
      <c r="R44" s="214">
        <v>7902.9313333874206</v>
      </c>
      <c r="S44" s="214">
        <v>7667.3203470357239</v>
      </c>
      <c r="T44" s="214">
        <v>7694.6747195048474</v>
      </c>
      <c r="U44" s="214">
        <v>7577.3311410204542</v>
      </c>
      <c r="V44" s="214">
        <v>7434.6004474387382</v>
      </c>
      <c r="W44" s="214">
        <v>7296.9986861176512</v>
      </c>
      <c r="X44" s="214">
        <v>7217.6861360586408</v>
      </c>
      <c r="Y44" s="214">
        <v>7072.606233030634</v>
      </c>
      <c r="Z44" s="214">
        <v>6778.0608991198669</v>
      </c>
      <c r="AA44" s="214">
        <v>6672.1709762962901</v>
      </c>
      <c r="AB44" s="214">
        <v>6448.4261161387767</v>
      </c>
      <c r="AC44" s="214">
        <v>6222.7513053041675</v>
      </c>
      <c r="AD44" s="214">
        <v>5843.8062911073321</v>
      </c>
      <c r="AE44" s="214">
        <v>5671.5304034020737</v>
      </c>
      <c r="AF44" s="214">
        <v>5589.1332694140792</v>
      </c>
      <c r="AG44" s="214">
        <v>5190.6243574164982</v>
      </c>
      <c r="AH44" s="214">
        <v>5050.7171251670916</v>
      </c>
      <c r="AI44" s="214">
        <v>4763.0292229204006</v>
      </c>
      <c r="AJ44" s="214">
        <v>4513.6386681336307</v>
      </c>
      <c r="AK44" s="214">
        <v>4267.2041209196095</v>
      </c>
      <c r="AL44" s="214">
        <v>4035.131522276959</v>
      </c>
      <c r="AM44" s="214">
        <v>3996.6605861020807</v>
      </c>
      <c r="AN44" s="214">
        <v>3794.422109244646</v>
      </c>
      <c r="AO44" s="214">
        <v>3664.5434095379323</v>
      </c>
      <c r="AP44" s="214">
        <v>3541.3428686369721</v>
      </c>
      <c r="AQ44" s="214">
        <v>3434.7857432701649</v>
      </c>
      <c r="AR44" s="214">
        <v>3305.6729425079579</v>
      </c>
      <c r="AS44" s="214">
        <v>3182.3895102776896</v>
      </c>
      <c r="AT44" s="214">
        <v>3010.6411757011447</v>
      </c>
      <c r="AU44" s="214">
        <v>2925.9269156399187</v>
      </c>
      <c r="AV44" s="214">
        <v>2784.2216403282987</v>
      </c>
      <c r="AW44" s="214">
        <v>2677.9652901770378</v>
      </c>
      <c r="AX44" s="214">
        <v>2494.6153465331054</v>
      </c>
      <c r="AY44" s="214">
        <v>2419.491898422576</v>
      </c>
      <c r="AZ44" s="214">
        <v>2381.4441691807051</v>
      </c>
      <c r="BA44" s="215">
        <v>2265.5556356016659</v>
      </c>
    </row>
    <row r="45" spans="1:53">
      <c r="A45" s="211" t="s">
        <v>467</v>
      </c>
      <c r="B45" s="212" t="s">
        <v>468</v>
      </c>
      <c r="C45" s="213">
        <v>40374.505639516712</v>
      </c>
      <c r="D45" s="214">
        <v>40557.238620000004</v>
      </c>
      <c r="E45" s="214">
        <v>40648.687389999992</v>
      </c>
      <c r="F45" s="214">
        <v>42255.631849999991</v>
      </c>
      <c r="G45" s="214">
        <v>44419.901489999997</v>
      </c>
      <c r="H45" s="214">
        <v>44580.252767643222</v>
      </c>
      <c r="I45" s="214">
        <v>45242.025429999994</v>
      </c>
      <c r="J45" s="214">
        <v>43255.014180000013</v>
      </c>
      <c r="K45" s="214">
        <v>44034.680009999982</v>
      </c>
      <c r="L45" s="214">
        <v>39379.268199999999</v>
      </c>
      <c r="M45" s="214">
        <v>39659.096868408044</v>
      </c>
      <c r="N45" s="214">
        <v>36968.342121638496</v>
      </c>
      <c r="O45" s="214">
        <v>32369.569304247449</v>
      </c>
      <c r="P45" s="214">
        <v>30509.099640599354</v>
      </c>
      <c r="Q45" s="214">
        <v>27940.462111090415</v>
      </c>
      <c r="R45" s="214">
        <v>29870.933019367312</v>
      </c>
      <c r="S45" s="214">
        <v>31999.576494012672</v>
      </c>
      <c r="T45" s="214">
        <v>32266.097916320319</v>
      </c>
      <c r="U45" s="214">
        <v>32407.477808954114</v>
      </c>
      <c r="V45" s="214">
        <v>32582.164957135828</v>
      </c>
      <c r="W45" s="214">
        <v>32796.330356835497</v>
      </c>
      <c r="X45" s="214">
        <v>32927.254760862736</v>
      </c>
      <c r="Y45" s="214">
        <v>32994.577014903123</v>
      </c>
      <c r="Z45" s="214">
        <v>32640.317408909788</v>
      </c>
      <c r="AA45" s="214">
        <v>32577.724907864344</v>
      </c>
      <c r="AB45" s="214">
        <v>32581.952218638384</v>
      </c>
      <c r="AC45" s="214">
        <v>32653.456353067169</v>
      </c>
      <c r="AD45" s="214">
        <v>32583.878920162137</v>
      </c>
      <c r="AE45" s="214">
        <v>32453.654400309577</v>
      </c>
      <c r="AF45" s="214">
        <v>32637.554848134059</v>
      </c>
      <c r="AG45" s="214">
        <v>32625.35783474792</v>
      </c>
      <c r="AH45" s="214">
        <v>32497.813813577421</v>
      </c>
      <c r="AI45" s="214">
        <v>32525.158323068266</v>
      </c>
      <c r="AJ45" s="214">
        <v>32043.969126423926</v>
      </c>
      <c r="AK45" s="214">
        <v>32083.093476482682</v>
      </c>
      <c r="AL45" s="214">
        <v>32000.623626601904</v>
      </c>
      <c r="AM45" s="214">
        <v>32191.665702290586</v>
      </c>
      <c r="AN45" s="214">
        <v>32310.23144328544</v>
      </c>
      <c r="AO45" s="214">
        <v>32392.437569956062</v>
      </c>
      <c r="AP45" s="214">
        <v>32381.049277088947</v>
      </c>
      <c r="AQ45" s="214">
        <v>32247.111758015028</v>
      </c>
      <c r="AR45" s="214">
        <v>31994.445904643588</v>
      </c>
      <c r="AS45" s="214">
        <v>31715.238502851782</v>
      </c>
      <c r="AT45" s="214">
        <v>31342.246320064234</v>
      </c>
      <c r="AU45" s="214">
        <v>31353.982537984721</v>
      </c>
      <c r="AV45" s="214">
        <v>31496.259682710592</v>
      </c>
      <c r="AW45" s="214">
        <v>31652.835456842025</v>
      </c>
      <c r="AX45" s="214">
        <v>31642.314330840647</v>
      </c>
      <c r="AY45" s="214">
        <v>31755.79468099431</v>
      </c>
      <c r="AZ45" s="214">
        <v>31951.666267727498</v>
      </c>
      <c r="BA45" s="215">
        <v>32059.921876178778</v>
      </c>
    </row>
    <row r="46" spans="1:53">
      <c r="A46" s="216" t="s">
        <v>469</v>
      </c>
      <c r="B46" s="217" t="s">
        <v>470</v>
      </c>
      <c r="C46" s="218">
        <v>1331.9957945760193</v>
      </c>
      <c r="D46" s="219">
        <v>1172.5992099999999</v>
      </c>
      <c r="E46" s="219">
        <v>1416.8486899999998</v>
      </c>
      <c r="F46" s="219">
        <v>1224.6003499999997</v>
      </c>
      <c r="G46" s="219">
        <v>1434.2957499999995</v>
      </c>
      <c r="H46" s="219">
        <v>1708.9890291357697</v>
      </c>
      <c r="I46" s="219">
        <v>1282.6970699999997</v>
      </c>
      <c r="J46" s="219">
        <v>1400.7979700000001</v>
      </c>
      <c r="K46" s="219">
        <v>1317.5011</v>
      </c>
      <c r="L46" s="219">
        <v>1039.0971899999995</v>
      </c>
      <c r="M46" s="219">
        <v>1091.3825606851374</v>
      </c>
      <c r="N46" s="219">
        <v>754.94395709491369</v>
      </c>
      <c r="O46" s="219">
        <v>700.53509902122391</v>
      </c>
      <c r="P46" s="219">
        <v>847.4490495298154</v>
      </c>
      <c r="Q46" s="219">
        <v>655.87095978367961</v>
      </c>
      <c r="R46" s="219">
        <v>486.4811117809611</v>
      </c>
      <c r="S46" s="219">
        <v>721.90147765926008</v>
      </c>
      <c r="T46" s="219">
        <v>740.42055222105864</v>
      </c>
      <c r="U46" s="219">
        <v>750.36911616022189</v>
      </c>
      <c r="V46" s="219">
        <v>758.53376790279731</v>
      </c>
      <c r="W46" s="219">
        <v>765.37030514976584</v>
      </c>
      <c r="X46" s="219">
        <v>768.57540003078418</v>
      </c>
      <c r="Y46" s="219">
        <v>769.29218810060922</v>
      </c>
      <c r="Z46" s="219">
        <v>769.73459224031524</v>
      </c>
      <c r="AA46" s="219">
        <v>758.86028759785393</v>
      </c>
      <c r="AB46" s="219">
        <v>757.28566368752627</v>
      </c>
      <c r="AC46" s="219">
        <v>754.79817852428437</v>
      </c>
      <c r="AD46" s="219">
        <v>754.97341445049472</v>
      </c>
      <c r="AE46" s="219">
        <v>758.60416806313765</v>
      </c>
      <c r="AF46" s="219">
        <v>762.47351511356374</v>
      </c>
      <c r="AG46" s="219">
        <v>763.24142961149289</v>
      </c>
      <c r="AH46" s="219">
        <v>757.75230779216383</v>
      </c>
      <c r="AI46" s="219">
        <v>748.30198344465896</v>
      </c>
      <c r="AJ46" s="219">
        <v>749.43568747219604</v>
      </c>
      <c r="AK46" s="219">
        <v>746.57406301338608</v>
      </c>
      <c r="AL46" s="219">
        <v>744.91136040642118</v>
      </c>
      <c r="AM46" s="219">
        <v>751.22288981307338</v>
      </c>
      <c r="AN46" s="219">
        <v>756.76968703803755</v>
      </c>
      <c r="AO46" s="219">
        <v>760.65051043221422</v>
      </c>
      <c r="AP46" s="219">
        <v>764.784319909391</v>
      </c>
      <c r="AQ46" s="219">
        <v>769.18822890827323</v>
      </c>
      <c r="AR46" s="219">
        <v>772.83251506452177</v>
      </c>
      <c r="AS46" s="219">
        <v>775.19185234572114</v>
      </c>
      <c r="AT46" s="219">
        <v>778.66617312107496</v>
      </c>
      <c r="AU46" s="219">
        <v>776.76409444043907</v>
      </c>
      <c r="AV46" s="219">
        <v>780.63601723015995</v>
      </c>
      <c r="AW46" s="219">
        <v>784.95925054490885</v>
      </c>
      <c r="AX46" s="219">
        <v>790.63111178016425</v>
      </c>
      <c r="AY46" s="219">
        <v>797.69305601236601</v>
      </c>
      <c r="AZ46" s="219">
        <v>804.96366253923907</v>
      </c>
      <c r="BA46" s="220">
        <v>811.62343937136814</v>
      </c>
    </row>
    <row r="47" spans="1:53">
      <c r="A47" s="216" t="s">
        <v>471</v>
      </c>
      <c r="B47" s="217" t="s">
        <v>472</v>
      </c>
      <c r="C47" s="218">
        <v>5981.8217675761771</v>
      </c>
      <c r="D47" s="219">
        <v>5070.6992200000013</v>
      </c>
      <c r="E47" s="219">
        <v>5941.1942900000013</v>
      </c>
      <c r="F47" s="219">
        <v>5734.9932599999975</v>
      </c>
      <c r="G47" s="219">
        <v>6122.4852500000015</v>
      </c>
      <c r="H47" s="219">
        <v>5872.1688753514882</v>
      </c>
      <c r="I47" s="219">
        <v>5806.0872499999978</v>
      </c>
      <c r="J47" s="219">
        <v>5921.4002100000043</v>
      </c>
      <c r="K47" s="219">
        <v>5277.6036900000008</v>
      </c>
      <c r="L47" s="219">
        <v>4134.3954099999983</v>
      </c>
      <c r="M47" s="219">
        <v>4537.5459326333003</v>
      </c>
      <c r="N47" s="219">
        <v>4215.8445773901367</v>
      </c>
      <c r="O47" s="219">
        <v>3999.0930404386459</v>
      </c>
      <c r="P47" s="219">
        <v>3989.3963606260427</v>
      </c>
      <c r="Q47" s="219">
        <v>3686.7541541312107</v>
      </c>
      <c r="R47" s="219">
        <v>4081.540091087546</v>
      </c>
      <c r="S47" s="219">
        <v>4265.1070737553009</v>
      </c>
      <c r="T47" s="219">
        <v>4339.2372029875041</v>
      </c>
      <c r="U47" s="219">
        <v>4408.0164727956981</v>
      </c>
      <c r="V47" s="219">
        <v>4469.0425357745689</v>
      </c>
      <c r="W47" s="219">
        <v>4522.4944724349862</v>
      </c>
      <c r="X47" s="219">
        <v>4570.4737791231973</v>
      </c>
      <c r="Y47" s="219">
        <v>4615.2189884240006</v>
      </c>
      <c r="Z47" s="219">
        <v>4657.895631069111</v>
      </c>
      <c r="AA47" s="219">
        <v>4693.9945374985909</v>
      </c>
      <c r="AB47" s="219">
        <v>4730.2288164206957</v>
      </c>
      <c r="AC47" s="219">
        <v>4767.280619127042</v>
      </c>
      <c r="AD47" s="219">
        <v>4804.3663765550891</v>
      </c>
      <c r="AE47" s="219">
        <v>4843.0437097075255</v>
      </c>
      <c r="AF47" s="219">
        <v>4882.164215495608</v>
      </c>
      <c r="AG47" s="219">
        <v>4920.5817036348908</v>
      </c>
      <c r="AH47" s="219">
        <v>4956.4210140090399</v>
      </c>
      <c r="AI47" s="219">
        <v>4990.1694014648338</v>
      </c>
      <c r="AJ47" s="219">
        <v>5026.5328911265015</v>
      </c>
      <c r="AK47" s="219">
        <v>5061.1956299891372</v>
      </c>
      <c r="AL47" s="219">
        <v>5094.8213150594029</v>
      </c>
      <c r="AM47" s="219">
        <v>5134.6598171808328</v>
      </c>
      <c r="AN47" s="219">
        <v>5175.3861732858222</v>
      </c>
      <c r="AO47" s="219">
        <v>5216.1395181885946</v>
      </c>
      <c r="AP47" s="219">
        <v>5257.7864810433466</v>
      </c>
      <c r="AQ47" s="219">
        <v>5300.7957559990282</v>
      </c>
      <c r="AR47" s="219">
        <v>5344.9355587610098</v>
      </c>
      <c r="AS47" s="219">
        <v>5390.3565562446693</v>
      </c>
      <c r="AT47" s="219">
        <v>5437.60753390838</v>
      </c>
      <c r="AU47" s="219">
        <v>5483.5388041376182</v>
      </c>
      <c r="AV47" s="219">
        <v>5531.9709254749441</v>
      </c>
      <c r="AW47" s="219">
        <v>5581.7793859571902</v>
      </c>
      <c r="AX47" s="219">
        <v>5632.3580204658456</v>
      </c>
      <c r="AY47" s="219">
        <v>5683.8414446509196</v>
      </c>
      <c r="AZ47" s="219">
        <v>5735.9689926483316</v>
      </c>
      <c r="BA47" s="220">
        <v>5788.5875836818195</v>
      </c>
    </row>
    <row r="48" spans="1:53">
      <c r="A48" s="216" t="s">
        <v>473</v>
      </c>
      <c r="B48" s="217" t="s">
        <v>474</v>
      </c>
      <c r="C48" s="218">
        <v>18157.373700585678</v>
      </c>
      <c r="D48" s="219">
        <v>17697.796649999997</v>
      </c>
      <c r="E48" s="219">
        <v>18002.481090000001</v>
      </c>
      <c r="F48" s="219">
        <v>17474.670329999997</v>
      </c>
      <c r="G48" s="219">
        <v>18723.249339999998</v>
      </c>
      <c r="H48" s="219">
        <v>19640.800467949161</v>
      </c>
      <c r="I48" s="219">
        <v>19922.565309999998</v>
      </c>
      <c r="J48" s="219">
        <v>19283.512310000006</v>
      </c>
      <c r="K48" s="219">
        <v>18918.289069999992</v>
      </c>
      <c r="L48" s="219">
        <v>17955.085589999999</v>
      </c>
      <c r="M48" s="219">
        <v>17808.684564550236</v>
      </c>
      <c r="N48" s="219">
        <v>17439.546479677538</v>
      </c>
      <c r="O48" s="219">
        <v>14907.855832122064</v>
      </c>
      <c r="P48" s="219">
        <v>14165.256427635833</v>
      </c>
      <c r="Q48" s="219">
        <v>12964.891954513085</v>
      </c>
      <c r="R48" s="219">
        <v>13609.288767603171</v>
      </c>
      <c r="S48" s="219">
        <v>13959.43317515026</v>
      </c>
      <c r="T48" s="219">
        <v>14204.354308035734</v>
      </c>
      <c r="U48" s="219">
        <v>14436.720180935055</v>
      </c>
      <c r="V48" s="219">
        <v>14643.100376040366</v>
      </c>
      <c r="W48" s="219">
        <v>14825.133764854285</v>
      </c>
      <c r="X48" s="219">
        <v>14993.245462946888</v>
      </c>
      <c r="Y48" s="219">
        <v>15151.812686952217</v>
      </c>
      <c r="Z48" s="219">
        <v>15303.154658678208</v>
      </c>
      <c r="AA48" s="219">
        <v>15448.136560286275</v>
      </c>
      <c r="AB48" s="219">
        <v>15589.926903964182</v>
      </c>
      <c r="AC48" s="219">
        <v>15732.07692670112</v>
      </c>
      <c r="AD48" s="219">
        <v>15873.951560713627</v>
      </c>
      <c r="AE48" s="219">
        <v>16016.041447365027</v>
      </c>
      <c r="AF48" s="219">
        <v>16157.864399381362</v>
      </c>
      <c r="AG48" s="219">
        <v>16298.235685697791</v>
      </c>
      <c r="AH48" s="219">
        <v>16437.123852519053</v>
      </c>
      <c r="AI48" s="219">
        <v>16574.951972524032</v>
      </c>
      <c r="AJ48" s="219">
        <v>16713.765930937974</v>
      </c>
      <c r="AK48" s="219">
        <v>16853.279382051562</v>
      </c>
      <c r="AL48" s="219">
        <v>16993.271099665068</v>
      </c>
      <c r="AM48" s="219">
        <v>17136.39226294879</v>
      </c>
      <c r="AN48" s="219">
        <v>17282.231349034311</v>
      </c>
      <c r="AO48" s="219">
        <v>17430.292152387705</v>
      </c>
      <c r="AP48" s="219">
        <v>17581.406670808228</v>
      </c>
      <c r="AQ48" s="219">
        <v>17736.47394028433</v>
      </c>
      <c r="AR48" s="219">
        <v>17895.630087362475</v>
      </c>
      <c r="AS48" s="219">
        <v>18059.028475207706</v>
      </c>
      <c r="AT48" s="219">
        <v>18225.771898478815</v>
      </c>
      <c r="AU48" s="219">
        <v>18394.367504743041</v>
      </c>
      <c r="AV48" s="219">
        <v>18567.54131986482</v>
      </c>
      <c r="AW48" s="219">
        <v>18743.3254386318</v>
      </c>
      <c r="AX48" s="219">
        <v>18919.756692112725</v>
      </c>
      <c r="AY48" s="219">
        <v>19097.071919772228</v>
      </c>
      <c r="AZ48" s="219">
        <v>19275.658481272018</v>
      </c>
      <c r="BA48" s="220">
        <v>19456.143328857728</v>
      </c>
    </row>
    <row r="49" spans="1:53">
      <c r="A49" s="216" t="s">
        <v>475</v>
      </c>
      <c r="B49" s="217" t="s">
        <v>476</v>
      </c>
      <c r="C49" s="218">
        <v>9520.9717303186571</v>
      </c>
      <c r="D49" s="219">
        <v>9910.2949200000021</v>
      </c>
      <c r="E49" s="219">
        <v>9927.2755900000011</v>
      </c>
      <c r="F49" s="219">
        <v>10594.169709999998</v>
      </c>
      <c r="G49" s="219">
        <v>11391.394039999996</v>
      </c>
      <c r="H49" s="219">
        <v>11928.280783554424</v>
      </c>
      <c r="I49" s="219">
        <v>11572.296089999996</v>
      </c>
      <c r="J49" s="219">
        <v>10843.59283</v>
      </c>
      <c r="K49" s="219">
        <v>10752.585819999995</v>
      </c>
      <c r="L49" s="219">
        <v>8691.0009399999981</v>
      </c>
      <c r="M49" s="219">
        <v>9156.517718566387</v>
      </c>
      <c r="N49" s="219">
        <v>8792.390939904948</v>
      </c>
      <c r="O49" s="219">
        <v>7740.5925036256112</v>
      </c>
      <c r="P49" s="219">
        <v>6635.1858333862538</v>
      </c>
      <c r="Q49" s="219">
        <v>5760.6319184686618</v>
      </c>
      <c r="R49" s="219">
        <v>6277.6791200699099</v>
      </c>
      <c r="S49" s="219">
        <v>6146.6020076803479</v>
      </c>
      <c r="T49" s="219">
        <v>6004.2655904934363</v>
      </c>
      <c r="U49" s="219">
        <v>5802.1099467772847</v>
      </c>
      <c r="V49" s="219">
        <v>5667.7125692895515</v>
      </c>
      <c r="W49" s="219">
        <v>5618.3753014516133</v>
      </c>
      <c r="X49" s="219">
        <v>5578.8353167163668</v>
      </c>
      <c r="Y49" s="219">
        <v>5544.0525568148068</v>
      </c>
      <c r="Z49" s="219">
        <v>5294.6877984198454</v>
      </c>
      <c r="AA49" s="219">
        <v>5249.5683765723879</v>
      </c>
      <c r="AB49" s="219">
        <v>5145.9830791686727</v>
      </c>
      <c r="AC49" s="219">
        <v>5181.5343438043919</v>
      </c>
      <c r="AD49" s="219">
        <v>5175.2599000975742</v>
      </c>
      <c r="AE49" s="219">
        <v>5190.1552338834144</v>
      </c>
      <c r="AF49" s="219">
        <v>5194.4198248755001</v>
      </c>
      <c r="AG49" s="219">
        <v>5140.9796155018475</v>
      </c>
      <c r="AH49" s="219">
        <v>5150.3792529758539</v>
      </c>
      <c r="AI49" s="219">
        <v>5119.0470267223127</v>
      </c>
      <c r="AJ49" s="219">
        <v>5032.2728595826457</v>
      </c>
      <c r="AK49" s="219">
        <v>4963.3098409864624</v>
      </c>
      <c r="AL49" s="219">
        <v>4918.8750198837506</v>
      </c>
      <c r="AM49" s="219">
        <v>4912.153657622157</v>
      </c>
      <c r="AN49" s="219">
        <v>4856.4865256865705</v>
      </c>
      <c r="AO49" s="219">
        <v>4791.2328631673681</v>
      </c>
      <c r="AP49" s="219">
        <v>4643.3232228312436</v>
      </c>
      <c r="AQ49" s="219">
        <v>4364.2128002077989</v>
      </c>
      <c r="AR49" s="219">
        <v>4014.0264317035612</v>
      </c>
      <c r="AS49" s="219">
        <v>3644.0081580620799</v>
      </c>
      <c r="AT49" s="219">
        <v>3304.0445311490621</v>
      </c>
      <c r="AU49" s="219">
        <v>3239.7013070379785</v>
      </c>
      <c r="AV49" s="219">
        <v>3190.8570886450543</v>
      </c>
      <c r="AW49" s="219">
        <v>3176.7914888174864</v>
      </c>
      <c r="AX49" s="219">
        <v>3059.0022233751306</v>
      </c>
      <c r="AY49" s="219">
        <v>3033.7186237654723</v>
      </c>
      <c r="AZ49" s="219">
        <v>2988.8057972689166</v>
      </c>
      <c r="BA49" s="220">
        <v>2910.1048131515654</v>
      </c>
    </row>
    <row r="50" spans="1:53">
      <c r="A50" s="216" t="s">
        <v>477</v>
      </c>
      <c r="B50" s="217" t="s">
        <v>478</v>
      </c>
      <c r="C50" s="218">
        <v>1138.6501632385769</v>
      </c>
      <c r="D50" s="219">
        <v>1303.66266</v>
      </c>
      <c r="E50" s="219">
        <v>784.59926999999993</v>
      </c>
      <c r="F50" s="219">
        <v>811.79930999999988</v>
      </c>
      <c r="G50" s="219">
        <v>910.89791999999989</v>
      </c>
      <c r="H50" s="219">
        <v>1023.9083105472312</v>
      </c>
      <c r="I50" s="219">
        <v>1118.9984499999998</v>
      </c>
      <c r="J50" s="219">
        <v>1060.8987400000005</v>
      </c>
      <c r="K50" s="219">
        <v>981.09885999999983</v>
      </c>
      <c r="L50" s="219">
        <v>752.09891999999991</v>
      </c>
      <c r="M50" s="219">
        <v>1184.0545733312345</v>
      </c>
      <c r="N50" s="219">
        <v>1165.3050226236537</v>
      </c>
      <c r="O50" s="219">
        <v>836.60594588844867</v>
      </c>
      <c r="P50" s="219">
        <v>877.1858024173896</v>
      </c>
      <c r="Q50" s="219">
        <v>932.35887783658598</v>
      </c>
      <c r="R50" s="219">
        <v>799.15429151608828</v>
      </c>
      <c r="S50" s="219">
        <v>846.90104117320993</v>
      </c>
      <c r="T50" s="219">
        <v>862.16638929695114</v>
      </c>
      <c r="U50" s="219">
        <v>876.60130188248604</v>
      </c>
      <c r="V50" s="219">
        <v>888.68184366960281</v>
      </c>
      <c r="W50" s="219">
        <v>898.87797103637433</v>
      </c>
      <c r="X50" s="219">
        <v>907.22133273201666</v>
      </c>
      <c r="Y50" s="219">
        <v>916.27380662658834</v>
      </c>
      <c r="Z50" s="219">
        <v>921.47489811953699</v>
      </c>
      <c r="AA50" s="219">
        <v>924.6589751734557</v>
      </c>
      <c r="AB50" s="219">
        <v>932.15714499810235</v>
      </c>
      <c r="AC50" s="219">
        <v>938.80931634741171</v>
      </c>
      <c r="AD50" s="219">
        <v>941.74484397511515</v>
      </c>
      <c r="AE50" s="219">
        <v>948.66039697689303</v>
      </c>
      <c r="AF50" s="219">
        <v>953.78359185967838</v>
      </c>
      <c r="AG50" s="219">
        <v>953.20239314372452</v>
      </c>
      <c r="AH50" s="219">
        <v>956.78530274779473</v>
      </c>
      <c r="AI50" s="219">
        <v>960.95598522180671</v>
      </c>
      <c r="AJ50" s="219">
        <v>965.01550372805229</v>
      </c>
      <c r="AK50" s="219">
        <v>970.82003805661748</v>
      </c>
      <c r="AL50" s="219">
        <v>972.37231571182224</v>
      </c>
      <c r="AM50" s="219">
        <v>979.27666218051115</v>
      </c>
      <c r="AN50" s="219">
        <v>984.81303337230827</v>
      </c>
      <c r="AO50" s="219">
        <v>989.3078765118097</v>
      </c>
      <c r="AP50" s="219">
        <v>994.31887171991173</v>
      </c>
      <c r="AQ50" s="219">
        <v>999.89432321558093</v>
      </c>
      <c r="AR50" s="219">
        <v>1005.2897565981184</v>
      </c>
      <c r="AS50" s="219">
        <v>1012.4587782557467</v>
      </c>
      <c r="AT50" s="219">
        <v>1017.6656866114243</v>
      </c>
      <c r="AU50" s="219">
        <v>1022.8583713482401</v>
      </c>
      <c r="AV50" s="219">
        <v>1030.82507338096</v>
      </c>
      <c r="AW50" s="219">
        <v>1038.8094011972846</v>
      </c>
      <c r="AX50" s="219">
        <v>1045.2511366093247</v>
      </c>
      <c r="AY50" s="219">
        <v>1053.3629028438047</v>
      </c>
      <c r="AZ50" s="219">
        <v>1060.9459189260017</v>
      </c>
      <c r="BA50" s="220">
        <v>1067.183454878932</v>
      </c>
    </row>
    <row r="51" spans="1:53">
      <c r="A51" s="216" t="s">
        <v>479</v>
      </c>
      <c r="B51" s="217" t="s">
        <v>480</v>
      </c>
      <c r="C51" s="218">
        <v>4243.69248322161</v>
      </c>
      <c r="D51" s="219">
        <v>5402.1859600000007</v>
      </c>
      <c r="E51" s="219">
        <v>4576.2884599999952</v>
      </c>
      <c r="F51" s="219">
        <v>6415.3988899999995</v>
      </c>
      <c r="G51" s="219">
        <v>5837.5791899999986</v>
      </c>
      <c r="H51" s="219">
        <v>4406.1053011051608</v>
      </c>
      <c r="I51" s="219">
        <v>5539.3812599999992</v>
      </c>
      <c r="J51" s="219">
        <v>4744.8121199999969</v>
      </c>
      <c r="K51" s="219">
        <v>6787.6014699999978</v>
      </c>
      <c r="L51" s="219">
        <v>6807.5901499999991</v>
      </c>
      <c r="M51" s="219">
        <v>5880.9115186417503</v>
      </c>
      <c r="N51" s="219">
        <v>4600.3111449473072</v>
      </c>
      <c r="O51" s="219">
        <v>4184.8868831514483</v>
      </c>
      <c r="P51" s="219">
        <v>3994.6261670040185</v>
      </c>
      <c r="Q51" s="219">
        <v>3939.9542463571906</v>
      </c>
      <c r="R51" s="219">
        <v>4616.7896373096355</v>
      </c>
      <c r="S51" s="219">
        <v>6059.6317185942871</v>
      </c>
      <c r="T51" s="219">
        <v>6115.6538732856425</v>
      </c>
      <c r="U51" s="219">
        <v>6133.6607904033744</v>
      </c>
      <c r="V51" s="219">
        <v>6155.0938644589523</v>
      </c>
      <c r="W51" s="219">
        <v>6166.0785419084787</v>
      </c>
      <c r="X51" s="219">
        <v>6108.9034693134745</v>
      </c>
      <c r="Y51" s="219">
        <v>5997.9267879849021</v>
      </c>
      <c r="Z51" s="219">
        <v>5693.369830382775</v>
      </c>
      <c r="AA51" s="219">
        <v>5502.5061707357791</v>
      </c>
      <c r="AB51" s="219">
        <v>5426.3706103991926</v>
      </c>
      <c r="AC51" s="219">
        <v>5278.9569685629167</v>
      </c>
      <c r="AD51" s="219">
        <v>5033.5828243702354</v>
      </c>
      <c r="AE51" s="219">
        <v>4697.1494443135834</v>
      </c>
      <c r="AF51" s="219">
        <v>4686.8493014083451</v>
      </c>
      <c r="AG51" s="219">
        <v>4549.1170071581755</v>
      </c>
      <c r="AH51" s="219">
        <v>4239.3520835335084</v>
      </c>
      <c r="AI51" s="219">
        <v>4131.731953690617</v>
      </c>
      <c r="AJ51" s="219">
        <v>3556.9462535765601</v>
      </c>
      <c r="AK51" s="219">
        <v>3487.9145223855212</v>
      </c>
      <c r="AL51" s="219">
        <v>3276.3725158754355</v>
      </c>
      <c r="AM51" s="219">
        <v>3277.9604125452192</v>
      </c>
      <c r="AN51" s="219">
        <v>3254.5446748683935</v>
      </c>
      <c r="AO51" s="219">
        <v>3204.8146492683718</v>
      </c>
      <c r="AP51" s="219">
        <v>3139.4297107768198</v>
      </c>
      <c r="AQ51" s="219">
        <v>3076.5467094000164</v>
      </c>
      <c r="AR51" s="219">
        <v>2961.7315551538973</v>
      </c>
      <c r="AS51" s="219">
        <v>2834.1946827358561</v>
      </c>
      <c r="AT51" s="219">
        <v>2578.4904967954735</v>
      </c>
      <c r="AU51" s="219">
        <v>2436.7524562774092</v>
      </c>
      <c r="AV51" s="219">
        <v>2394.4292581146501</v>
      </c>
      <c r="AW51" s="219">
        <v>2327.1704916933531</v>
      </c>
      <c r="AX51" s="219">
        <v>2195.3151464974599</v>
      </c>
      <c r="AY51" s="219">
        <v>2090.1067339495107</v>
      </c>
      <c r="AZ51" s="219">
        <v>2085.3234150729872</v>
      </c>
      <c r="BA51" s="220">
        <v>2026.2792562373631</v>
      </c>
    </row>
    <row r="52" spans="1:53">
      <c r="A52" s="201" t="s">
        <v>481</v>
      </c>
      <c r="B52" s="202" t="s">
        <v>482</v>
      </c>
      <c r="C52" s="203">
        <v>286050.7933600152</v>
      </c>
      <c r="D52" s="204">
        <v>293623.71523999993</v>
      </c>
      <c r="E52" s="204">
        <v>288199.09855</v>
      </c>
      <c r="F52" s="204">
        <v>297530.06027999998</v>
      </c>
      <c r="G52" s="204">
        <v>298989.04131</v>
      </c>
      <c r="H52" s="204">
        <v>301143.9658629098</v>
      </c>
      <c r="I52" s="204">
        <v>292650.82074999996</v>
      </c>
      <c r="J52" s="204">
        <v>281078.50969000004</v>
      </c>
      <c r="K52" s="204">
        <v>282568.61126000003</v>
      </c>
      <c r="L52" s="204">
        <v>262754.80524999998</v>
      </c>
      <c r="M52" s="204">
        <v>285196.99515519064</v>
      </c>
      <c r="N52" s="204">
        <v>256770.96329756104</v>
      </c>
      <c r="O52" s="204">
        <v>267495.60210674303</v>
      </c>
      <c r="P52" s="204">
        <v>274147.61846468219</v>
      </c>
      <c r="Q52" s="204">
        <v>240719.14139392736</v>
      </c>
      <c r="R52" s="204">
        <v>248475.96059787029</v>
      </c>
      <c r="S52" s="204">
        <v>253400.518966264</v>
      </c>
      <c r="T52" s="204">
        <v>253568.96665586586</v>
      </c>
      <c r="U52" s="204">
        <v>251390.52054718707</v>
      </c>
      <c r="V52" s="204">
        <v>248055.25004927986</v>
      </c>
      <c r="W52" s="204">
        <v>246752.49478132857</v>
      </c>
      <c r="X52" s="204">
        <v>246459.42527614842</v>
      </c>
      <c r="Y52" s="204">
        <v>246590.84961403662</v>
      </c>
      <c r="Z52" s="204">
        <v>247536.56029497611</v>
      </c>
      <c r="AA52" s="204">
        <v>247242.72825572031</v>
      </c>
      <c r="AB52" s="204">
        <v>247891.83319035347</v>
      </c>
      <c r="AC52" s="204">
        <v>249664.47074121333</v>
      </c>
      <c r="AD52" s="204">
        <v>253174.94953146327</v>
      </c>
      <c r="AE52" s="204">
        <v>254022.36776821926</v>
      </c>
      <c r="AF52" s="204">
        <v>256870.47864725196</v>
      </c>
      <c r="AG52" s="204">
        <v>260847.72338404655</v>
      </c>
      <c r="AH52" s="204">
        <v>263141.68092695338</v>
      </c>
      <c r="AI52" s="204">
        <v>263645.81810943381</v>
      </c>
      <c r="AJ52" s="204">
        <v>264403.69483995601</v>
      </c>
      <c r="AK52" s="204">
        <v>264658.42847870034</v>
      </c>
      <c r="AL52" s="204">
        <v>264442.6010283716</v>
      </c>
      <c r="AM52" s="204">
        <v>264723.72502309503</v>
      </c>
      <c r="AN52" s="204">
        <v>264418.08517044643</v>
      </c>
      <c r="AO52" s="204">
        <v>264234.21990846418</v>
      </c>
      <c r="AP52" s="204">
        <v>263883.2658925053</v>
      </c>
      <c r="AQ52" s="204">
        <v>263691.13439360319</v>
      </c>
      <c r="AR52" s="204">
        <v>263581.85059236566</v>
      </c>
      <c r="AS52" s="204">
        <v>263392.32122865017</v>
      </c>
      <c r="AT52" s="204">
        <v>262620.72527916951</v>
      </c>
      <c r="AU52" s="204">
        <v>262008.60715819043</v>
      </c>
      <c r="AV52" s="204">
        <v>261424.06537661084</v>
      </c>
      <c r="AW52" s="204">
        <v>260815.63053423801</v>
      </c>
      <c r="AX52" s="204">
        <v>259434.48580844895</v>
      </c>
      <c r="AY52" s="204">
        <v>258661.49896657126</v>
      </c>
      <c r="AZ52" s="204">
        <v>257709.01688789079</v>
      </c>
      <c r="BA52" s="205">
        <v>256267.74281414796</v>
      </c>
    </row>
    <row r="53" spans="1:53">
      <c r="A53" s="206" t="s">
        <v>68</v>
      </c>
      <c r="B53" s="207" t="s">
        <v>483</v>
      </c>
      <c r="C53" s="208">
        <v>275025.31752374477</v>
      </c>
      <c r="D53" s="209">
        <v>283427.77902999986</v>
      </c>
      <c r="E53" s="209">
        <v>278332.45352999994</v>
      </c>
      <c r="F53" s="209">
        <v>287735.09865</v>
      </c>
      <c r="G53" s="209">
        <v>289170.16090999998</v>
      </c>
      <c r="H53" s="209">
        <v>291848.20090544451</v>
      </c>
      <c r="I53" s="209">
        <v>283027.05641999998</v>
      </c>
      <c r="J53" s="209">
        <v>272012.74807999999</v>
      </c>
      <c r="K53" s="209">
        <v>273967.77937999996</v>
      </c>
      <c r="L53" s="209">
        <v>256458.98978999999</v>
      </c>
      <c r="M53" s="209">
        <v>277365.93893969391</v>
      </c>
      <c r="N53" s="209">
        <v>249034.46917700768</v>
      </c>
      <c r="O53" s="209">
        <v>259763.450320498</v>
      </c>
      <c r="P53" s="209">
        <v>266368.02831244981</v>
      </c>
      <c r="Q53" s="209">
        <v>232859.90748843882</v>
      </c>
      <c r="R53" s="209">
        <v>240730.22098971688</v>
      </c>
      <c r="S53" s="209">
        <v>245913.12094969887</v>
      </c>
      <c r="T53" s="209">
        <v>246010.35560447274</v>
      </c>
      <c r="U53" s="209">
        <v>244345.98215125117</v>
      </c>
      <c r="V53" s="209">
        <v>241116.39373533573</v>
      </c>
      <c r="W53" s="209">
        <v>239943.75196322051</v>
      </c>
      <c r="X53" s="209">
        <v>239681.38184085343</v>
      </c>
      <c r="Y53" s="209">
        <v>239922.72786463055</v>
      </c>
      <c r="Z53" s="209">
        <v>240983.03958459353</v>
      </c>
      <c r="AA53" s="209">
        <v>240753.77914790361</v>
      </c>
      <c r="AB53" s="209">
        <v>241426.18568379214</v>
      </c>
      <c r="AC53" s="209">
        <v>243203.35799307449</v>
      </c>
      <c r="AD53" s="209">
        <v>246720.47364002565</v>
      </c>
      <c r="AE53" s="209">
        <v>247574.45483534972</v>
      </c>
      <c r="AF53" s="209">
        <v>250465.8373145283</v>
      </c>
      <c r="AG53" s="209">
        <v>254530.10716011043</v>
      </c>
      <c r="AH53" s="209">
        <v>256876.74229892675</v>
      </c>
      <c r="AI53" s="209">
        <v>257492.90106920426</v>
      </c>
      <c r="AJ53" s="209">
        <v>258390.30733538454</v>
      </c>
      <c r="AK53" s="209">
        <v>258787.18788650169</v>
      </c>
      <c r="AL53" s="209">
        <v>258692.6331774249</v>
      </c>
      <c r="AM53" s="209">
        <v>259052.63758885601</v>
      </c>
      <c r="AN53" s="209">
        <v>258847.00257374221</v>
      </c>
      <c r="AO53" s="209">
        <v>258778.97657776703</v>
      </c>
      <c r="AP53" s="209">
        <v>258532.70373627948</v>
      </c>
      <c r="AQ53" s="209">
        <v>258442.06936067849</v>
      </c>
      <c r="AR53" s="209">
        <v>258428.5118325678</v>
      </c>
      <c r="AS53" s="209">
        <v>258340.12782479939</v>
      </c>
      <c r="AT53" s="209">
        <v>257674.94392358485</v>
      </c>
      <c r="AU53" s="209">
        <v>257192.86012259941</v>
      </c>
      <c r="AV53" s="209">
        <v>256721.17621150022</v>
      </c>
      <c r="AW53" s="209">
        <v>256221.39733001968</v>
      </c>
      <c r="AX53" s="209">
        <v>254988.13475613412</v>
      </c>
      <c r="AY53" s="209">
        <v>254390.32504273855</v>
      </c>
      <c r="AZ53" s="209">
        <v>253750.61528486892</v>
      </c>
      <c r="BA53" s="210">
        <v>252446.56736108637</v>
      </c>
    </row>
    <row r="54" spans="1:53">
      <c r="A54" s="206" t="s">
        <v>484</v>
      </c>
      <c r="B54" s="207" t="s">
        <v>485</v>
      </c>
      <c r="C54" s="208">
        <v>11025.475836270494</v>
      </c>
      <c r="D54" s="209">
        <v>10195.936209999998</v>
      </c>
      <c r="E54" s="209">
        <v>9866.6450199999999</v>
      </c>
      <c r="F54" s="209">
        <v>9794.9616299999998</v>
      </c>
      <c r="G54" s="209">
        <v>9818.8804</v>
      </c>
      <c r="H54" s="209">
        <v>9295.7649574652769</v>
      </c>
      <c r="I54" s="209">
        <v>9623.7643299999982</v>
      </c>
      <c r="J54" s="209">
        <v>9065.7616100000014</v>
      </c>
      <c r="K54" s="209">
        <v>8600.8318799999997</v>
      </c>
      <c r="L54" s="209">
        <v>6295.8154600000016</v>
      </c>
      <c r="M54" s="209">
        <v>7831.0562154967438</v>
      </c>
      <c r="N54" s="209">
        <v>7736.4941205533496</v>
      </c>
      <c r="O54" s="209">
        <v>7732.15178624499</v>
      </c>
      <c r="P54" s="209">
        <v>7779.5901522323793</v>
      </c>
      <c r="Q54" s="209">
        <v>7859.2339054886024</v>
      </c>
      <c r="R54" s="209">
        <v>7745.7396081534152</v>
      </c>
      <c r="S54" s="209">
        <v>7487.3980165651783</v>
      </c>
      <c r="T54" s="209">
        <v>7558.6110513931135</v>
      </c>
      <c r="U54" s="209">
        <v>7044.5383959358987</v>
      </c>
      <c r="V54" s="209">
        <v>6938.8563139441467</v>
      </c>
      <c r="W54" s="209">
        <v>6808.7428181080422</v>
      </c>
      <c r="X54" s="209">
        <v>6778.0434352949742</v>
      </c>
      <c r="Y54" s="209">
        <v>6668.1217494060875</v>
      </c>
      <c r="Z54" s="209">
        <v>6553.5207103825514</v>
      </c>
      <c r="AA54" s="209">
        <v>6488.9491078166466</v>
      </c>
      <c r="AB54" s="209">
        <v>6465.647506561344</v>
      </c>
      <c r="AC54" s="209">
        <v>6461.1127481388012</v>
      </c>
      <c r="AD54" s="209">
        <v>6454.4758914376325</v>
      </c>
      <c r="AE54" s="209">
        <v>6447.912932869518</v>
      </c>
      <c r="AF54" s="209">
        <v>6404.6413327237296</v>
      </c>
      <c r="AG54" s="209">
        <v>6317.6162239361329</v>
      </c>
      <c r="AH54" s="209">
        <v>6264.9386280266408</v>
      </c>
      <c r="AI54" s="209">
        <v>6152.9170402295167</v>
      </c>
      <c r="AJ54" s="209">
        <v>6013.3875045715204</v>
      </c>
      <c r="AK54" s="209">
        <v>5871.2405921985601</v>
      </c>
      <c r="AL54" s="209">
        <v>5749.9678509466839</v>
      </c>
      <c r="AM54" s="209">
        <v>5671.0874342389652</v>
      </c>
      <c r="AN54" s="209">
        <v>5571.0825967042101</v>
      </c>
      <c r="AO54" s="209">
        <v>5455.243330697208</v>
      </c>
      <c r="AP54" s="209">
        <v>5350.5621562258439</v>
      </c>
      <c r="AQ54" s="209">
        <v>5249.065032924671</v>
      </c>
      <c r="AR54" s="209">
        <v>5153.3387597978635</v>
      </c>
      <c r="AS54" s="209">
        <v>5052.1934038508034</v>
      </c>
      <c r="AT54" s="209">
        <v>4945.781355584686</v>
      </c>
      <c r="AU54" s="209">
        <v>4815.74703559104</v>
      </c>
      <c r="AV54" s="209">
        <v>4702.8891651106151</v>
      </c>
      <c r="AW54" s="209">
        <v>4594.2332042183434</v>
      </c>
      <c r="AX54" s="209">
        <v>4446.3510523148561</v>
      </c>
      <c r="AY54" s="209">
        <v>4271.17392383274</v>
      </c>
      <c r="AZ54" s="209">
        <v>3958.4016030218722</v>
      </c>
      <c r="BA54" s="210">
        <v>3821.1754530616158</v>
      </c>
    </row>
    <row r="55" spans="1:53">
      <c r="A55" s="211" t="s">
        <v>486</v>
      </c>
      <c r="B55" s="212" t="s">
        <v>487</v>
      </c>
      <c r="C55" s="213">
        <v>3912.7882186501283</v>
      </c>
      <c r="D55" s="214">
        <v>3590.8678599999989</v>
      </c>
      <c r="E55" s="214">
        <v>3322.7930899999992</v>
      </c>
      <c r="F55" s="214">
        <v>3248.6064099999994</v>
      </c>
      <c r="G55" s="214">
        <v>3236.2859499999995</v>
      </c>
      <c r="H55" s="214">
        <v>3066.8180132292123</v>
      </c>
      <c r="I55" s="214">
        <v>3340.990389999999</v>
      </c>
      <c r="J55" s="214">
        <v>3120.1897399999989</v>
      </c>
      <c r="K55" s="214">
        <v>2915.137839999999</v>
      </c>
      <c r="L55" s="214">
        <v>2203.6165699999992</v>
      </c>
      <c r="M55" s="214">
        <v>2686.6737987420993</v>
      </c>
      <c r="N55" s="214">
        <v>2775.3064445559489</v>
      </c>
      <c r="O55" s="214">
        <v>2885.8726263210337</v>
      </c>
      <c r="P55" s="214">
        <v>2887.2018730044342</v>
      </c>
      <c r="Q55" s="214">
        <v>2911.5649929404899</v>
      </c>
      <c r="R55" s="214">
        <v>2747.1010526706095</v>
      </c>
      <c r="S55" s="214">
        <v>2631.0280415231118</v>
      </c>
      <c r="T55" s="214">
        <v>2662.8695752491162</v>
      </c>
      <c r="U55" s="214">
        <v>2504.3571601167091</v>
      </c>
      <c r="V55" s="214">
        <v>2462.730276788619</v>
      </c>
      <c r="W55" s="214">
        <v>2413.1574633777414</v>
      </c>
      <c r="X55" s="214">
        <v>2401.2429354011556</v>
      </c>
      <c r="Y55" s="214">
        <v>2364.6722911646971</v>
      </c>
      <c r="Z55" s="214">
        <v>2323.805060577678</v>
      </c>
      <c r="AA55" s="214">
        <v>2307.7536141747469</v>
      </c>
      <c r="AB55" s="214">
        <v>2298.6394320188565</v>
      </c>
      <c r="AC55" s="214">
        <v>2293.2011232746322</v>
      </c>
      <c r="AD55" s="214">
        <v>2284.758464588208</v>
      </c>
      <c r="AE55" s="214">
        <v>2278.004722608026</v>
      </c>
      <c r="AF55" s="214">
        <v>2263.167291911253</v>
      </c>
      <c r="AG55" s="214">
        <v>2227.1914346742369</v>
      </c>
      <c r="AH55" s="214">
        <v>2205.0900265043433</v>
      </c>
      <c r="AI55" s="214">
        <v>2162.4958705808285</v>
      </c>
      <c r="AJ55" s="214">
        <v>2105.4371905503749</v>
      </c>
      <c r="AK55" s="214">
        <v>2053.6017213114224</v>
      </c>
      <c r="AL55" s="214">
        <v>2007.9596496416518</v>
      </c>
      <c r="AM55" s="214">
        <v>1979.5868597995225</v>
      </c>
      <c r="AN55" s="214">
        <v>1943.1472316023344</v>
      </c>
      <c r="AO55" s="214">
        <v>1901.9250646751671</v>
      </c>
      <c r="AP55" s="214">
        <v>1865.052732635168</v>
      </c>
      <c r="AQ55" s="214">
        <v>1830.2451200037572</v>
      </c>
      <c r="AR55" s="214">
        <v>1794.0471603335429</v>
      </c>
      <c r="AS55" s="214">
        <v>1758.4206642734418</v>
      </c>
      <c r="AT55" s="214">
        <v>1723.1073875024865</v>
      </c>
      <c r="AU55" s="214">
        <v>1679.1810066321975</v>
      </c>
      <c r="AV55" s="214">
        <v>1638.3520417544869</v>
      </c>
      <c r="AW55" s="214">
        <v>1602.0506001122133</v>
      </c>
      <c r="AX55" s="214">
        <v>1550.0872509643732</v>
      </c>
      <c r="AY55" s="214">
        <v>1489.8581030552261</v>
      </c>
      <c r="AZ55" s="214">
        <v>1385.3095355564574</v>
      </c>
      <c r="BA55" s="215">
        <v>1335.468908717437</v>
      </c>
    </row>
    <row r="56" spans="1:53">
      <c r="A56" s="211" t="s">
        <v>488</v>
      </c>
      <c r="B56" s="212" t="s">
        <v>489</v>
      </c>
      <c r="C56" s="213">
        <v>6534.0594248590824</v>
      </c>
      <c r="D56" s="214">
        <v>6142.4804799999993</v>
      </c>
      <c r="E56" s="214">
        <v>6081.041650000001</v>
      </c>
      <c r="F56" s="214">
        <v>6052.2525799999994</v>
      </c>
      <c r="G56" s="214">
        <v>6110.3140899999989</v>
      </c>
      <c r="H56" s="214">
        <v>5832.569026464128</v>
      </c>
      <c r="I56" s="214">
        <v>5875.0661500000006</v>
      </c>
      <c r="J56" s="214">
        <v>5524.6014300000006</v>
      </c>
      <c r="K56" s="214">
        <v>5275.7651800000003</v>
      </c>
      <c r="L56" s="214">
        <v>3785.2566599999996</v>
      </c>
      <c r="M56" s="214">
        <v>4712.835578484759</v>
      </c>
      <c r="N56" s="214">
        <v>4430.4958440813989</v>
      </c>
      <c r="O56" s="214">
        <v>4345.2039743957157</v>
      </c>
      <c r="P56" s="214">
        <v>4366.1268749402825</v>
      </c>
      <c r="Q56" s="214">
        <v>4397.4634565778142</v>
      </c>
      <c r="R56" s="214">
        <v>4331.0404127257116</v>
      </c>
      <c r="S56" s="214">
        <v>4192.7392956310041</v>
      </c>
      <c r="T56" s="214">
        <v>4222.8095081302517</v>
      </c>
      <c r="U56" s="214">
        <v>3903.3139624836263</v>
      </c>
      <c r="V56" s="214">
        <v>3848.0553717513894</v>
      </c>
      <c r="W56" s="214">
        <v>3779.4665895502494</v>
      </c>
      <c r="X56" s="214">
        <v>3763.3957864121753</v>
      </c>
      <c r="Y56" s="214">
        <v>3703.6761955541656</v>
      </c>
      <c r="Z56" s="214">
        <v>3644.6694897287148</v>
      </c>
      <c r="AA56" s="214">
        <v>3617.0825526471276</v>
      </c>
      <c r="AB56" s="214">
        <v>3605.8119435414483</v>
      </c>
      <c r="AC56" s="214">
        <v>3608.8308922705846</v>
      </c>
      <c r="AD56" s="214">
        <v>3611.9228308076795</v>
      </c>
      <c r="AE56" s="214">
        <v>3614.1516152837548</v>
      </c>
      <c r="AF56" s="214">
        <v>3592.0609107594596</v>
      </c>
      <c r="AG56" s="214">
        <v>3549.4092874971398</v>
      </c>
      <c r="AH56" s="214">
        <v>3523.0766796325893</v>
      </c>
      <c r="AI56" s="214">
        <v>3463.4009382974109</v>
      </c>
      <c r="AJ56" s="214">
        <v>3390.9508712346556</v>
      </c>
      <c r="AK56" s="214">
        <v>3312.0408160111569</v>
      </c>
      <c r="AL56" s="214">
        <v>3245.7802934421748</v>
      </c>
      <c r="AM56" s="214">
        <v>3201.8119560272044</v>
      </c>
      <c r="AN56" s="214">
        <v>3146.0854304588152</v>
      </c>
      <c r="AO56" s="214">
        <v>3081.0012803880895</v>
      </c>
      <c r="AP56" s="214">
        <v>3022.0327329649167</v>
      </c>
      <c r="AQ56" s="214">
        <v>2964.2581498036247</v>
      </c>
      <c r="AR56" s="214">
        <v>2913.3986732936305</v>
      </c>
      <c r="AS56" s="214">
        <v>2859.8842788159445</v>
      </c>
      <c r="AT56" s="214">
        <v>2799.8559245343331</v>
      </c>
      <c r="AU56" s="214">
        <v>2730.1363535035366</v>
      </c>
      <c r="AV56" s="214">
        <v>2666.5432932997887</v>
      </c>
      <c r="AW56" s="214">
        <v>2602.697738303073</v>
      </c>
      <c r="AX56" s="214">
        <v>2514.4940314921105</v>
      </c>
      <c r="AY56" s="214">
        <v>2417.2883429456929</v>
      </c>
      <c r="AZ56" s="214">
        <v>2234.0193058585578</v>
      </c>
      <c r="BA56" s="215">
        <v>2149.6978659695974</v>
      </c>
    </row>
    <row r="57" spans="1:53">
      <c r="A57" s="211" t="s">
        <v>490</v>
      </c>
      <c r="B57" s="212" t="s">
        <v>491</v>
      </c>
      <c r="C57" s="213">
        <v>253.60669663058798</v>
      </c>
      <c r="D57" s="214">
        <v>128.10034999999999</v>
      </c>
      <c r="E57" s="214">
        <v>117.46056999999999</v>
      </c>
      <c r="F57" s="214">
        <v>125.64173999999998</v>
      </c>
      <c r="G57" s="214">
        <v>103.03913000000001</v>
      </c>
      <c r="H57" s="214">
        <v>102.9557337650587</v>
      </c>
      <c r="I57" s="214">
        <v>97.00503999999998</v>
      </c>
      <c r="J57" s="214">
        <v>90.656839999999988</v>
      </c>
      <c r="K57" s="214">
        <v>96.999549999999985</v>
      </c>
      <c r="L57" s="214">
        <v>72.251130000000003</v>
      </c>
      <c r="M57" s="214">
        <v>67.856191475199665</v>
      </c>
      <c r="N57" s="214">
        <v>30.81125486431538</v>
      </c>
      <c r="O57" s="214">
        <v>37.785799839886884</v>
      </c>
      <c r="P57" s="214">
        <v>22.822023376226685</v>
      </c>
      <c r="Q57" s="214">
        <v>26.559712204176286</v>
      </c>
      <c r="R57" s="214">
        <v>21.973799583312665</v>
      </c>
      <c r="S57" s="214">
        <v>19.794533247739253</v>
      </c>
      <c r="T57" s="214">
        <v>18.992382906504094</v>
      </c>
      <c r="U57" s="214">
        <v>18.392969656553955</v>
      </c>
      <c r="V57" s="214">
        <v>17.019022379185724</v>
      </c>
      <c r="W57" s="214">
        <v>16.210245447846773</v>
      </c>
      <c r="X57" s="214">
        <v>15.182147486815214</v>
      </c>
      <c r="Y57" s="214">
        <v>14.438403621862271</v>
      </c>
      <c r="Z57" s="214">
        <v>13.848410927706109</v>
      </c>
      <c r="AA57" s="214">
        <v>12.215085748060826</v>
      </c>
      <c r="AB57" s="214">
        <v>10.764404925779914</v>
      </c>
      <c r="AC57" s="214">
        <v>9.4835632864163877</v>
      </c>
      <c r="AD57" s="214">
        <v>8.4825429116617883</v>
      </c>
      <c r="AE57" s="214">
        <v>7.105988331302834</v>
      </c>
      <c r="AF57" s="214">
        <v>5.8591664702863833</v>
      </c>
      <c r="AG57" s="214">
        <v>4.3989640211837235</v>
      </c>
      <c r="AH57" s="214">
        <v>4.0837224538470336</v>
      </c>
      <c r="AI57" s="214">
        <v>3.7451921813572389</v>
      </c>
      <c r="AJ57" s="214">
        <v>3.7352301746777825</v>
      </c>
      <c r="AK57" s="214">
        <v>3.3551044718885716</v>
      </c>
      <c r="AL57" s="214">
        <v>3.0195673360700797</v>
      </c>
      <c r="AM57" s="214">
        <v>2.9419833651200693</v>
      </c>
      <c r="AN57" s="214">
        <v>2.6932034263388096</v>
      </c>
      <c r="AO57" s="214">
        <v>2.4718000059622476</v>
      </c>
      <c r="AP57" s="214">
        <v>2.2874299672962457</v>
      </c>
      <c r="AQ57" s="214">
        <v>2.1355524026922583</v>
      </c>
      <c r="AR57" s="214">
        <v>1.8052308233227676</v>
      </c>
      <c r="AS57" s="214">
        <v>1.692166633546869</v>
      </c>
      <c r="AT57" s="214">
        <v>1.5960779708817039</v>
      </c>
      <c r="AU57" s="214">
        <v>1.3193873253201052</v>
      </c>
      <c r="AV57" s="214">
        <v>1.2491198831167114</v>
      </c>
      <c r="AW57" s="214">
        <v>1.007861963692825</v>
      </c>
      <c r="AX57" s="214">
        <v>0.95324639181815152</v>
      </c>
      <c r="AY57" s="214">
        <v>0.76171075313413494</v>
      </c>
      <c r="AZ57" s="214">
        <v>0.58329203460169354</v>
      </c>
      <c r="BA57" s="215">
        <v>0.43303695558056332</v>
      </c>
    </row>
    <row r="58" spans="1:53">
      <c r="A58" s="211" t="s">
        <v>492</v>
      </c>
      <c r="B58" s="212" t="s">
        <v>493</v>
      </c>
      <c r="C58" s="213">
        <v>325.02149613069611</v>
      </c>
      <c r="D58" s="214">
        <v>334.48751999999996</v>
      </c>
      <c r="E58" s="214">
        <v>345.3497099999999</v>
      </c>
      <c r="F58" s="214">
        <v>368.46090000000009</v>
      </c>
      <c r="G58" s="214">
        <v>369.24122999999997</v>
      </c>
      <c r="H58" s="214">
        <v>293.42218400687847</v>
      </c>
      <c r="I58" s="214">
        <v>310.70274999999992</v>
      </c>
      <c r="J58" s="214">
        <v>330.31359999999989</v>
      </c>
      <c r="K58" s="214">
        <v>312.92930999999999</v>
      </c>
      <c r="L58" s="214">
        <v>234.69110000000003</v>
      </c>
      <c r="M58" s="214">
        <v>363.6906467946884</v>
      </c>
      <c r="N58" s="214">
        <v>499.88057705168649</v>
      </c>
      <c r="O58" s="214">
        <v>463.28938568835298</v>
      </c>
      <c r="P58" s="214">
        <v>503.4393809114361</v>
      </c>
      <c r="Q58" s="214">
        <v>523.64574376612245</v>
      </c>
      <c r="R58" s="214">
        <v>645.62434317378359</v>
      </c>
      <c r="S58" s="214">
        <v>643.83614616332466</v>
      </c>
      <c r="T58" s="214">
        <v>653.93958510724292</v>
      </c>
      <c r="U58" s="214">
        <v>618.47430367900927</v>
      </c>
      <c r="V58" s="214">
        <v>611.05164302495211</v>
      </c>
      <c r="W58" s="214">
        <v>599.90851973220504</v>
      </c>
      <c r="X58" s="214">
        <v>598.22256599482785</v>
      </c>
      <c r="Y58" s="214">
        <v>585.33485906536134</v>
      </c>
      <c r="Z58" s="214">
        <v>571.19774914844982</v>
      </c>
      <c r="AA58" s="214">
        <v>551.89785524671038</v>
      </c>
      <c r="AB58" s="214">
        <v>550.43172607525912</v>
      </c>
      <c r="AC58" s="214">
        <v>549.59716930716763</v>
      </c>
      <c r="AD58" s="214">
        <v>549.31205313008513</v>
      </c>
      <c r="AE58" s="214">
        <v>548.65060664643386</v>
      </c>
      <c r="AF58" s="214">
        <v>543.55396358272901</v>
      </c>
      <c r="AG58" s="214">
        <v>536.61653774357183</v>
      </c>
      <c r="AH58" s="214">
        <v>532.68819943586038</v>
      </c>
      <c r="AI58" s="214">
        <v>523.27503916992009</v>
      </c>
      <c r="AJ58" s="214">
        <v>513.26421261181144</v>
      </c>
      <c r="AK58" s="214">
        <v>502.24295040409442</v>
      </c>
      <c r="AL58" s="214">
        <v>493.20834052678833</v>
      </c>
      <c r="AM58" s="214">
        <v>486.74663504711839</v>
      </c>
      <c r="AN58" s="214">
        <v>479.15673121672171</v>
      </c>
      <c r="AO58" s="214">
        <v>469.84518562798638</v>
      </c>
      <c r="AP58" s="214">
        <v>461.18926065846352</v>
      </c>
      <c r="AQ58" s="214">
        <v>452.42621071459655</v>
      </c>
      <c r="AR58" s="214">
        <v>444.08769534736484</v>
      </c>
      <c r="AS58" s="214">
        <v>432.1962941278689</v>
      </c>
      <c r="AT58" s="214">
        <v>421.22196557698646</v>
      </c>
      <c r="AU58" s="214">
        <v>405.11028812998512</v>
      </c>
      <c r="AV58" s="214">
        <v>396.7447101732231</v>
      </c>
      <c r="AW58" s="214">
        <v>388.47700383936365</v>
      </c>
      <c r="AX58" s="214">
        <v>380.81652346655392</v>
      </c>
      <c r="AY58" s="214">
        <v>363.26576707868611</v>
      </c>
      <c r="AZ58" s="214">
        <v>338.48946957225547</v>
      </c>
      <c r="BA58" s="215">
        <v>335.57564141900167</v>
      </c>
    </row>
    <row r="59" spans="1:53">
      <c r="A59" s="201" t="s">
        <v>494</v>
      </c>
      <c r="B59" s="202" t="s">
        <v>495</v>
      </c>
      <c r="C59" s="203">
        <v>0</v>
      </c>
      <c r="D59" s="204">
        <v>0</v>
      </c>
      <c r="E59" s="204">
        <v>0</v>
      </c>
      <c r="F59" s="204">
        <v>0</v>
      </c>
      <c r="G59" s="204">
        <v>0</v>
      </c>
      <c r="H59" s="204">
        <v>0</v>
      </c>
      <c r="I59" s="204">
        <v>0</v>
      </c>
      <c r="J59" s="204">
        <v>0</v>
      </c>
      <c r="K59" s="204">
        <v>0</v>
      </c>
      <c r="L59" s="204">
        <v>0</v>
      </c>
      <c r="M59" s="204">
        <v>0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4">
        <v>0</v>
      </c>
      <c r="W59" s="204">
        <v>0</v>
      </c>
      <c r="X59" s="204">
        <v>0</v>
      </c>
      <c r="Y59" s="204">
        <v>0</v>
      </c>
      <c r="Z59" s="204">
        <v>0</v>
      </c>
      <c r="AA59" s="204">
        <v>0</v>
      </c>
      <c r="AB59" s="204">
        <v>0</v>
      </c>
      <c r="AC59" s="204">
        <v>0</v>
      </c>
      <c r="AD59" s="204">
        <v>0</v>
      </c>
      <c r="AE59" s="204">
        <v>0</v>
      </c>
      <c r="AF59" s="204">
        <v>0</v>
      </c>
      <c r="AG59" s="204">
        <v>0</v>
      </c>
      <c r="AH59" s="204">
        <v>0</v>
      </c>
      <c r="AI59" s="204">
        <v>0</v>
      </c>
      <c r="AJ59" s="204">
        <v>0</v>
      </c>
      <c r="AK59" s="204">
        <v>0</v>
      </c>
      <c r="AL59" s="204">
        <v>0</v>
      </c>
      <c r="AM59" s="204">
        <v>0</v>
      </c>
      <c r="AN59" s="204">
        <v>0</v>
      </c>
      <c r="AO59" s="204">
        <v>0</v>
      </c>
      <c r="AP59" s="204">
        <v>0</v>
      </c>
      <c r="AQ59" s="204">
        <v>0</v>
      </c>
      <c r="AR59" s="204">
        <v>0</v>
      </c>
      <c r="AS59" s="204">
        <v>0</v>
      </c>
      <c r="AT59" s="204">
        <v>0</v>
      </c>
      <c r="AU59" s="204">
        <v>0</v>
      </c>
      <c r="AV59" s="204">
        <v>0</v>
      </c>
      <c r="AW59" s="204">
        <v>0</v>
      </c>
      <c r="AX59" s="204">
        <v>0</v>
      </c>
      <c r="AY59" s="204">
        <v>0</v>
      </c>
      <c r="AZ59" s="204">
        <v>0</v>
      </c>
      <c r="BA59" s="205">
        <v>0</v>
      </c>
    </row>
    <row r="60" spans="1:53">
      <c r="A60" s="201" t="s">
        <v>496</v>
      </c>
      <c r="B60" s="202" t="s">
        <v>497</v>
      </c>
      <c r="C60" s="203">
        <v>45427.386602513157</v>
      </c>
      <c r="D60" s="204">
        <v>48158.30023999999</v>
      </c>
      <c r="E60" s="204">
        <v>47107.123890000003</v>
      </c>
      <c r="F60" s="204">
        <v>50771.074689999994</v>
      </c>
      <c r="G60" s="204">
        <v>52806.607119999986</v>
      </c>
      <c r="H60" s="204">
        <v>52800.353503260849</v>
      </c>
      <c r="I60" s="204">
        <v>51771.142219999994</v>
      </c>
      <c r="J60" s="204">
        <v>49983.67383</v>
      </c>
      <c r="K60" s="204">
        <v>50152.306640000003</v>
      </c>
      <c r="L60" s="204">
        <v>48691.861770000003</v>
      </c>
      <c r="M60" s="204">
        <v>54307.632405609387</v>
      </c>
      <c r="N60" s="204">
        <v>49443.224336376457</v>
      </c>
      <c r="O60" s="204">
        <v>49526.174329791451</v>
      </c>
      <c r="P60" s="204">
        <v>49389.892105955878</v>
      </c>
      <c r="Q60" s="204">
        <v>45544.1377709558</v>
      </c>
      <c r="R60" s="204">
        <v>46193.698097252614</v>
      </c>
      <c r="S60" s="204">
        <v>47562.331698632355</v>
      </c>
      <c r="T60" s="204">
        <v>48004.644886676426</v>
      </c>
      <c r="U60" s="204">
        <v>48447.196334099412</v>
      </c>
      <c r="V60" s="204">
        <v>48009.733854082122</v>
      </c>
      <c r="W60" s="204">
        <v>48115.999859464675</v>
      </c>
      <c r="X60" s="204">
        <v>49049.729617765712</v>
      </c>
      <c r="Y60" s="204">
        <v>50092.199890815202</v>
      </c>
      <c r="Z60" s="204">
        <v>50619.512869628481</v>
      </c>
      <c r="AA60" s="204">
        <v>51613.621946291125</v>
      </c>
      <c r="AB60" s="204">
        <v>52271.229474125372</v>
      </c>
      <c r="AC60" s="204">
        <v>52441.920788452873</v>
      </c>
      <c r="AD60" s="204">
        <v>53087.05357655805</v>
      </c>
      <c r="AE60" s="204">
        <v>54251.229877351667</v>
      </c>
      <c r="AF60" s="204">
        <v>54109.6367554385</v>
      </c>
      <c r="AG60" s="204">
        <v>54748.558666372155</v>
      </c>
      <c r="AH60" s="204">
        <v>55581.330154130381</v>
      </c>
      <c r="AI60" s="204">
        <v>56457.07083534624</v>
      </c>
      <c r="AJ60" s="204">
        <v>57380.12722847933</v>
      </c>
      <c r="AK60" s="204">
        <v>57929.451969854752</v>
      </c>
      <c r="AL60" s="204">
        <v>58732.55230338042</v>
      </c>
      <c r="AM60" s="204">
        <v>58945.271885436159</v>
      </c>
      <c r="AN60" s="204">
        <v>59581.627860614091</v>
      </c>
      <c r="AO60" s="204">
        <v>60108.428661001875</v>
      </c>
      <c r="AP60" s="204">
        <v>60514.717543885752</v>
      </c>
      <c r="AQ60" s="204">
        <v>61109.236176026927</v>
      </c>
      <c r="AR60" s="204">
        <v>61938.45402933388</v>
      </c>
      <c r="AS60" s="204">
        <v>62626.876919355302</v>
      </c>
      <c r="AT60" s="204">
        <v>63474.912029871884</v>
      </c>
      <c r="AU60" s="204">
        <v>63956.359852021429</v>
      </c>
      <c r="AV60" s="204">
        <v>64370.91165677955</v>
      </c>
      <c r="AW60" s="204">
        <v>64832.247412930737</v>
      </c>
      <c r="AX60" s="204">
        <v>65709.889324153075</v>
      </c>
      <c r="AY60" s="204">
        <v>66503.011820123793</v>
      </c>
      <c r="AZ60" s="204">
        <v>67082.092381574141</v>
      </c>
      <c r="BA60" s="205">
        <v>67845.298950540368</v>
      </c>
    </row>
    <row r="61" spans="1:53">
      <c r="A61" s="201" t="s">
        <v>498</v>
      </c>
      <c r="B61" s="202" t="s">
        <v>499</v>
      </c>
      <c r="C61" s="203">
        <v>49232.5443966858</v>
      </c>
      <c r="D61" s="204">
        <v>49184.936719999998</v>
      </c>
      <c r="E61" s="204">
        <v>50378.642189999999</v>
      </c>
      <c r="F61" s="204">
        <v>54831.872249999993</v>
      </c>
      <c r="G61" s="204">
        <v>55293.471759999979</v>
      </c>
      <c r="H61" s="204">
        <v>58907.854832755875</v>
      </c>
      <c r="I61" s="204">
        <v>62585.628019999989</v>
      </c>
      <c r="J61" s="204">
        <v>68400.646689999994</v>
      </c>
      <c r="K61" s="204">
        <v>72665.915150000001</v>
      </c>
      <c r="L61" s="204">
        <v>76416.73143</v>
      </c>
      <c r="M61" s="204">
        <v>82923.926425504309</v>
      </c>
      <c r="N61" s="204">
        <v>78816.803557234147</v>
      </c>
      <c r="O61" s="204">
        <v>83829.667361890664</v>
      </c>
      <c r="P61" s="204">
        <v>85027.402037060398</v>
      </c>
      <c r="Q61" s="204">
        <v>82969.998819483706</v>
      </c>
      <c r="R61" s="204">
        <v>86862.997673435428</v>
      </c>
      <c r="S61" s="204">
        <v>89774.471742914131</v>
      </c>
      <c r="T61" s="204">
        <v>93011.295623667349</v>
      </c>
      <c r="U61" s="204">
        <v>94063.610240882685</v>
      </c>
      <c r="V61" s="204">
        <v>94671.755799116494</v>
      </c>
      <c r="W61" s="204">
        <v>96053.635625003124</v>
      </c>
      <c r="X61" s="204">
        <v>97011.074166667764</v>
      </c>
      <c r="Y61" s="204">
        <v>97406.4456489523</v>
      </c>
      <c r="Z61" s="204">
        <v>96117.834354324645</v>
      </c>
      <c r="AA61" s="204">
        <v>97062.744146155514</v>
      </c>
      <c r="AB61" s="204">
        <v>97775.616107378693</v>
      </c>
      <c r="AC61" s="204">
        <v>98370.11133179607</v>
      </c>
      <c r="AD61" s="204">
        <v>98576.544521862204</v>
      </c>
      <c r="AE61" s="204">
        <v>99811.536479541697</v>
      </c>
      <c r="AF61" s="204">
        <v>100456.17827543391</v>
      </c>
      <c r="AG61" s="204">
        <v>100764.53657593772</v>
      </c>
      <c r="AH61" s="204">
        <v>102206.91818922971</v>
      </c>
      <c r="AI61" s="204">
        <v>103200.32410871507</v>
      </c>
      <c r="AJ61" s="204">
        <v>104463.52484294656</v>
      </c>
      <c r="AK61" s="204">
        <v>105670.24644400476</v>
      </c>
      <c r="AL61" s="204">
        <v>106761.21016152723</v>
      </c>
      <c r="AM61" s="204">
        <v>107500.16664499753</v>
      </c>
      <c r="AN61" s="204">
        <v>108512.57425779133</v>
      </c>
      <c r="AO61" s="204">
        <v>109377.27242647899</v>
      </c>
      <c r="AP61" s="204">
        <v>110225.36340291987</v>
      </c>
      <c r="AQ61" s="204">
        <v>111224.21884893115</v>
      </c>
      <c r="AR61" s="204">
        <v>112352.65568066566</v>
      </c>
      <c r="AS61" s="204">
        <v>113378.42838435134</v>
      </c>
      <c r="AT61" s="204">
        <v>114496.76959476726</v>
      </c>
      <c r="AU61" s="204">
        <v>115584.46531122134</v>
      </c>
      <c r="AV61" s="204">
        <v>116576.7244005978</v>
      </c>
      <c r="AW61" s="204">
        <v>117673.42575802964</v>
      </c>
      <c r="AX61" s="204">
        <v>119329.91266131541</v>
      </c>
      <c r="AY61" s="204">
        <v>120639.10057298982</v>
      </c>
      <c r="AZ61" s="204">
        <v>122622.64196242583</v>
      </c>
      <c r="BA61" s="205">
        <v>124714.52186916524</v>
      </c>
    </row>
    <row r="62" spans="1:53">
      <c r="A62" s="206" t="s">
        <v>500</v>
      </c>
      <c r="B62" s="207" t="s">
        <v>501</v>
      </c>
      <c r="C62" s="208">
        <v>0</v>
      </c>
      <c r="D62" s="209">
        <v>0</v>
      </c>
      <c r="E62" s="209">
        <v>0</v>
      </c>
      <c r="F62" s="209">
        <v>0</v>
      </c>
      <c r="G62" s="209">
        <v>0</v>
      </c>
      <c r="H62" s="209">
        <v>0</v>
      </c>
      <c r="I62" s="209">
        <v>0</v>
      </c>
      <c r="J62" s="209">
        <v>0</v>
      </c>
      <c r="K62" s="209">
        <v>0</v>
      </c>
      <c r="L62" s="209">
        <v>0</v>
      </c>
      <c r="M62" s="209">
        <v>0</v>
      </c>
      <c r="N62" s="209">
        <v>0</v>
      </c>
      <c r="O62" s="209">
        <v>0</v>
      </c>
      <c r="P62" s="209">
        <v>0</v>
      </c>
      <c r="Q62" s="209">
        <v>0</v>
      </c>
      <c r="R62" s="209">
        <v>0</v>
      </c>
      <c r="S62" s="209">
        <v>0</v>
      </c>
      <c r="T62" s="209">
        <v>0</v>
      </c>
      <c r="U62" s="209">
        <v>0</v>
      </c>
      <c r="V62" s="209">
        <v>0</v>
      </c>
      <c r="W62" s="209">
        <v>0</v>
      </c>
      <c r="X62" s="209">
        <v>0</v>
      </c>
      <c r="Y62" s="209">
        <v>0</v>
      </c>
      <c r="Z62" s="209">
        <v>0</v>
      </c>
      <c r="AA62" s="209">
        <v>0</v>
      </c>
      <c r="AB62" s="209">
        <v>0</v>
      </c>
      <c r="AC62" s="209">
        <v>0</v>
      </c>
      <c r="AD62" s="209">
        <v>0</v>
      </c>
      <c r="AE62" s="209">
        <v>0</v>
      </c>
      <c r="AF62" s="209">
        <v>0</v>
      </c>
      <c r="AG62" s="209">
        <v>0</v>
      </c>
      <c r="AH62" s="209">
        <v>0</v>
      </c>
      <c r="AI62" s="209">
        <v>0</v>
      </c>
      <c r="AJ62" s="209">
        <v>0</v>
      </c>
      <c r="AK62" s="209">
        <v>0</v>
      </c>
      <c r="AL62" s="209">
        <v>0</v>
      </c>
      <c r="AM62" s="209">
        <v>0</v>
      </c>
      <c r="AN62" s="209">
        <v>0</v>
      </c>
      <c r="AO62" s="209">
        <v>0</v>
      </c>
      <c r="AP62" s="209">
        <v>0</v>
      </c>
      <c r="AQ62" s="209">
        <v>0</v>
      </c>
      <c r="AR62" s="209">
        <v>0</v>
      </c>
      <c r="AS62" s="209">
        <v>0</v>
      </c>
      <c r="AT62" s="209">
        <v>0</v>
      </c>
      <c r="AU62" s="209">
        <v>0</v>
      </c>
      <c r="AV62" s="209">
        <v>0</v>
      </c>
      <c r="AW62" s="209">
        <v>0</v>
      </c>
      <c r="AX62" s="209">
        <v>0</v>
      </c>
      <c r="AY62" s="209">
        <v>0</v>
      </c>
      <c r="AZ62" s="209">
        <v>0</v>
      </c>
      <c r="BA62" s="210">
        <v>0</v>
      </c>
    </row>
    <row r="63" spans="1:53">
      <c r="A63" s="206" t="s">
        <v>502</v>
      </c>
      <c r="B63" s="207" t="s">
        <v>503</v>
      </c>
      <c r="C63" s="208">
        <v>0</v>
      </c>
      <c r="D63" s="209">
        <v>0</v>
      </c>
      <c r="E63" s="209">
        <v>0</v>
      </c>
      <c r="F63" s="209">
        <v>0</v>
      </c>
      <c r="G63" s="209">
        <v>0</v>
      </c>
      <c r="H63" s="209">
        <v>0</v>
      </c>
      <c r="I63" s="209">
        <v>0</v>
      </c>
      <c r="J63" s="209">
        <v>0</v>
      </c>
      <c r="K63" s="209">
        <v>0</v>
      </c>
      <c r="L63" s="209">
        <v>0</v>
      </c>
      <c r="M63" s="209">
        <v>0</v>
      </c>
      <c r="N63" s="209">
        <v>0</v>
      </c>
      <c r="O63" s="209">
        <v>0</v>
      </c>
      <c r="P63" s="209">
        <v>0</v>
      </c>
      <c r="Q63" s="209">
        <v>0</v>
      </c>
      <c r="R63" s="209">
        <v>0</v>
      </c>
      <c r="S63" s="209">
        <v>0</v>
      </c>
      <c r="T63" s="209">
        <v>0</v>
      </c>
      <c r="U63" s="209">
        <v>0</v>
      </c>
      <c r="V63" s="209">
        <v>0</v>
      </c>
      <c r="W63" s="209">
        <v>0</v>
      </c>
      <c r="X63" s="209">
        <v>0</v>
      </c>
      <c r="Y63" s="209">
        <v>0</v>
      </c>
      <c r="Z63" s="209">
        <v>0</v>
      </c>
      <c r="AA63" s="209">
        <v>0</v>
      </c>
      <c r="AB63" s="209">
        <v>0</v>
      </c>
      <c r="AC63" s="209">
        <v>0</v>
      </c>
      <c r="AD63" s="209">
        <v>0</v>
      </c>
      <c r="AE63" s="209">
        <v>0</v>
      </c>
      <c r="AF63" s="209">
        <v>0</v>
      </c>
      <c r="AG63" s="209">
        <v>0</v>
      </c>
      <c r="AH63" s="209">
        <v>0</v>
      </c>
      <c r="AI63" s="209">
        <v>0</v>
      </c>
      <c r="AJ63" s="209">
        <v>0</v>
      </c>
      <c r="AK63" s="209">
        <v>0</v>
      </c>
      <c r="AL63" s="209">
        <v>0</v>
      </c>
      <c r="AM63" s="209">
        <v>0</v>
      </c>
      <c r="AN63" s="209">
        <v>0</v>
      </c>
      <c r="AO63" s="209">
        <v>0</v>
      </c>
      <c r="AP63" s="209">
        <v>0</v>
      </c>
      <c r="AQ63" s="209">
        <v>0</v>
      </c>
      <c r="AR63" s="209">
        <v>0</v>
      </c>
      <c r="AS63" s="209">
        <v>0</v>
      </c>
      <c r="AT63" s="209">
        <v>0</v>
      </c>
      <c r="AU63" s="209">
        <v>0</v>
      </c>
      <c r="AV63" s="209">
        <v>0</v>
      </c>
      <c r="AW63" s="209">
        <v>0</v>
      </c>
      <c r="AX63" s="209">
        <v>0</v>
      </c>
      <c r="AY63" s="209">
        <v>0</v>
      </c>
      <c r="AZ63" s="209">
        <v>0</v>
      </c>
      <c r="BA63" s="210">
        <v>0</v>
      </c>
    </row>
    <row r="64" spans="1:53">
      <c r="A64" s="206" t="s">
        <v>504</v>
      </c>
      <c r="B64" s="207" t="s">
        <v>505</v>
      </c>
      <c r="C64" s="208">
        <v>426.14884876277756</v>
      </c>
      <c r="D64" s="209">
        <v>468.90000000000003</v>
      </c>
      <c r="E64" s="209">
        <v>508.50024999999954</v>
      </c>
      <c r="F64" s="209">
        <v>588.70000000000005</v>
      </c>
      <c r="G64" s="209">
        <v>630.29999999999995</v>
      </c>
      <c r="H64" s="209">
        <v>701.6098213432698</v>
      </c>
      <c r="I64" s="209">
        <v>803.00000000000068</v>
      </c>
      <c r="J64" s="209">
        <v>967.8</v>
      </c>
      <c r="K64" s="209">
        <v>1096.6000000000001</v>
      </c>
      <c r="L64" s="209">
        <v>1276.6214499999999</v>
      </c>
      <c r="M64" s="209">
        <v>1484.5705550778639</v>
      </c>
      <c r="N64" s="209">
        <v>1626.4211330849325</v>
      </c>
      <c r="O64" s="209">
        <v>1725.8287952612961</v>
      </c>
      <c r="P64" s="209">
        <v>1809.1860131842927</v>
      </c>
      <c r="Q64" s="209">
        <v>1924.1186586414435</v>
      </c>
      <c r="R64" s="209">
        <v>2033.0562720932448</v>
      </c>
      <c r="S64" s="209">
        <v>2215.0038668679445</v>
      </c>
      <c r="T64" s="209">
        <v>2393.1499633008607</v>
      </c>
      <c r="U64" s="209">
        <v>2582.9485815259754</v>
      </c>
      <c r="V64" s="209">
        <v>2778.2200188711377</v>
      </c>
      <c r="W64" s="209">
        <v>3008.3495614989688</v>
      </c>
      <c r="X64" s="209">
        <v>3230.9293092741154</v>
      </c>
      <c r="Y64" s="209">
        <v>3474.4790312403507</v>
      </c>
      <c r="Z64" s="209">
        <v>3694.4634358372687</v>
      </c>
      <c r="AA64" s="209">
        <v>3932.8799251130549</v>
      </c>
      <c r="AB64" s="209">
        <v>4151.9711308405058</v>
      </c>
      <c r="AC64" s="209">
        <v>4388.2263188103334</v>
      </c>
      <c r="AD64" s="209">
        <v>4623.3215039342513</v>
      </c>
      <c r="AE64" s="209">
        <v>4912.937105235198</v>
      </c>
      <c r="AF64" s="209">
        <v>5177.4465519736141</v>
      </c>
      <c r="AG64" s="209">
        <v>5456.9824614405452</v>
      </c>
      <c r="AH64" s="209">
        <v>5719.945688481097</v>
      </c>
      <c r="AI64" s="209">
        <v>5888.1505901141936</v>
      </c>
      <c r="AJ64" s="209">
        <v>6119.1578915584305</v>
      </c>
      <c r="AK64" s="209">
        <v>6354.3944188101268</v>
      </c>
      <c r="AL64" s="209">
        <v>6610.2430767220794</v>
      </c>
      <c r="AM64" s="209">
        <v>6814.5403447065764</v>
      </c>
      <c r="AN64" s="209">
        <v>7030.0827385052316</v>
      </c>
      <c r="AO64" s="209">
        <v>7248.1794073292485</v>
      </c>
      <c r="AP64" s="209">
        <v>7462.9795743455325</v>
      </c>
      <c r="AQ64" s="209">
        <v>7680.823497321162</v>
      </c>
      <c r="AR64" s="209">
        <v>7887.3348824413924</v>
      </c>
      <c r="AS64" s="209">
        <v>8096.1785935181751</v>
      </c>
      <c r="AT64" s="209">
        <v>8288.3501113452512</v>
      </c>
      <c r="AU64" s="209">
        <v>8475.7134428553745</v>
      </c>
      <c r="AV64" s="209">
        <v>8653.2499448785074</v>
      </c>
      <c r="AW64" s="209">
        <v>8841.618653359079</v>
      </c>
      <c r="AX64" s="209">
        <v>8997.7272944229535</v>
      </c>
      <c r="AY64" s="209">
        <v>9104.312815260897</v>
      </c>
      <c r="AZ64" s="209">
        <v>9247.8034190655981</v>
      </c>
      <c r="BA64" s="210">
        <v>9408.8081423926888</v>
      </c>
    </row>
    <row r="65" spans="1:53">
      <c r="A65" s="211" t="s">
        <v>322</v>
      </c>
      <c r="B65" s="212" t="s">
        <v>506</v>
      </c>
      <c r="C65" s="213">
        <v>426.14884876277756</v>
      </c>
      <c r="D65" s="214">
        <v>468.90000000000003</v>
      </c>
      <c r="E65" s="214">
        <v>508.50024999999954</v>
      </c>
      <c r="F65" s="214">
        <v>588.70000000000005</v>
      </c>
      <c r="G65" s="214">
        <v>630.29999999999995</v>
      </c>
      <c r="H65" s="214">
        <v>701.6098213432698</v>
      </c>
      <c r="I65" s="214">
        <v>803.00000000000068</v>
      </c>
      <c r="J65" s="214">
        <v>967.8</v>
      </c>
      <c r="K65" s="214">
        <v>1096.6000000000001</v>
      </c>
      <c r="L65" s="214">
        <v>1276.6214499999999</v>
      </c>
      <c r="M65" s="214">
        <v>1484.5705550778639</v>
      </c>
      <c r="N65" s="214">
        <v>1626.4211330849325</v>
      </c>
      <c r="O65" s="214">
        <v>1725.8287952612961</v>
      </c>
      <c r="P65" s="214">
        <v>1809.1860131842927</v>
      </c>
      <c r="Q65" s="214">
        <v>1924.1186586414435</v>
      </c>
      <c r="R65" s="214">
        <v>2033.0562720932448</v>
      </c>
      <c r="S65" s="214">
        <v>2215.0038668679445</v>
      </c>
      <c r="T65" s="214">
        <v>2393.1499633008607</v>
      </c>
      <c r="U65" s="214">
        <v>2582.9485815259754</v>
      </c>
      <c r="V65" s="214">
        <v>2778.2200188711377</v>
      </c>
      <c r="W65" s="214">
        <v>3008.3495614989688</v>
      </c>
      <c r="X65" s="214">
        <v>3230.9293092741154</v>
      </c>
      <c r="Y65" s="214">
        <v>3474.4790312403507</v>
      </c>
      <c r="Z65" s="214">
        <v>3694.4634358372687</v>
      </c>
      <c r="AA65" s="214">
        <v>3932.8799251130549</v>
      </c>
      <c r="AB65" s="214">
        <v>4151.9711308405058</v>
      </c>
      <c r="AC65" s="214">
        <v>4388.2263188103334</v>
      </c>
      <c r="AD65" s="214">
        <v>4623.3215039342513</v>
      </c>
      <c r="AE65" s="214">
        <v>4912.937105235198</v>
      </c>
      <c r="AF65" s="214">
        <v>5177.4465519736141</v>
      </c>
      <c r="AG65" s="214">
        <v>5456.9824614405452</v>
      </c>
      <c r="AH65" s="214">
        <v>5719.945688481097</v>
      </c>
      <c r="AI65" s="214">
        <v>5888.1505901141936</v>
      </c>
      <c r="AJ65" s="214">
        <v>6119.1578915584305</v>
      </c>
      <c r="AK65" s="214">
        <v>6354.3944188101268</v>
      </c>
      <c r="AL65" s="214">
        <v>6610.2430767220794</v>
      </c>
      <c r="AM65" s="214">
        <v>6814.5403447065764</v>
      </c>
      <c r="AN65" s="214">
        <v>7030.0827385052316</v>
      </c>
      <c r="AO65" s="214">
        <v>7248.1794073292485</v>
      </c>
      <c r="AP65" s="214">
        <v>7462.9795743455325</v>
      </c>
      <c r="AQ65" s="214">
        <v>7680.823497321162</v>
      </c>
      <c r="AR65" s="214">
        <v>7887.3348824413924</v>
      </c>
      <c r="AS65" s="214">
        <v>8096.1785935181751</v>
      </c>
      <c r="AT65" s="214">
        <v>8288.3501113452512</v>
      </c>
      <c r="AU65" s="214">
        <v>8475.7134428553745</v>
      </c>
      <c r="AV65" s="214">
        <v>8653.2499448785074</v>
      </c>
      <c r="AW65" s="214">
        <v>8841.618653359079</v>
      </c>
      <c r="AX65" s="214">
        <v>8997.7272944229535</v>
      </c>
      <c r="AY65" s="214">
        <v>9104.312815260897</v>
      </c>
      <c r="AZ65" s="214">
        <v>9247.8034190655981</v>
      </c>
      <c r="BA65" s="215">
        <v>9408.8081423926888</v>
      </c>
    </row>
    <row r="66" spans="1:53">
      <c r="A66" s="211" t="s">
        <v>507</v>
      </c>
      <c r="B66" s="212" t="s">
        <v>508</v>
      </c>
      <c r="C66" s="213">
        <v>0</v>
      </c>
      <c r="D66" s="214">
        <v>0</v>
      </c>
      <c r="E66" s="214">
        <v>0</v>
      </c>
      <c r="F66" s="214">
        <v>0</v>
      </c>
      <c r="G66" s="214">
        <v>0</v>
      </c>
      <c r="H66" s="214">
        <v>0</v>
      </c>
      <c r="I66" s="214">
        <v>0</v>
      </c>
      <c r="J66" s="214">
        <v>0</v>
      </c>
      <c r="K66" s="214">
        <v>0</v>
      </c>
      <c r="L66" s="214">
        <v>0</v>
      </c>
      <c r="M66" s="214">
        <v>0</v>
      </c>
      <c r="N66" s="214">
        <v>0</v>
      </c>
      <c r="O66" s="214">
        <v>0</v>
      </c>
      <c r="P66" s="214">
        <v>0</v>
      </c>
      <c r="Q66" s="214">
        <v>0</v>
      </c>
      <c r="R66" s="214">
        <v>0</v>
      </c>
      <c r="S66" s="214">
        <v>0</v>
      </c>
      <c r="T66" s="214">
        <v>0</v>
      </c>
      <c r="U66" s="214">
        <v>0</v>
      </c>
      <c r="V66" s="214">
        <v>0</v>
      </c>
      <c r="W66" s="214">
        <v>0</v>
      </c>
      <c r="X66" s="214">
        <v>0</v>
      </c>
      <c r="Y66" s="214">
        <v>0</v>
      </c>
      <c r="Z66" s="214">
        <v>0</v>
      </c>
      <c r="AA66" s="214">
        <v>0</v>
      </c>
      <c r="AB66" s="214">
        <v>0</v>
      </c>
      <c r="AC66" s="214">
        <v>0</v>
      </c>
      <c r="AD66" s="214">
        <v>0</v>
      </c>
      <c r="AE66" s="214">
        <v>0</v>
      </c>
      <c r="AF66" s="214">
        <v>0</v>
      </c>
      <c r="AG66" s="214">
        <v>0</v>
      </c>
      <c r="AH66" s="214">
        <v>0</v>
      </c>
      <c r="AI66" s="214">
        <v>0</v>
      </c>
      <c r="AJ66" s="214">
        <v>0</v>
      </c>
      <c r="AK66" s="214">
        <v>0</v>
      </c>
      <c r="AL66" s="214">
        <v>0</v>
      </c>
      <c r="AM66" s="214">
        <v>0</v>
      </c>
      <c r="AN66" s="214">
        <v>0</v>
      </c>
      <c r="AO66" s="214">
        <v>0</v>
      </c>
      <c r="AP66" s="214">
        <v>0</v>
      </c>
      <c r="AQ66" s="214">
        <v>0</v>
      </c>
      <c r="AR66" s="214">
        <v>0</v>
      </c>
      <c r="AS66" s="214">
        <v>0</v>
      </c>
      <c r="AT66" s="214">
        <v>0</v>
      </c>
      <c r="AU66" s="214">
        <v>0</v>
      </c>
      <c r="AV66" s="214">
        <v>0</v>
      </c>
      <c r="AW66" s="214">
        <v>0</v>
      </c>
      <c r="AX66" s="214">
        <v>0</v>
      </c>
      <c r="AY66" s="214">
        <v>0</v>
      </c>
      <c r="AZ66" s="214">
        <v>0</v>
      </c>
      <c r="BA66" s="215">
        <v>0</v>
      </c>
    </row>
    <row r="67" spans="1:53">
      <c r="A67" s="206" t="s">
        <v>509</v>
      </c>
      <c r="B67" s="207" t="s">
        <v>510</v>
      </c>
      <c r="C67" s="208">
        <v>0</v>
      </c>
      <c r="D67" s="209">
        <v>0</v>
      </c>
      <c r="E67" s="209">
        <v>0</v>
      </c>
      <c r="F67" s="209">
        <v>0</v>
      </c>
      <c r="G67" s="209">
        <v>0</v>
      </c>
      <c r="H67" s="209">
        <v>0</v>
      </c>
      <c r="I67" s="209">
        <v>0</v>
      </c>
      <c r="J67" s="209">
        <v>0</v>
      </c>
      <c r="K67" s="209">
        <v>0</v>
      </c>
      <c r="L67" s="209">
        <v>0</v>
      </c>
      <c r="M67" s="209">
        <v>0</v>
      </c>
      <c r="N67" s="209">
        <v>0</v>
      </c>
      <c r="O67" s="209">
        <v>0</v>
      </c>
      <c r="P67" s="209">
        <v>0</v>
      </c>
      <c r="Q67" s="209">
        <v>0</v>
      </c>
      <c r="R67" s="209">
        <v>0</v>
      </c>
      <c r="S67" s="209">
        <v>0</v>
      </c>
      <c r="T67" s="209">
        <v>0</v>
      </c>
      <c r="U67" s="209">
        <v>0</v>
      </c>
      <c r="V67" s="209">
        <v>0</v>
      </c>
      <c r="W67" s="209">
        <v>0</v>
      </c>
      <c r="X67" s="209">
        <v>0</v>
      </c>
      <c r="Y67" s="209">
        <v>0</v>
      </c>
      <c r="Z67" s="209">
        <v>0</v>
      </c>
      <c r="AA67" s="209">
        <v>0</v>
      </c>
      <c r="AB67" s="209">
        <v>0</v>
      </c>
      <c r="AC67" s="209">
        <v>0</v>
      </c>
      <c r="AD67" s="209">
        <v>0</v>
      </c>
      <c r="AE67" s="209">
        <v>0</v>
      </c>
      <c r="AF67" s="209">
        <v>0</v>
      </c>
      <c r="AG67" s="209">
        <v>0</v>
      </c>
      <c r="AH67" s="209">
        <v>0</v>
      </c>
      <c r="AI67" s="209">
        <v>0</v>
      </c>
      <c r="AJ67" s="209">
        <v>0</v>
      </c>
      <c r="AK67" s="209">
        <v>0</v>
      </c>
      <c r="AL67" s="209">
        <v>0</v>
      </c>
      <c r="AM67" s="209">
        <v>0</v>
      </c>
      <c r="AN67" s="209">
        <v>0</v>
      </c>
      <c r="AO67" s="209">
        <v>0</v>
      </c>
      <c r="AP67" s="209">
        <v>0</v>
      </c>
      <c r="AQ67" s="209">
        <v>0</v>
      </c>
      <c r="AR67" s="209">
        <v>0</v>
      </c>
      <c r="AS67" s="209">
        <v>0</v>
      </c>
      <c r="AT67" s="209">
        <v>0</v>
      </c>
      <c r="AU67" s="209">
        <v>0</v>
      </c>
      <c r="AV67" s="209">
        <v>0</v>
      </c>
      <c r="AW67" s="209">
        <v>0</v>
      </c>
      <c r="AX67" s="209">
        <v>0</v>
      </c>
      <c r="AY67" s="209">
        <v>0</v>
      </c>
      <c r="AZ67" s="209">
        <v>0</v>
      </c>
      <c r="BA67" s="210">
        <v>0</v>
      </c>
    </row>
    <row r="68" spans="1:53">
      <c r="A68" s="206" t="s">
        <v>511</v>
      </c>
      <c r="B68" s="207" t="s">
        <v>512</v>
      </c>
      <c r="C68" s="208">
        <v>48363.885755241245</v>
      </c>
      <c r="D68" s="209">
        <v>48268.539569999994</v>
      </c>
      <c r="E68" s="209">
        <v>49407.141940000009</v>
      </c>
      <c r="F68" s="209">
        <v>53739.548290000006</v>
      </c>
      <c r="G68" s="209">
        <v>54155.471759999986</v>
      </c>
      <c r="H68" s="209">
        <v>57760.988490919626</v>
      </c>
      <c r="I68" s="209">
        <v>61336.032309999995</v>
      </c>
      <c r="J68" s="209">
        <v>66985.045010000016</v>
      </c>
      <c r="K68" s="209">
        <v>71096.721890000001</v>
      </c>
      <c r="L68" s="209">
        <v>74645.609979999994</v>
      </c>
      <c r="M68" s="209">
        <v>80995.842924978861</v>
      </c>
      <c r="N68" s="209">
        <v>76723.868618856388</v>
      </c>
      <c r="O68" s="209">
        <v>81630.541537872326</v>
      </c>
      <c r="P68" s="209">
        <v>82718.407100593409</v>
      </c>
      <c r="Q68" s="209">
        <v>80564.247410292926</v>
      </c>
      <c r="R68" s="209">
        <v>84337.799431341235</v>
      </c>
      <c r="S68" s="209">
        <v>87050.030798669628</v>
      </c>
      <c r="T68" s="209">
        <v>90086.03873021371</v>
      </c>
      <c r="U68" s="209">
        <v>90956.409263904774</v>
      </c>
      <c r="V68" s="209">
        <v>91402.478949483615</v>
      </c>
      <c r="W68" s="209">
        <v>92539.625665046202</v>
      </c>
      <c r="X68" s="209">
        <v>93288.424563668697</v>
      </c>
      <c r="Y68" s="209">
        <v>93434.118896748463</v>
      </c>
      <c r="Z68" s="209">
        <v>91924.810995388267</v>
      </c>
      <c r="AA68" s="209">
        <v>92610.830426143162</v>
      </c>
      <c r="AB68" s="209">
        <v>93094.719060831179</v>
      </c>
      <c r="AC68" s="209">
        <v>93455.058015382587</v>
      </c>
      <c r="AD68" s="209">
        <v>93428.637463689753</v>
      </c>
      <c r="AE68" s="209">
        <v>94370.939024119347</v>
      </c>
      <c r="AF68" s="209">
        <v>94739.583971818109</v>
      </c>
      <c r="AG68" s="209">
        <v>94774.128327853119</v>
      </c>
      <c r="AH68" s="209">
        <v>95907.923537716255</v>
      </c>
      <c r="AI68" s="209">
        <v>96722.32884206521</v>
      </c>
      <c r="AJ68" s="209">
        <v>97720.45733152781</v>
      </c>
      <c r="AK68" s="209">
        <v>98654.025377319835</v>
      </c>
      <c r="AL68" s="209">
        <v>99449.190772945978</v>
      </c>
      <c r="AM68" s="209">
        <v>99971.701083637992</v>
      </c>
      <c r="AN68" s="209">
        <v>100749.43359894271</v>
      </c>
      <c r="AO68" s="209">
        <v>101375.40194575669</v>
      </c>
      <c r="AP68" s="209">
        <v>101985.85281161268</v>
      </c>
      <c r="AQ68" s="209">
        <v>102749.42692168307</v>
      </c>
      <c r="AR68" s="209">
        <v>103649.11254085088</v>
      </c>
      <c r="AS68" s="209">
        <v>104452.19224360446</v>
      </c>
      <c r="AT68" s="209">
        <v>105356.79731279038</v>
      </c>
      <c r="AU68" s="209">
        <v>106236.73005101386</v>
      </c>
      <c r="AV68" s="209">
        <v>107031.89933761334</v>
      </c>
      <c r="AW68" s="209">
        <v>107926.25203647523</v>
      </c>
      <c r="AX68" s="209">
        <v>109412.52973842669</v>
      </c>
      <c r="AY68" s="209">
        <v>110602.82595149589</v>
      </c>
      <c r="AZ68" s="209">
        <v>112429.8942280401</v>
      </c>
      <c r="BA68" s="210">
        <v>114347.29563045889</v>
      </c>
    </row>
    <row r="69" spans="1:53">
      <c r="A69" s="211" t="s">
        <v>513</v>
      </c>
      <c r="B69" s="212" t="s">
        <v>514</v>
      </c>
      <c r="C69" s="213">
        <v>46810.026267725625</v>
      </c>
      <c r="D69" s="214">
        <v>46355.641109999997</v>
      </c>
      <c r="E69" s="214">
        <v>47082.829610000015</v>
      </c>
      <c r="F69" s="214">
        <v>51086.173819999989</v>
      </c>
      <c r="G69" s="214">
        <v>50876.805049999995</v>
      </c>
      <c r="H69" s="214">
        <v>53340.323812496645</v>
      </c>
      <c r="I69" s="214">
        <v>54507.010229999993</v>
      </c>
      <c r="J69" s="214">
        <v>57272.131910000004</v>
      </c>
      <c r="K69" s="214">
        <v>59515.345300000001</v>
      </c>
      <c r="L69" s="214">
        <v>60928.832209999986</v>
      </c>
      <c r="M69" s="214">
        <v>65474.224667619572</v>
      </c>
      <c r="N69" s="214">
        <v>60465.169669594856</v>
      </c>
      <c r="O69" s="214">
        <v>64152.848556227211</v>
      </c>
      <c r="P69" s="214">
        <v>66133.988447873926</v>
      </c>
      <c r="Q69" s="214">
        <v>62779.15156365859</v>
      </c>
      <c r="R69" s="214">
        <v>66409.906949244774</v>
      </c>
      <c r="S69" s="214">
        <v>68431.76190335321</v>
      </c>
      <c r="T69" s="214">
        <v>70608.215535859781</v>
      </c>
      <c r="U69" s="214">
        <v>70909.202153963241</v>
      </c>
      <c r="V69" s="214">
        <v>70750.258738981502</v>
      </c>
      <c r="W69" s="214">
        <v>71440.401042435726</v>
      </c>
      <c r="X69" s="214">
        <v>71968.703251934086</v>
      </c>
      <c r="Y69" s="214">
        <v>71844.645471856027</v>
      </c>
      <c r="Z69" s="214">
        <v>70300.742973066896</v>
      </c>
      <c r="AA69" s="214">
        <v>70865.147638479641</v>
      </c>
      <c r="AB69" s="214">
        <v>71228.277045418581</v>
      </c>
      <c r="AC69" s="214">
        <v>71415.234729078089</v>
      </c>
      <c r="AD69" s="214">
        <v>71194.158536266739</v>
      </c>
      <c r="AE69" s="214">
        <v>71872.093158768985</v>
      </c>
      <c r="AF69" s="214">
        <v>71954.708280379113</v>
      </c>
      <c r="AG69" s="214">
        <v>71598.342767460097</v>
      </c>
      <c r="AH69" s="214">
        <v>72401.390156056805</v>
      </c>
      <c r="AI69" s="214">
        <v>72863.613177065447</v>
      </c>
      <c r="AJ69" s="214">
        <v>73529.693115992981</v>
      </c>
      <c r="AK69" s="214">
        <v>74094.022682310853</v>
      </c>
      <c r="AL69" s="214">
        <v>74532.548232290763</v>
      </c>
      <c r="AM69" s="214">
        <v>74751.249081297632</v>
      </c>
      <c r="AN69" s="214">
        <v>75136.04898060883</v>
      </c>
      <c r="AO69" s="214">
        <v>75352.269297011502</v>
      </c>
      <c r="AP69" s="214">
        <v>75547.862370586838</v>
      </c>
      <c r="AQ69" s="214">
        <v>75834.014281982905</v>
      </c>
      <c r="AR69" s="214">
        <v>76281.690296913483</v>
      </c>
      <c r="AS69" s="214">
        <v>76521.145950087463</v>
      </c>
      <c r="AT69" s="214">
        <v>76817.737666647547</v>
      </c>
      <c r="AU69" s="214">
        <v>76921.154908274868</v>
      </c>
      <c r="AV69" s="214">
        <v>77059.396737782197</v>
      </c>
      <c r="AW69" s="214">
        <v>77062.163003290931</v>
      </c>
      <c r="AX69" s="214">
        <v>77198.989496398455</v>
      </c>
      <c r="AY69" s="214">
        <v>77415.60807994011</v>
      </c>
      <c r="AZ69" s="214">
        <v>77485.554533469593</v>
      </c>
      <c r="BA69" s="215">
        <v>77528.630501870401</v>
      </c>
    </row>
    <row r="70" spans="1:53">
      <c r="A70" s="211" t="s">
        <v>515</v>
      </c>
      <c r="B70" s="212" t="s">
        <v>516</v>
      </c>
      <c r="C70" s="213">
        <v>103.51558591254518</v>
      </c>
      <c r="D70" s="214">
        <v>96.102599999999967</v>
      </c>
      <c r="E70" s="214">
        <v>87.901270000000011</v>
      </c>
      <c r="F70" s="214">
        <v>82.141609999999986</v>
      </c>
      <c r="G70" s="214">
        <v>82.098230000000029</v>
      </c>
      <c r="H70" s="214">
        <v>79.703214987641772</v>
      </c>
      <c r="I70" s="214">
        <v>88.098819999999975</v>
      </c>
      <c r="J70" s="214">
        <v>134.79915</v>
      </c>
      <c r="K70" s="214">
        <v>148.26945000000001</v>
      </c>
      <c r="L70" s="214">
        <v>179.89840999999998</v>
      </c>
      <c r="M70" s="214">
        <v>164.99480788611152</v>
      </c>
      <c r="N70" s="214">
        <v>166.90031640966652</v>
      </c>
      <c r="O70" s="214">
        <v>204.66210981752022</v>
      </c>
      <c r="P70" s="214">
        <v>191.76915050821515</v>
      </c>
      <c r="Q70" s="214">
        <v>189.42884326945355</v>
      </c>
      <c r="R70" s="214">
        <v>194.49812301199219</v>
      </c>
      <c r="S70" s="214">
        <v>197.157744006255</v>
      </c>
      <c r="T70" s="214">
        <v>206.6758269606056</v>
      </c>
      <c r="U70" s="214">
        <v>202.6423477073858</v>
      </c>
      <c r="V70" s="214">
        <v>203.74370744028559</v>
      </c>
      <c r="W70" s="214">
        <v>208.66896098534025</v>
      </c>
      <c r="X70" s="214">
        <v>212.1106389592874</v>
      </c>
      <c r="Y70" s="214">
        <v>212.678438422912</v>
      </c>
      <c r="Z70" s="214">
        <v>205.24552478993934</v>
      </c>
      <c r="AA70" s="214">
        <v>196.49304239671454</v>
      </c>
      <c r="AB70" s="214">
        <v>200.85067199017618</v>
      </c>
      <c r="AC70" s="214">
        <v>206.42166844095664</v>
      </c>
      <c r="AD70" s="214">
        <v>200.67120498757046</v>
      </c>
      <c r="AE70" s="214">
        <v>190.27553605438521</v>
      </c>
      <c r="AF70" s="214">
        <v>178.01212772794369</v>
      </c>
      <c r="AG70" s="214">
        <v>181.5796732410148</v>
      </c>
      <c r="AH70" s="214">
        <v>188.12002188251512</v>
      </c>
      <c r="AI70" s="214">
        <v>194.28045563175667</v>
      </c>
      <c r="AJ70" s="214">
        <v>201.54881260741703</v>
      </c>
      <c r="AK70" s="214">
        <v>214.60232523934246</v>
      </c>
      <c r="AL70" s="214">
        <v>229.24476583277163</v>
      </c>
      <c r="AM70" s="214">
        <v>239.30359554859689</v>
      </c>
      <c r="AN70" s="214">
        <v>266.3206856746001</v>
      </c>
      <c r="AO70" s="214">
        <v>300.13712495532582</v>
      </c>
      <c r="AP70" s="214">
        <v>337.07667078414954</v>
      </c>
      <c r="AQ70" s="214">
        <v>385.86497563595231</v>
      </c>
      <c r="AR70" s="214">
        <v>419.97448955235745</v>
      </c>
      <c r="AS70" s="214">
        <v>479.5785003075531</v>
      </c>
      <c r="AT70" s="214">
        <v>550.30391812573214</v>
      </c>
      <c r="AU70" s="214">
        <v>669.00457870787113</v>
      </c>
      <c r="AV70" s="214">
        <v>729.42393787674621</v>
      </c>
      <c r="AW70" s="214">
        <v>847.75822353347621</v>
      </c>
      <c r="AX70" s="214">
        <v>1110.6987457515293</v>
      </c>
      <c r="AY70" s="214">
        <v>1180.6976867824058</v>
      </c>
      <c r="AZ70" s="214">
        <v>1469.6559722948398</v>
      </c>
      <c r="BA70" s="215">
        <v>1737.0735270394775</v>
      </c>
    </row>
    <row r="71" spans="1:53">
      <c r="A71" s="211" t="s">
        <v>173</v>
      </c>
      <c r="B71" s="212" t="s">
        <v>517</v>
      </c>
      <c r="C71" s="213">
        <v>401.11776649364799</v>
      </c>
      <c r="D71" s="214">
        <v>600.79584999999975</v>
      </c>
      <c r="E71" s="214">
        <v>732.90179999999964</v>
      </c>
      <c r="F71" s="214">
        <v>506.31615999999991</v>
      </c>
      <c r="G71" s="214">
        <v>562.38806999999974</v>
      </c>
      <c r="H71" s="214">
        <v>582.52490708530763</v>
      </c>
      <c r="I71" s="214">
        <v>654.19053000000008</v>
      </c>
      <c r="J71" s="214">
        <v>850.70431999999983</v>
      </c>
      <c r="K71" s="214">
        <v>898.9161600000001</v>
      </c>
      <c r="L71" s="214">
        <v>1103.8969599999994</v>
      </c>
      <c r="M71" s="214">
        <v>1408.427627874117</v>
      </c>
      <c r="N71" s="214">
        <v>1669.8150349102857</v>
      </c>
      <c r="O71" s="214">
        <v>1891.8940221168398</v>
      </c>
      <c r="P71" s="214">
        <v>2243.5732155682899</v>
      </c>
      <c r="Q71" s="214">
        <v>2463.9110047343715</v>
      </c>
      <c r="R71" s="214">
        <v>2629.9606951033034</v>
      </c>
      <c r="S71" s="214">
        <v>2725.4681779758334</v>
      </c>
      <c r="T71" s="214">
        <v>2884.6624167960385</v>
      </c>
      <c r="U71" s="214">
        <v>3063.1395726692672</v>
      </c>
      <c r="V71" s="214">
        <v>3267.5867868494834</v>
      </c>
      <c r="W71" s="214">
        <v>3394.0250426086163</v>
      </c>
      <c r="X71" s="214">
        <v>3464.4409329791292</v>
      </c>
      <c r="Y71" s="214">
        <v>3619.6754741537943</v>
      </c>
      <c r="Z71" s="214">
        <v>3691.7702967456189</v>
      </c>
      <c r="AA71" s="214">
        <v>3875.0859928369982</v>
      </c>
      <c r="AB71" s="214">
        <v>4017.4525578727712</v>
      </c>
      <c r="AC71" s="214">
        <v>4168.0582960201627</v>
      </c>
      <c r="AD71" s="214">
        <v>4354.553540831319</v>
      </c>
      <c r="AE71" s="214">
        <v>4565.9969072686308</v>
      </c>
      <c r="AF71" s="214">
        <v>4788.6247053782345</v>
      </c>
      <c r="AG71" s="214">
        <v>5120.167914956497</v>
      </c>
      <c r="AH71" s="214">
        <v>5419.316723764804</v>
      </c>
      <c r="AI71" s="214">
        <v>5723.4642684274586</v>
      </c>
      <c r="AJ71" s="214">
        <v>6033.0138358304939</v>
      </c>
      <c r="AK71" s="214">
        <v>6370.0798693261922</v>
      </c>
      <c r="AL71" s="214">
        <v>6687.9193034383134</v>
      </c>
      <c r="AM71" s="214">
        <v>6980.1205518551669</v>
      </c>
      <c r="AN71" s="214">
        <v>7337.4305307316517</v>
      </c>
      <c r="AO71" s="214">
        <v>7712.4634713733294</v>
      </c>
      <c r="AP71" s="214">
        <v>8081.5405133113145</v>
      </c>
      <c r="AQ71" s="214">
        <v>8487.5266187869638</v>
      </c>
      <c r="AR71" s="214">
        <v>8873.015767353907</v>
      </c>
      <c r="AS71" s="214">
        <v>9308.3483542570975</v>
      </c>
      <c r="AT71" s="214">
        <v>9752.494323989753</v>
      </c>
      <c r="AU71" s="214">
        <v>10260.940548586041</v>
      </c>
      <c r="AV71" s="214">
        <v>10709.021038202332</v>
      </c>
      <c r="AW71" s="214">
        <v>11241.490609244549</v>
      </c>
      <c r="AX71" s="214">
        <v>11907.163855221945</v>
      </c>
      <c r="AY71" s="214">
        <v>12446.011384060444</v>
      </c>
      <c r="AZ71" s="214">
        <v>13204.469849504423</v>
      </c>
      <c r="BA71" s="215">
        <v>13954.712702124956</v>
      </c>
    </row>
    <row r="72" spans="1:53">
      <c r="A72" s="211" t="s">
        <v>518</v>
      </c>
      <c r="B72" s="212" t="s">
        <v>519</v>
      </c>
      <c r="C72" s="213">
        <v>331.44642075127899</v>
      </c>
      <c r="D72" s="214">
        <v>374.40849999999989</v>
      </c>
      <c r="E72" s="214">
        <v>401.90828999999991</v>
      </c>
      <c r="F72" s="214">
        <v>582.31133999999997</v>
      </c>
      <c r="G72" s="214">
        <v>628.69483999999989</v>
      </c>
      <c r="H72" s="214">
        <v>470.5991915794753</v>
      </c>
      <c r="I72" s="214">
        <v>501.79554000000002</v>
      </c>
      <c r="J72" s="214">
        <v>712.90050999999994</v>
      </c>
      <c r="K72" s="214">
        <v>337.80393999999995</v>
      </c>
      <c r="L72" s="214">
        <v>366.49786999999992</v>
      </c>
      <c r="M72" s="214">
        <v>397.2006752192633</v>
      </c>
      <c r="N72" s="214">
        <v>526.31905176368377</v>
      </c>
      <c r="O72" s="214">
        <v>581.20626160806819</v>
      </c>
      <c r="P72" s="214">
        <v>730.70129562878742</v>
      </c>
      <c r="Q72" s="214">
        <v>725.47256463638075</v>
      </c>
      <c r="R72" s="214">
        <v>767.44091434573249</v>
      </c>
      <c r="S72" s="214">
        <v>784.67762240857462</v>
      </c>
      <c r="T72" s="214">
        <v>802.26428627622158</v>
      </c>
      <c r="U72" s="214">
        <v>783.45909399870152</v>
      </c>
      <c r="V72" s="214">
        <v>776.82845364931643</v>
      </c>
      <c r="W72" s="214">
        <v>770.53552865680012</v>
      </c>
      <c r="X72" s="214">
        <v>780.40452468636022</v>
      </c>
      <c r="Y72" s="214">
        <v>783.08523310087003</v>
      </c>
      <c r="Z72" s="214">
        <v>768.65643905651336</v>
      </c>
      <c r="AA72" s="214">
        <v>764.52910684417714</v>
      </c>
      <c r="AB72" s="214">
        <v>769.35677840852327</v>
      </c>
      <c r="AC72" s="214">
        <v>776.58578708691005</v>
      </c>
      <c r="AD72" s="214">
        <v>771.85445424295131</v>
      </c>
      <c r="AE72" s="214">
        <v>777.5449461467108</v>
      </c>
      <c r="AF72" s="214">
        <v>772.22166473999448</v>
      </c>
      <c r="AG72" s="214">
        <v>743.14468626170355</v>
      </c>
      <c r="AH72" s="214">
        <v>737.58489272983013</v>
      </c>
      <c r="AI72" s="214">
        <v>749.08369246285974</v>
      </c>
      <c r="AJ72" s="214">
        <v>750.84820858366868</v>
      </c>
      <c r="AK72" s="214">
        <v>754.90341396410315</v>
      </c>
      <c r="AL72" s="214">
        <v>764.93818831956037</v>
      </c>
      <c r="AM72" s="214">
        <v>772.18029318016977</v>
      </c>
      <c r="AN72" s="214">
        <v>784.61426536955571</v>
      </c>
      <c r="AO72" s="214">
        <v>790.68603744054224</v>
      </c>
      <c r="AP72" s="214">
        <v>804.12157798982594</v>
      </c>
      <c r="AQ72" s="214">
        <v>820.52028597169306</v>
      </c>
      <c r="AR72" s="214">
        <v>836.01248358414375</v>
      </c>
      <c r="AS72" s="214">
        <v>856.89476643206137</v>
      </c>
      <c r="AT72" s="214">
        <v>874.05078268701277</v>
      </c>
      <c r="AU72" s="214">
        <v>887.94932794716487</v>
      </c>
      <c r="AV72" s="214">
        <v>895.962223103572</v>
      </c>
      <c r="AW72" s="214">
        <v>903.32911099799367</v>
      </c>
      <c r="AX72" s="214">
        <v>897.77438184327389</v>
      </c>
      <c r="AY72" s="214">
        <v>902.63432826679764</v>
      </c>
      <c r="AZ72" s="214">
        <v>905.79163043681228</v>
      </c>
      <c r="BA72" s="215">
        <v>887.21595815433409</v>
      </c>
    </row>
    <row r="73" spans="1:53">
      <c r="A73" s="211" t="s">
        <v>179</v>
      </c>
      <c r="B73" s="212" t="s">
        <v>520</v>
      </c>
      <c r="C73" s="213">
        <v>717.77971435815505</v>
      </c>
      <c r="D73" s="214">
        <v>841.59150999999997</v>
      </c>
      <c r="E73" s="214">
        <v>1101.60097</v>
      </c>
      <c r="F73" s="214">
        <v>1482.6053599999996</v>
      </c>
      <c r="G73" s="214">
        <v>2005.4855700000005</v>
      </c>
      <c r="H73" s="214">
        <v>3287.8373647705553</v>
      </c>
      <c r="I73" s="214">
        <v>5584.9371899999987</v>
      </c>
      <c r="J73" s="214">
        <v>8014.5091200000006</v>
      </c>
      <c r="K73" s="214">
        <v>10196.38704</v>
      </c>
      <c r="L73" s="214">
        <v>12066.484530000002</v>
      </c>
      <c r="M73" s="214">
        <v>13550.995146379786</v>
      </c>
      <c r="N73" s="214">
        <v>13895.664546177912</v>
      </c>
      <c r="O73" s="214">
        <v>14799.930588102687</v>
      </c>
      <c r="P73" s="214">
        <v>13418.3749910142</v>
      </c>
      <c r="Q73" s="214">
        <v>14406.283433994127</v>
      </c>
      <c r="R73" s="214">
        <v>14335.992749635425</v>
      </c>
      <c r="S73" s="214">
        <v>14910.965350925731</v>
      </c>
      <c r="T73" s="214">
        <v>15584.220664321074</v>
      </c>
      <c r="U73" s="214">
        <v>15997.966095566193</v>
      </c>
      <c r="V73" s="214">
        <v>16404.061262563002</v>
      </c>
      <c r="W73" s="214">
        <v>16725.995090359713</v>
      </c>
      <c r="X73" s="214">
        <v>16862.765215109834</v>
      </c>
      <c r="Y73" s="214">
        <v>16974.03427921488</v>
      </c>
      <c r="Z73" s="214">
        <v>16958.395761729305</v>
      </c>
      <c r="AA73" s="214">
        <v>16909.574645585653</v>
      </c>
      <c r="AB73" s="214">
        <v>16878.782007141137</v>
      </c>
      <c r="AC73" s="214">
        <v>16888.75753475646</v>
      </c>
      <c r="AD73" s="214">
        <v>16907.399727361193</v>
      </c>
      <c r="AE73" s="214">
        <v>16965.028475880612</v>
      </c>
      <c r="AF73" s="214">
        <v>17046.017193592797</v>
      </c>
      <c r="AG73" s="214">
        <v>17130.893285933817</v>
      </c>
      <c r="AH73" s="214">
        <v>17161.511743282266</v>
      </c>
      <c r="AI73" s="214">
        <v>17191.887248477702</v>
      </c>
      <c r="AJ73" s="214">
        <v>17205.353358513203</v>
      </c>
      <c r="AK73" s="214">
        <v>17220.417086479327</v>
      </c>
      <c r="AL73" s="214">
        <v>17234.540283064536</v>
      </c>
      <c r="AM73" s="214">
        <v>17228.847561756444</v>
      </c>
      <c r="AN73" s="214">
        <v>17225.019136558069</v>
      </c>
      <c r="AO73" s="214">
        <v>17219.84601497601</v>
      </c>
      <c r="AP73" s="214">
        <v>17215.251678940516</v>
      </c>
      <c r="AQ73" s="214">
        <v>17221.50075930556</v>
      </c>
      <c r="AR73" s="214">
        <v>17238.419503446989</v>
      </c>
      <c r="AS73" s="214">
        <v>17286.224672520289</v>
      </c>
      <c r="AT73" s="214">
        <v>17362.210621340339</v>
      </c>
      <c r="AU73" s="214">
        <v>17497.680687497941</v>
      </c>
      <c r="AV73" s="214">
        <v>17638.095400648472</v>
      </c>
      <c r="AW73" s="214">
        <v>17871.511089408275</v>
      </c>
      <c r="AX73" s="214">
        <v>18297.903259211471</v>
      </c>
      <c r="AY73" s="214">
        <v>18657.874472446136</v>
      </c>
      <c r="AZ73" s="214">
        <v>19364.422242334444</v>
      </c>
      <c r="BA73" s="215">
        <v>20239.662941269751</v>
      </c>
    </row>
    <row r="74" spans="1:53">
      <c r="A74" s="216" t="s">
        <v>521</v>
      </c>
      <c r="B74" s="217" t="s">
        <v>522</v>
      </c>
      <c r="C74" s="218">
        <v>59.209906594864108</v>
      </c>
      <c r="D74" s="219">
        <v>70.099950000000007</v>
      </c>
      <c r="E74" s="219">
        <v>159.99996999999996</v>
      </c>
      <c r="F74" s="219">
        <v>267.09772999999996</v>
      </c>
      <c r="G74" s="219">
        <v>349.30559000000005</v>
      </c>
      <c r="H74" s="219">
        <v>580.23093364937483</v>
      </c>
      <c r="I74" s="219">
        <v>887.28836000000001</v>
      </c>
      <c r="J74" s="219">
        <v>1199.3931</v>
      </c>
      <c r="K74" s="219">
        <v>1825.5153299999997</v>
      </c>
      <c r="L74" s="219">
        <v>2253.1021299999998</v>
      </c>
      <c r="M74" s="219">
        <v>2802.7618680427499</v>
      </c>
      <c r="N74" s="219">
        <v>2878.3778804481626</v>
      </c>
      <c r="O74" s="219">
        <v>2845.7073530856533</v>
      </c>
      <c r="P74" s="219">
        <v>2685.8427082597095</v>
      </c>
      <c r="Q74" s="219">
        <v>2655.0366190157788</v>
      </c>
      <c r="R74" s="219">
        <v>2728.6001930808825</v>
      </c>
      <c r="S74" s="219">
        <v>2707.2655805923382</v>
      </c>
      <c r="T74" s="219">
        <v>2714.9109791166866</v>
      </c>
      <c r="U74" s="219">
        <v>2699.9319209905493</v>
      </c>
      <c r="V74" s="219">
        <v>2685.0005063815452</v>
      </c>
      <c r="W74" s="219">
        <v>2671.4708186334224</v>
      </c>
      <c r="X74" s="219">
        <v>2655.1258843517717</v>
      </c>
      <c r="Y74" s="219">
        <v>2643.158603527439</v>
      </c>
      <c r="Z74" s="219">
        <v>2633.0654420851083</v>
      </c>
      <c r="AA74" s="219">
        <v>2634.0168184116869</v>
      </c>
      <c r="AB74" s="219">
        <v>2646.4209831205544</v>
      </c>
      <c r="AC74" s="219">
        <v>2671.4007449052888</v>
      </c>
      <c r="AD74" s="219">
        <v>2706.1866746839974</v>
      </c>
      <c r="AE74" s="219">
        <v>2752.3685543082402</v>
      </c>
      <c r="AF74" s="219">
        <v>2805.9298804483637</v>
      </c>
      <c r="AG74" s="219">
        <v>2865.3864738509806</v>
      </c>
      <c r="AH74" s="219">
        <v>2906.1005826565402</v>
      </c>
      <c r="AI74" s="219">
        <v>2946.9907586414952</v>
      </c>
      <c r="AJ74" s="219">
        <v>2987.5092185349686</v>
      </c>
      <c r="AK74" s="219">
        <v>3027.5553579251305</v>
      </c>
      <c r="AL74" s="219">
        <v>3067.7899901427495</v>
      </c>
      <c r="AM74" s="219">
        <v>3108.2875501849408</v>
      </c>
      <c r="AN74" s="219">
        <v>3150.0202573091374</v>
      </c>
      <c r="AO74" s="219">
        <v>3193.4157365011515</v>
      </c>
      <c r="AP74" s="219">
        <v>3238.9063799785099</v>
      </c>
      <c r="AQ74" s="219">
        <v>3287.5900009279403</v>
      </c>
      <c r="AR74" s="219">
        <v>3340.7892205433695</v>
      </c>
      <c r="AS74" s="219">
        <v>3396.9951968537553</v>
      </c>
      <c r="AT74" s="219">
        <v>3457.1756752538263</v>
      </c>
      <c r="AU74" s="219">
        <v>3520.5846701728647</v>
      </c>
      <c r="AV74" s="219">
        <v>3589.6732324470049</v>
      </c>
      <c r="AW74" s="219">
        <v>3662.8375753912178</v>
      </c>
      <c r="AX74" s="219">
        <v>3740.0270711525882</v>
      </c>
      <c r="AY74" s="219">
        <v>3821.351729780723</v>
      </c>
      <c r="AZ74" s="219">
        <v>3907.8749071879088</v>
      </c>
      <c r="BA74" s="220">
        <v>3999.3462258206609</v>
      </c>
    </row>
    <row r="75" spans="1:53">
      <c r="A75" s="216" t="s">
        <v>523</v>
      </c>
      <c r="B75" s="217" t="s">
        <v>524</v>
      </c>
      <c r="C75" s="218">
        <v>644.1912862074829</v>
      </c>
      <c r="D75" s="219">
        <v>753.49191999999994</v>
      </c>
      <c r="E75" s="219">
        <v>920.00099999999986</v>
      </c>
      <c r="F75" s="219">
        <v>1188.0076300000003</v>
      </c>
      <c r="G75" s="219">
        <v>1618.3803500000001</v>
      </c>
      <c r="H75" s="219">
        <v>2527.0866892164563</v>
      </c>
      <c r="I75" s="219">
        <v>4023.0491800000004</v>
      </c>
      <c r="J75" s="219">
        <v>6084.2155699999994</v>
      </c>
      <c r="K75" s="219">
        <v>7942.7687699999988</v>
      </c>
      <c r="L75" s="219">
        <v>9547.9818199999991</v>
      </c>
      <c r="M75" s="219">
        <v>10509.243880651511</v>
      </c>
      <c r="N75" s="219">
        <v>10912.481068160037</v>
      </c>
      <c r="O75" s="219">
        <v>11901.581563238426</v>
      </c>
      <c r="P75" s="219">
        <v>10688.823496608915</v>
      </c>
      <c r="Q75" s="219">
        <v>11696.455571064289</v>
      </c>
      <c r="R75" s="219">
        <v>11558.094648375893</v>
      </c>
      <c r="S75" s="219">
        <v>12159.908920852436</v>
      </c>
      <c r="T75" s="219">
        <v>12831.311843445495</v>
      </c>
      <c r="U75" s="219">
        <v>13265.182082714668</v>
      </c>
      <c r="V75" s="219">
        <v>13687.786426118233</v>
      </c>
      <c r="W75" s="219">
        <v>14032.386299988893</v>
      </c>
      <c r="X75" s="219">
        <v>14185.777962034394</v>
      </c>
      <c r="Y75" s="219">
        <v>14309.083709131435</v>
      </c>
      <c r="Z75" s="219">
        <v>14304.189515852802</v>
      </c>
      <c r="AA75" s="219">
        <v>14253.83795916823</v>
      </c>
      <c r="AB75" s="219">
        <v>14212.06271631846</v>
      </c>
      <c r="AC75" s="219">
        <v>14195.988899275539</v>
      </c>
      <c r="AD75" s="219">
        <v>14179.833932104866</v>
      </c>
      <c r="AE75" s="219">
        <v>14191.325234028936</v>
      </c>
      <c r="AF75" s="219">
        <v>14215.524431153075</v>
      </c>
      <c r="AG75" s="219">
        <v>14238.341488605429</v>
      </c>
      <c r="AH75" s="219">
        <v>14223.70063872191</v>
      </c>
      <c r="AI75" s="219">
        <v>14204.577973225518</v>
      </c>
      <c r="AJ75" s="219">
        <v>14164.123366759035</v>
      </c>
      <c r="AK75" s="219">
        <v>14115.872368445836</v>
      </c>
      <c r="AL75" s="219">
        <v>14055.210546746195</v>
      </c>
      <c r="AM75" s="219">
        <v>13986.439264787003</v>
      </c>
      <c r="AN75" s="219">
        <v>13903.347731671067</v>
      </c>
      <c r="AO75" s="219">
        <v>13808.395503452075</v>
      </c>
      <c r="AP75" s="219">
        <v>13701.991306752743</v>
      </c>
      <c r="AQ75" s="219">
        <v>13587.738818919845</v>
      </c>
      <c r="AR75" s="219">
        <v>13473.594751010054</v>
      </c>
      <c r="AS75" s="219">
        <v>13356.022386830764</v>
      </c>
      <c r="AT75" s="219">
        <v>13233.371027348923</v>
      </c>
      <c r="AU75" s="219">
        <v>13109.156059117611</v>
      </c>
      <c r="AV75" s="219">
        <v>12984.652843391534</v>
      </c>
      <c r="AW75" s="219">
        <v>12860.893246898235</v>
      </c>
      <c r="AX75" s="219">
        <v>12734.938815617546</v>
      </c>
      <c r="AY75" s="219">
        <v>12605.754735512273</v>
      </c>
      <c r="AZ75" s="219">
        <v>12473.047514891885</v>
      </c>
      <c r="BA75" s="220">
        <v>12339.157936368529</v>
      </c>
    </row>
    <row r="76" spans="1:53">
      <c r="A76" s="216" t="s">
        <v>525</v>
      </c>
      <c r="B76" s="217" t="s">
        <v>526</v>
      </c>
      <c r="C76" s="218">
        <v>0</v>
      </c>
      <c r="D76" s="219">
        <v>0</v>
      </c>
      <c r="E76" s="219">
        <v>0</v>
      </c>
      <c r="F76" s="219">
        <v>0</v>
      </c>
      <c r="G76" s="219">
        <v>0</v>
      </c>
      <c r="H76" s="219">
        <v>0</v>
      </c>
      <c r="I76" s="219">
        <v>0</v>
      </c>
      <c r="J76" s="219">
        <v>0</v>
      </c>
      <c r="K76" s="219">
        <v>0</v>
      </c>
      <c r="L76" s="219">
        <v>0</v>
      </c>
      <c r="M76" s="219">
        <v>0</v>
      </c>
      <c r="N76" s="219">
        <v>-0.88372981752173829</v>
      </c>
      <c r="O76" s="219">
        <v>0</v>
      </c>
      <c r="P76" s="219">
        <v>0</v>
      </c>
      <c r="Q76" s="219">
        <v>0</v>
      </c>
      <c r="R76" s="219">
        <v>-0.95538464299948578</v>
      </c>
      <c r="S76" s="219">
        <v>0</v>
      </c>
      <c r="T76" s="219">
        <v>0</v>
      </c>
      <c r="U76" s="219">
        <v>0</v>
      </c>
      <c r="V76" s="219">
        <v>0</v>
      </c>
      <c r="W76" s="219">
        <v>0</v>
      </c>
      <c r="X76" s="219">
        <v>0</v>
      </c>
      <c r="Y76" s="219">
        <v>0</v>
      </c>
      <c r="Z76" s="219">
        <v>0</v>
      </c>
      <c r="AA76" s="219">
        <v>0.89322299254274351</v>
      </c>
      <c r="AB76" s="219">
        <v>1.290884381680697</v>
      </c>
      <c r="AC76" s="219">
        <v>1.880975668446734</v>
      </c>
      <c r="AD76" s="219">
        <v>2.754704635784857</v>
      </c>
      <c r="AE76" s="219">
        <v>4.0540393117102456</v>
      </c>
      <c r="AF76" s="219">
        <v>6.2909789728015975</v>
      </c>
      <c r="AG76" s="219">
        <v>9.7247304769314109</v>
      </c>
      <c r="AH76" s="219">
        <v>14.519414941515116</v>
      </c>
      <c r="AI76" s="219">
        <v>23.907394110383585</v>
      </c>
      <c r="AJ76" s="219">
        <v>37.886554798269493</v>
      </c>
      <c r="AK76" s="219">
        <v>61.731372835754264</v>
      </c>
      <c r="AL76" s="219">
        <v>96.932919570822634</v>
      </c>
      <c r="AM76" s="219">
        <v>119.90683208608691</v>
      </c>
      <c r="AN76" s="219">
        <v>157.84890283615616</v>
      </c>
      <c r="AO76" s="219">
        <v>205.43021685016205</v>
      </c>
      <c r="AP76" s="219">
        <v>261.08621090434031</v>
      </c>
      <c r="AQ76" s="219">
        <v>333.30522761915557</v>
      </c>
      <c r="AR76" s="219">
        <v>411.65371996859221</v>
      </c>
      <c r="AS76" s="219">
        <v>521.44284093959027</v>
      </c>
      <c r="AT76" s="219">
        <v>660.35746909910756</v>
      </c>
      <c r="AU76" s="219">
        <v>857.07516185866155</v>
      </c>
      <c r="AV76" s="219">
        <v>1053.3017633896266</v>
      </c>
      <c r="AW76" s="219">
        <v>1337.6229735611109</v>
      </c>
      <c r="AX76" s="219">
        <v>1813.5641781320628</v>
      </c>
      <c r="AY76" s="219">
        <v>2221.7266719576764</v>
      </c>
      <c r="AZ76" s="219">
        <v>2974.5664088860995</v>
      </c>
      <c r="BA76" s="220">
        <v>3892.8193214008911</v>
      </c>
    </row>
    <row r="77" spans="1:53">
      <c r="A77" s="216" t="s">
        <v>527</v>
      </c>
      <c r="B77" s="217" t="s">
        <v>528</v>
      </c>
      <c r="C77" s="218">
        <v>14.378521555807991</v>
      </c>
      <c r="D77" s="219">
        <v>17.999639999999996</v>
      </c>
      <c r="E77" s="219">
        <v>21.599999999999994</v>
      </c>
      <c r="F77" s="219">
        <v>27.499999999999993</v>
      </c>
      <c r="G77" s="219">
        <v>37.799630000000001</v>
      </c>
      <c r="H77" s="219">
        <v>180.51974190472447</v>
      </c>
      <c r="I77" s="219">
        <v>674.59965</v>
      </c>
      <c r="J77" s="219">
        <v>730.90045000000009</v>
      </c>
      <c r="K77" s="219">
        <v>428.10293999999999</v>
      </c>
      <c r="L77" s="219">
        <v>265.40057999999993</v>
      </c>
      <c r="M77" s="219">
        <v>238.98939768553043</v>
      </c>
      <c r="N77" s="219">
        <v>105.68932738723146</v>
      </c>
      <c r="O77" s="219">
        <v>52.641671778605527</v>
      </c>
      <c r="P77" s="219">
        <v>43.708786145574379</v>
      </c>
      <c r="Q77" s="219">
        <v>54.791243914056437</v>
      </c>
      <c r="R77" s="219">
        <v>50.253292821652579</v>
      </c>
      <c r="S77" s="219">
        <v>43.790849480957739</v>
      </c>
      <c r="T77" s="219">
        <v>37.997841758891092</v>
      </c>
      <c r="U77" s="219">
        <v>32.852091860972379</v>
      </c>
      <c r="V77" s="219">
        <v>31.27433006322525</v>
      </c>
      <c r="W77" s="219">
        <v>22.13797173739799</v>
      </c>
      <c r="X77" s="219">
        <v>21.861368723664643</v>
      </c>
      <c r="Y77" s="219">
        <v>21.791966556004891</v>
      </c>
      <c r="Z77" s="219">
        <v>21.140803791397275</v>
      </c>
      <c r="AA77" s="219">
        <v>20.826645013197624</v>
      </c>
      <c r="AB77" s="219">
        <v>19.00742332044118</v>
      </c>
      <c r="AC77" s="219">
        <v>19.486914907186485</v>
      </c>
      <c r="AD77" s="219">
        <v>18.624415936545436</v>
      </c>
      <c r="AE77" s="219">
        <v>17.280648231723728</v>
      </c>
      <c r="AF77" s="219">
        <v>18.271903018552191</v>
      </c>
      <c r="AG77" s="219">
        <v>17.440593000473825</v>
      </c>
      <c r="AH77" s="219">
        <v>17.191106962305351</v>
      </c>
      <c r="AI77" s="219">
        <v>16.411122500298553</v>
      </c>
      <c r="AJ77" s="219">
        <v>15.834218420935896</v>
      </c>
      <c r="AK77" s="219">
        <v>15.257987272606865</v>
      </c>
      <c r="AL77" s="219">
        <v>14.60682660477069</v>
      </c>
      <c r="AM77" s="219">
        <v>14.213914698409393</v>
      </c>
      <c r="AN77" s="219">
        <v>13.802244741713535</v>
      </c>
      <c r="AO77" s="219">
        <v>12.604558172623092</v>
      </c>
      <c r="AP77" s="219">
        <v>13.267781304922035</v>
      </c>
      <c r="AQ77" s="219">
        <v>12.866711838619494</v>
      </c>
      <c r="AR77" s="219">
        <v>12.381811924973897</v>
      </c>
      <c r="AS77" s="219">
        <v>11.764247896178336</v>
      </c>
      <c r="AT77" s="219">
        <v>11.306449638481753</v>
      </c>
      <c r="AU77" s="219">
        <v>10.864796348807234</v>
      </c>
      <c r="AV77" s="219">
        <v>10.467561420304406</v>
      </c>
      <c r="AW77" s="219">
        <v>10.157293557709282</v>
      </c>
      <c r="AX77" s="219">
        <v>9.3731943092716321</v>
      </c>
      <c r="AY77" s="219">
        <v>9.0413351954608352</v>
      </c>
      <c r="AZ77" s="219">
        <v>8.9334113685601544</v>
      </c>
      <c r="BA77" s="220">
        <v>8.3394576796663831</v>
      </c>
    </row>
    <row r="78" spans="1:53">
      <c r="A78" s="206" t="s">
        <v>73</v>
      </c>
      <c r="B78" s="207" t="s">
        <v>529</v>
      </c>
      <c r="C78" s="208">
        <v>442.50979268176019</v>
      </c>
      <c r="D78" s="209">
        <v>447.49715000000003</v>
      </c>
      <c r="E78" s="209">
        <v>463.00000000000006</v>
      </c>
      <c r="F78" s="209">
        <v>503.62395999999995</v>
      </c>
      <c r="G78" s="209">
        <v>507.69999999999993</v>
      </c>
      <c r="H78" s="209">
        <v>445.25652049297838</v>
      </c>
      <c r="I78" s="209">
        <v>446.59570999999994</v>
      </c>
      <c r="J78" s="209">
        <v>447.80167999999986</v>
      </c>
      <c r="K78" s="209">
        <v>472.59325999999987</v>
      </c>
      <c r="L78" s="209">
        <v>494.5</v>
      </c>
      <c r="M78" s="209">
        <v>443.51294544759668</v>
      </c>
      <c r="N78" s="209">
        <v>466.51380529282466</v>
      </c>
      <c r="O78" s="209">
        <v>473.29702875704606</v>
      </c>
      <c r="P78" s="209">
        <v>499.80892328269823</v>
      </c>
      <c r="Q78" s="209">
        <v>481.63275054934553</v>
      </c>
      <c r="R78" s="209">
        <v>492.14197000095476</v>
      </c>
      <c r="S78" s="209">
        <v>509.43707737657905</v>
      </c>
      <c r="T78" s="209">
        <v>532.10693015276797</v>
      </c>
      <c r="U78" s="209">
        <v>524.25239545192642</v>
      </c>
      <c r="V78" s="209">
        <v>491.05683076177047</v>
      </c>
      <c r="W78" s="209">
        <v>505.66039845794501</v>
      </c>
      <c r="X78" s="209">
        <v>491.72029372498082</v>
      </c>
      <c r="Y78" s="209">
        <v>497.84772096348058</v>
      </c>
      <c r="Z78" s="209">
        <v>498.55992309910465</v>
      </c>
      <c r="AA78" s="209">
        <v>519.03379489929239</v>
      </c>
      <c r="AB78" s="209">
        <v>528.92591570701677</v>
      </c>
      <c r="AC78" s="209">
        <v>526.82699760313392</v>
      </c>
      <c r="AD78" s="209">
        <v>524.58555423818439</v>
      </c>
      <c r="AE78" s="209">
        <v>527.66035018716639</v>
      </c>
      <c r="AF78" s="209">
        <v>539.1477516421927</v>
      </c>
      <c r="AG78" s="209">
        <v>533.42578664404675</v>
      </c>
      <c r="AH78" s="209">
        <v>579.04896303239593</v>
      </c>
      <c r="AI78" s="209">
        <v>589.84467653567754</v>
      </c>
      <c r="AJ78" s="209">
        <v>623.9096198603504</v>
      </c>
      <c r="AK78" s="209">
        <v>661.82664787482349</v>
      </c>
      <c r="AL78" s="209">
        <v>701.77631185916471</v>
      </c>
      <c r="AM78" s="209">
        <v>713.9252166529684</v>
      </c>
      <c r="AN78" s="209">
        <v>733.05792034341641</v>
      </c>
      <c r="AO78" s="209">
        <v>753.6910733930174</v>
      </c>
      <c r="AP78" s="209">
        <v>776.53101696167812</v>
      </c>
      <c r="AQ78" s="209">
        <v>793.96842992690506</v>
      </c>
      <c r="AR78" s="209">
        <v>816.2082573733785</v>
      </c>
      <c r="AS78" s="209">
        <v>830.05754722871711</v>
      </c>
      <c r="AT78" s="209">
        <v>851.6221706316295</v>
      </c>
      <c r="AU78" s="209">
        <v>872.02181735209774</v>
      </c>
      <c r="AV78" s="209">
        <v>891.57511810597737</v>
      </c>
      <c r="AW78" s="209">
        <v>905.55506819533014</v>
      </c>
      <c r="AX78" s="209">
        <v>919.65562846576699</v>
      </c>
      <c r="AY78" s="209">
        <v>931.96180623303417</v>
      </c>
      <c r="AZ78" s="209">
        <v>944.94431532012095</v>
      </c>
      <c r="BA78" s="210">
        <v>958.41809631364038</v>
      </c>
    </row>
    <row r="79" spans="1:53">
      <c r="A79" s="201" t="s">
        <v>32</v>
      </c>
      <c r="B79" s="202" t="s">
        <v>530</v>
      </c>
      <c r="C79" s="203">
        <v>217441.26835550592</v>
      </c>
      <c r="D79" s="204">
        <v>223015.65846999997</v>
      </c>
      <c r="E79" s="204">
        <v>225532.94622999997</v>
      </c>
      <c r="F79" s="204">
        <v>231038.11659999998</v>
      </c>
      <c r="G79" s="204">
        <v>236189.60605999996</v>
      </c>
      <c r="H79" s="204">
        <v>239398.63240618663</v>
      </c>
      <c r="I79" s="204">
        <v>243785.03257999997</v>
      </c>
      <c r="J79" s="204">
        <v>245222.31886000003</v>
      </c>
      <c r="K79" s="204">
        <v>246331.24576999995</v>
      </c>
      <c r="L79" s="204">
        <v>233137.96539000003</v>
      </c>
      <c r="M79" s="204">
        <v>244225.41262203961</v>
      </c>
      <c r="N79" s="204">
        <v>239251.77283803691</v>
      </c>
      <c r="O79" s="204">
        <v>240140.67238351904</v>
      </c>
      <c r="P79" s="204">
        <v>237982.55094471562</v>
      </c>
      <c r="Q79" s="204">
        <v>232761.27789624239</v>
      </c>
      <c r="R79" s="204">
        <v>235810.98433745239</v>
      </c>
      <c r="S79" s="204">
        <v>237848.17608863671</v>
      </c>
      <c r="T79" s="204">
        <v>239504.40320787052</v>
      </c>
      <c r="U79" s="204">
        <v>238940.93392819341</v>
      </c>
      <c r="V79" s="204">
        <v>238647.45402215037</v>
      </c>
      <c r="W79" s="204">
        <v>239319.60093923772</v>
      </c>
      <c r="X79" s="204">
        <v>241078.20937308675</v>
      </c>
      <c r="Y79" s="204">
        <v>243258.20834104781</v>
      </c>
      <c r="Z79" s="204">
        <v>244142.92629471817</v>
      </c>
      <c r="AA79" s="204">
        <v>245803.5226190706</v>
      </c>
      <c r="AB79" s="204">
        <v>247471.37767990967</v>
      </c>
      <c r="AC79" s="204">
        <v>249628.47775853274</v>
      </c>
      <c r="AD79" s="204">
        <v>251594.06074728759</v>
      </c>
      <c r="AE79" s="204">
        <v>253825.26506656053</v>
      </c>
      <c r="AF79" s="204">
        <v>255561.98813934813</v>
      </c>
      <c r="AG79" s="204">
        <v>256842.46179586946</v>
      </c>
      <c r="AH79" s="204">
        <v>257569.76638850008</v>
      </c>
      <c r="AI79" s="204">
        <v>259674.8213573721</v>
      </c>
      <c r="AJ79" s="204">
        <v>261164.62679179345</v>
      </c>
      <c r="AK79" s="204">
        <v>262195.1946305735</v>
      </c>
      <c r="AL79" s="204">
        <v>263744.23171541019</v>
      </c>
      <c r="AM79" s="204">
        <v>265606.46981929615</v>
      </c>
      <c r="AN79" s="204">
        <v>267836.33430165413</v>
      </c>
      <c r="AO79" s="204">
        <v>270111.85773754097</v>
      </c>
      <c r="AP79" s="204">
        <v>272397.01731890801</v>
      </c>
      <c r="AQ79" s="204">
        <v>274932.07954293326</v>
      </c>
      <c r="AR79" s="204">
        <v>277827.32215104636</v>
      </c>
      <c r="AS79" s="204">
        <v>280486.91702927271</v>
      </c>
      <c r="AT79" s="204">
        <v>282788.70451186568</v>
      </c>
      <c r="AU79" s="204">
        <v>285220.01714685152</v>
      </c>
      <c r="AV79" s="204">
        <v>287688.19445949874</v>
      </c>
      <c r="AW79" s="204">
        <v>290350.4922006717</v>
      </c>
      <c r="AX79" s="204">
        <v>293006.78330000793</v>
      </c>
      <c r="AY79" s="204">
        <v>295379.16693829565</v>
      </c>
      <c r="AZ79" s="204">
        <v>297970.88011342776</v>
      </c>
      <c r="BA79" s="205">
        <v>300460.47189786611</v>
      </c>
    </row>
    <row r="80" spans="1:53">
      <c r="A80" s="201" t="s">
        <v>531</v>
      </c>
      <c r="B80" s="202">
        <v>7200</v>
      </c>
      <c r="C80" s="203">
        <v>1120.4500397437675</v>
      </c>
      <c r="D80" s="204">
        <v>1102.2994299999998</v>
      </c>
      <c r="E80" s="204">
        <v>1159.20012</v>
      </c>
      <c r="F80" s="204">
        <v>1471.2977399999997</v>
      </c>
      <c r="G80" s="204">
        <v>1619.3010099999992</v>
      </c>
      <c r="H80" s="204">
        <v>1475.6856828603911</v>
      </c>
      <c r="I80" s="204">
        <v>1645.1985399999999</v>
      </c>
      <c r="J80" s="204">
        <v>1892.3006699999999</v>
      </c>
      <c r="K80" s="204">
        <v>2351.8012199999994</v>
      </c>
      <c r="L80" s="204">
        <v>2548.79943</v>
      </c>
      <c r="M80" s="204">
        <v>2744.6260250233299</v>
      </c>
      <c r="N80" s="204">
        <v>2855.0678953468719</v>
      </c>
      <c r="O80" s="204">
        <v>2776.6545111053651</v>
      </c>
      <c r="P80" s="204">
        <v>3158.0678559964267</v>
      </c>
      <c r="Q80" s="204">
        <v>3382.7981818000735</v>
      </c>
      <c r="R80" s="204">
        <v>3456.3627462636691</v>
      </c>
      <c r="S80" s="204">
        <v>3509.0965519208612</v>
      </c>
      <c r="T80" s="204">
        <v>3543.3381641555625</v>
      </c>
      <c r="U80" s="204">
        <v>3394.9993473720169</v>
      </c>
      <c r="V80" s="204">
        <v>3323.0602653350852</v>
      </c>
      <c r="W80" s="204">
        <v>3282.5798848360209</v>
      </c>
      <c r="X80" s="204">
        <v>3297.3534040191066</v>
      </c>
      <c r="Y80" s="204">
        <v>3261.5290554609155</v>
      </c>
      <c r="Z80" s="204">
        <v>3219.4005090999485</v>
      </c>
      <c r="AA80" s="204">
        <v>3216.9374402845519</v>
      </c>
      <c r="AB80" s="204">
        <v>3219.4787685638098</v>
      </c>
      <c r="AC80" s="204">
        <v>3249.9878249117028</v>
      </c>
      <c r="AD80" s="204">
        <v>3259.5800803951938</v>
      </c>
      <c r="AE80" s="204">
        <v>3298.6778964692548</v>
      </c>
      <c r="AF80" s="204">
        <v>3299.9432807415305</v>
      </c>
      <c r="AG80" s="204">
        <v>3259.4512767736505</v>
      </c>
      <c r="AH80" s="204">
        <v>3266.8357379570962</v>
      </c>
      <c r="AI80" s="204">
        <v>3263.2714607291127</v>
      </c>
      <c r="AJ80" s="204">
        <v>3269.3805772122519</v>
      </c>
      <c r="AK80" s="204">
        <v>3249.1266806182666</v>
      </c>
      <c r="AL80" s="204">
        <v>3232.4405848540869</v>
      </c>
      <c r="AM80" s="204">
        <v>3236.201950216579</v>
      </c>
      <c r="AN80" s="204">
        <v>3235.6763788874632</v>
      </c>
      <c r="AO80" s="204">
        <v>3219.846057299394</v>
      </c>
      <c r="AP80" s="204">
        <v>3229.9985851811639</v>
      </c>
      <c r="AQ80" s="204">
        <v>3241.9795198606521</v>
      </c>
      <c r="AR80" s="204">
        <v>3262.9462429949072</v>
      </c>
      <c r="AS80" s="204">
        <v>3293.0421461223482</v>
      </c>
      <c r="AT80" s="204">
        <v>3289.9204792037222</v>
      </c>
      <c r="AU80" s="204">
        <v>3288.0249558782252</v>
      </c>
      <c r="AV80" s="204">
        <v>3277.3944244348459</v>
      </c>
      <c r="AW80" s="204">
        <v>3261.2234509614814</v>
      </c>
      <c r="AX80" s="204">
        <v>3161.4940004293671</v>
      </c>
      <c r="AY80" s="204">
        <v>3136.6178509706115</v>
      </c>
      <c r="AZ80" s="204">
        <v>3089.2564654717107</v>
      </c>
      <c r="BA80" s="205">
        <v>2982.7379439284232</v>
      </c>
    </row>
    <row r="81" spans="1:53">
      <c r="A81" s="206" t="s">
        <v>532</v>
      </c>
      <c r="B81" s="207" t="s">
        <v>533</v>
      </c>
      <c r="C81" s="208">
        <v>816.99634864006271</v>
      </c>
      <c r="D81" s="209">
        <v>695.59339999999975</v>
      </c>
      <c r="E81" s="209">
        <v>718.29973000000007</v>
      </c>
      <c r="F81" s="209">
        <v>824.29751999999996</v>
      </c>
      <c r="G81" s="209">
        <v>926.19340999999974</v>
      </c>
      <c r="H81" s="209">
        <v>912.34367961559428</v>
      </c>
      <c r="I81" s="209">
        <v>1045.4987599999997</v>
      </c>
      <c r="J81" s="209">
        <v>1052.58655</v>
      </c>
      <c r="K81" s="209">
        <v>1957.79332</v>
      </c>
      <c r="L81" s="209">
        <v>2025.0919699999993</v>
      </c>
      <c r="M81" s="209">
        <v>2182.741069565177</v>
      </c>
      <c r="N81" s="209">
        <v>2176.1009693509491</v>
      </c>
      <c r="O81" s="209">
        <v>2105.2350784963346</v>
      </c>
      <c r="P81" s="209">
        <v>2203.2335154973184</v>
      </c>
      <c r="Q81" s="209">
        <v>2401.8581260130654</v>
      </c>
      <c r="R81" s="209">
        <v>2480.2709706492928</v>
      </c>
      <c r="S81" s="209">
        <v>2525.9463193131969</v>
      </c>
      <c r="T81" s="209">
        <v>2536.4205418848123</v>
      </c>
      <c r="U81" s="209">
        <v>2423.1054887568916</v>
      </c>
      <c r="V81" s="209">
        <v>2374.1436339913107</v>
      </c>
      <c r="W81" s="209">
        <v>2347.5464085764966</v>
      </c>
      <c r="X81" s="209">
        <v>2354.3323962074282</v>
      </c>
      <c r="Y81" s="209">
        <v>2322.7895178957383</v>
      </c>
      <c r="Z81" s="209">
        <v>2288.0804621749062</v>
      </c>
      <c r="AA81" s="209">
        <v>2281.2403321672032</v>
      </c>
      <c r="AB81" s="209">
        <v>2280.3319875805896</v>
      </c>
      <c r="AC81" s="209">
        <v>2301.9226624463981</v>
      </c>
      <c r="AD81" s="209">
        <v>2309.8369918259559</v>
      </c>
      <c r="AE81" s="209">
        <v>2334.4307763102224</v>
      </c>
      <c r="AF81" s="209">
        <v>2343.340039571342</v>
      </c>
      <c r="AG81" s="209">
        <v>2328.519124231324</v>
      </c>
      <c r="AH81" s="209">
        <v>2336.0669169180624</v>
      </c>
      <c r="AI81" s="209">
        <v>2318.3195660093079</v>
      </c>
      <c r="AJ81" s="209">
        <v>2319.7361055267538</v>
      </c>
      <c r="AK81" s="209">
        <v>2297.5299199762726</v>
      </c>
      <c r="AL81" s="209">
        <v>2268.1974547654472</v>
      </c>
      <c r="AM81" s="209">
        <v>2265.2345778693661</v>
      </c>
      <c r="AN81" s="209">
        <v>2257.4997410267488</v>
      </c>
      <c r="AO81" s="209">
        <v>2240.1100959483579</v>
      </c>
      <c r="AP81" s="209">
        <v>2240.6938095330397</v>
      </c>
      <c r="AQ81" s="209">
        <v>2236.5801661371302</v>
      </c>
      <c r="AR81" s="209">
        <v>2241.2027019713273</v>
      </c>
      <c r="AS81" s="209">
        <v>2253.2625431904826</v>
      </c>
      <c r="AT81" s="209">
        <v>2230.7043813618266</v>
      </c>
      <c r="AU81" s="209">
        <v>2219.1925952846423</v>
      </c>
      <c r="AV81" s="209">
        <v>2203.3288422678356</v>
      </c>
      <c r="AW81" s="209">
        <v>2187.7880199536535</v>
      </c>
      <c r="AX81" s="209">
        <v>2106.8458134189864</v>
      </c>
      <c r="AY81" s="209">
        <v>2082.8884080860198</v>
      </c>
      <c r="AZ81" s="209">
        <v>2043.7154166930659</v>
      </c>
      <c r="BA81" s="210">
        <v>1966.3794166857995</v>
      </c>
    </row>
    <row r="82" spans="1:53">
      <c r="A82" s="206" t="s">
        <v>534</v>
      </c>
      <c r="B82" s="207" t="s">
        <v>535</v>
      </c>
      <c r="C82" s="208">
        <v>303.45369110370484</v>
      </c>
      <c r="D82" s="209">
        <v>406.70602999999994</v>
      </c>
      <c r="E82" s="209">
        <v>440.9003899999999</v>
      </c>
      <c r="F82" s="209">
        <v>647.0002199999999</v>
      </c>
      <c r="G82" s="209">
        <v>693.10759999999982</v>
      </c>
      <c r="H82" s="209">
        <v>563.34200324479662</v>
      </c>
      <c r="I82" s="209">
        <v>599.69977999999992</v>
      </c>
      <c r="J82" s="209">
        <v>839.71411999999998</v>
      </c>
      <c r="K82" s="209">
        <v>394.00790000000001</v>
      </c>
      <c r="L82" s="209">
        <v>523.70745999999997</v>
      </c>
      <c r="M82" s="209">
        <v>561.88495545815204</v>
      </c>
      <c r="N82" s="209">
        <v>678.96692599592166</v>
      </c>
      <c r="O82" s="209">
        <v>671.41943260903054</v>
      </c>
      <c r="P82" s="209">
        <v>954.83434049910738</v>
      </c>
      <c r="Q82" s="209">
        <v>980.94005578700785</v>
      </c>
      <c r="R82" s="209">
        <v>976.09177561437707</v>
      </c>
      <c r="S82" s="209">
        <v>983.15023260766372</v>
      </c>
      <c r="T82" s="209">
        <v>1006.9176222707507</v>
      </c>
      <c r="U82" s="209">
        <v>971.89385861512642</v>
      </c>
      <c r="V82" s="209">
        <v>948.91663134377438</v>
      </c>
      <c r="W82" s="209">
        <v>935.03347625952529</v>
      </c>
      <c r="X82" s="209">
        <v>943.02100781167724</v>
      </c>
      <c r="Y82" s="209">
        <v>938.73953756517744</v>
      </c>
      <c r="Z82" s="209">
        <v>931.32004692504279</v>
      </c>
      <c r="AA82" s="209">
        <v>935.69710811734922</v>
      </c>
      <c r="AB82" s="209">
        <v>939.14678098322088</v>
      </c>
      <c r="AC82" s="209">
        <v>948.0651624653043</v>
      </c>
      <c r="AD82" s="209">
        <v>949.74308856923835</v>
      </c>
      <c r="AE82" s="209">
        <v>964.2471201590331</v>
      </c>
      <c r="AF82" s="209">
        <v>956.60324117018808</v>
      </c>
      <c r="AG82" s="209">
        <v>930.93215254232723</v>
      </c>
      <c r="AH82" s="209">
        <v>930.76882103903404</v>
      </c>
      <c r="AI82" s="209">
        <v>944.95189471980518</v>
      </c>
      <c r="AJ82" s="209">
        <v>949.64447168549907</v>
      </c>
      <c r="AK82" s="209">
        <v>951.59676064199346</v>
      </c>
      <c r="AL82" s="209">
        <v>964.24313008863874</v>
      </c>
      <c r="AM82" s="209">
        <v>970.96737234721263</v>
      </c>
      <c r="AN82" s="209">
        <v>978.17663786071466</v>
      </c>
      <c r="AO82" s="209">
        <v>979.73596135103617</v>
      </c>
      <c r="AP82" s="209">
        <v>989.30477564812327</v>
      </c>
      <c r="AQ82" s="209">
        <v>1005.3993537235216</v>
      </c>
      <c r="AR82" s="209">
        <v>1021.743541023579</v>
      </c>
      <c r="AS82" s="209">
        <v>1039.7796029318663</v>
      </c>
      <c r="AT82" s="209">
        <v>1059.2160978418956</v>
      </c>
      <c r="AU82" s="209">
        <v>1068.8323605935825</v>
      </c>
      <c r="AV82" s="209">
        <v>1074.0655821670109</v>
      </c>
      <c r="AW82" s="209">
        <v>1073.4354310078277</v>
      </c>
      <c r="AX82" s="209">
        <v>1054.6481870103817</v>
      </c>
      <c r="AY82" s="209">
        <v>1053.7294428845912</v>
      </c>
      <c r="AZ82" s="209">
        <v>1045.5410487786448</v>
      </c>
      <c r="BA82" s="210">
        <v>1016.3585272426238</v>
      </c>
    </row>
    <row r="83" spans="1:53">
      <c r="A83" s="201" t="s">
        <v>87</v>
      </c>
      <c r="B83" s="202" t="s">
        <v>536</v>
      </c>
      <c r="C83" s="203">
        <v>0</v>
      </c>
      <c r="D83" s="204">
        <v>0</v>
      </c>
      <c r="E83" s="204">
        <v>0</v>
      </c>
      <c r="F83" s="204">
        <v>0</v>
      </c>
      <c r="G83" s="204">
        <v>0</v>
      </c>
      <c r="H83" s="204">
        <v>0</v>
      </c>
      <c r="I83" s="204">
        <v>0</v>
      </c>
      <c r="J83" s="204">
        <v>0</v>
      </c>
      <c r="K83" s="204">
        <v>0</v>
      </c>
      <c r="L83" s="204">
        <v>0</v>
      </c>
      <c r="M83" s="204">
        <v>0</v>
      </c>
      <c r="N83" s="204">
        <v>0</v>
      </c>
      <c r="O83" s="204">
        <v>0</v>
      </c>
      <c r="P83" s="204">
        <v>0</v>
      </c>
      <c r="Q83" s="204">
        <v>0</v>
      </c>
      <c r="R83" s="204">
        <v>0</v>
      </c>
      <c r="S83" s="204">
        <v>1.3269582955754707E-2</v>
      </c>
      <c r="T83" s="204">
        <v>3.2529439363925584E-2</v>
      </c>
      <c r="U83" s="204">
        <v>6.1024761864225681E-2</v>
      </c>
      <c r="V83" s="204">
        <v>0.11688961791404982</v>
      </c>
      <c r="W83" s="204">
        <v>0.28966469747378665</v>
      </c>
      <c r="X83" s="204">
        <v>0.3789220011127406</v>
      </c>
      <c r="Y83" s="204">
        <v>0.4052447578342066</v>
      </c>
      <c r="Z83" s="204">
        <v>0.42742289831586888</v>
      </c>
      <c r="AA83" s="204">
        <v>0.4438452791995891</v>
      </c>
      <c r="AB83" s="204">
        <v>0.45395593021407293</v>
      </c>
      <c r="AC83" s="204">
        <v>0.45766265755174779</v>
      </c>
      <c r="AD83" s="204">
        <v>0.45629554130519362</v>
      </c>
      <c r="AE83" s="204">
        <v>0.45343752277061727</v>
      </c>
      <c r="AF83" s="204">
        <v>0.56851836393469579</v>
      </c>
      <c r="AG83" s="204">
        <v>5.652367350243523</v>
      </c>
      <c r="AH83" s="204">
        <v>21.941996256962966</v>
      </c>
      <c r="AI83" s="204">
        <v>52.223724371849428</v>
      </c>
      <c r="AJ83" s="204">
        <v>99.417105176931187</v>
      </c>
      <c r="AK83" s="204">
        <v>165.69030322073525</v>
      </c>
      <c r="AL83" s="204">
        <v>253.10551927743569</v>
      </c>
      <c r="AM83" s="204">
        <v>362.57970658820756</v>
      </c>
      <c r="AN83" s="204">
        <v>495.7381693567919</v>
      </c>
      <c r="AO83" s="204">
        <v>650.06278609027629</v>
      </c>
      <c r="AP83" s="204">
        <v>826.48598225051023</v>
      </c>
      <c r="AQ83" s="204">
        <v>1026.1126872080276</v>
      </c>
      <c r="AR83" s="204">
        <v>1250.264357965312</v>
      </c>
      <c r="AS83" s="204">
        <v>1498.7195736623048</v>
      </c>
      <c r="AT83" s="204">
        <v>1768.8053636986756</v>
      </c>
      <c r="AU83" s="204">
        <v>2062.5691239958264</v>
      </c>
      <c r="AV83" s="204">
        <v>2378.52403176095</v>
      </c>
      <c r="AW83" s="204">
        <v>2714.65407444926</v>
      </c>
      <c r="AX83" s="204">
        <v>3076.8977651129612</v>
      </c>
      <c r="AY83" s="204">
        <v>3453.955286755147</v>
      </c>
      <c r="AZ83" s="204">
        <v>3895.7381518316979</v>
      </c>
      <c r="BA83" s="205">
        <v>4311.4330593432132</v>
      </c>
    </row>
    <row r="84" spans="1:53">
      <c r="A84" s="221" t="s">
        <v>537</v>
      </c>
      <c r="B84" s="222" t="s">
        <v>538</v>
      </c>
      <c r="C84" s="223">
        <v>0</v>
      </c>
      <c r="D84" s="224">
        <v>0</v>
      </c>
      <c r="E84" s="224">
        <v>0</v>
      </c>
      <c r="F84" s="224">
        <v>0</v>
      </c>
      <c r="G84" s="224">
        <v>0</v>
      </c>
      <c r="H84" s="224">
        <v>0</v>
      </c>
      <c r="I84" s="224">
        <v>0</v>
      </c>
      <c r="J84" s="224">
        <v>0</v>
      </c>
      <c r="K84" s="224">
        <v>0</v>
      </c>
      <c r="L84" s="224">
        <v>0</v>
      </c>
      <c r="M84" s="224">
        <v>0</v>
      </c>
      <c r="N84" s="224">
        <v>0</v>
      </c>
      <c r="O84" s="224">
        <v>0</v>
      </c>
      <c r="P84" s="224">
        <v>0</v>
      </c>
      <c r="Q84" s="224">
        <v>0</v>
      </c>
      <c r="R84" s="224">
        <v>0</v>
      </c>
      <c r="S84" s="224">
        <v>2.1065050079580611E-2</v>
      </c>
      <c r="T84" s="224">
        <v>4.2109698711525922E-2</v>
      </c>
      <c r="U84" s="224">
        <v>0.12584473425429091</v>
      </c>
      <c r="V84" s="224">
        <v>0.20941793962526128</v>
      </c>
      <c r="W84" s="224">
        <v>0.33565058923743429</v>
      </c>
      <c r="X84" s="224">
        <v>0.56447557367271473</v>
      </c>
      <c r="Y84" s="224">
        <v>0.94771178183770943</v>
      </c>
      <c r="Z84" s="224">
        <v>1.4257429298292723</v>
      </c>
      <c r="AA84" s="224">
        <v>2.2154510316978784</v>
      </c>
      <c r="AB84" s="224">
        <v>3.2978801903936779</v>
      </c>
      <c r="AC84" s="224">
        <v>5.1145946445467105</v>
      </c>
      <c r="AD84" s="224">
        <v>7.5320262548887014</v>
      </c>
      <c r="AE84" s="224">
        <v>10.730452599286803</v>
      </c>
      <c r="AF84" s="224">
        <v>15.082324893254608</v>
      </c>
      <c r="AG84" s="224">
        <v>20.783222013707672</v>
      </c>
      <c r="AH84" s="224">
        <v>28.300798248683172</v>
      </c>
      <c r="AI84" s="224">
        <v>38.408872162358811</v>
      </c>
      <c r="AJ84" s="224">
        <v>51.800880028088571</v>
      </c>
      <c r="AK84" s="224">
        <v>70.237937508940888</v>
      </c>
      <c r="AL84" s="224">
        <v>93.373324543353405</v>
      </c>
      <c r="AM84" s="224">
        <v>123.08209421761561</v>
      </c>
      <c r="AN84" s="224">
        <v>162.50916298880813</v>
      </c>
      <c r="AO84" s="224">
        <v>213.46637667188645</v>
      </c>
      <c r="AP84" s="224">
        <v>279.92430922124117</v>
      </c>
      <c r="AQ84" s="224">
        <v>365.02894769834359</v>
      </c>
      <c r="AR84" s="224">
        <v>472.97599812868555</v>
      </c>
      <c r="AS84" s="224">
        <v>607.3876457234785</v>
      </c>
      <c r="AT84" s="224">
        <v>775.49211379123062</v>
      </c>
      <c r="AU84" s="224">
        <v>985.12156820604685</v>
      </c>
      <c r="AV84" s="224">
        <v>1243.6604433018465</v>
      </c>
      <c r="AW84" s="224">
        <v>1559.6662132790952</v>
      </c>
      <c r="AX84" s="224">
        <v>1940.6515475740573</v>
      </c>
      <c r="AY84" s="224">
        <v>2395.0632908974335</v>
      </c>
      <c r="AZ84" s="224">
        <v>2924.5588309386007</v>
      </c>
      <c r="BA84" s="225">
        <v>3546.0603022348973</v>
      </c>
    </row>
    <row r="85" spans="1:53">
      <c r="A85" s="226" t="s">
        <v>539</v>
      </c>
      <c r="B85" s="227" t="s">
        <v>540</v>
      </c>
      <c r="C85" s="228">
        <v>0</v>
      </c>
      <c r="D85" s="229">
        <v>0</v>
      </c>
      <c r="E85" s="229">
        <v>0</v>
      </c>
      <c r="F85" s="229">
        <v>0</v>
      </c>
      <c r="G85" s="229">
        <v>0</v>
      </c>
      <c r="H85" s="229">
        <v>0</v>
      </c>
      <c r="I85" s="229">
        <v>0</v>
      </c>
      <c r="J85" s="229">
        <v>0</v>
      </c>
      <c r="K85" s="229">
        <v>0</v>
      </c>
      <c r="L85" s="229">
        <v>0</v>
      </c>
      <c r="M85" s="229">
        <v>0</v>
      </c>
      <c r="N85" s="229">
        <v>0</v>
      </c>
      <c r="O85" s="229">
        <v>0</v>
      </c>
      <c r="P85" s="229">
        <v>0</v>
      </c>
      <c r="Q85" s="229">
        <v>0</v>
      </c>
      <c r="R85" s="229">
        <v>0</v>
      </c>
      <c r="S85" s="229">
        <v>0.39357267296732118</v>
      </c>
      <c r="T85" s="229">
        <v>0.88722916455031042</v>
      </c>
      <c r="U85" s="229">
        <v>1.4978309695618235</v>
      </c>
      <c r="V85" s="229">
        <v>2.2742764014855776</v>
      </c>
      <c r="W85" s="229">
        <v>3.594871686101643</v>
      </c>
      <c r="X85" s="229">
        <v>3.9277109615616608</v>
      </c>
      <c r="Y85" s="229">
        <v>3.9731821797107494</v>
      </c>
      <c r="Z85" s="229">
        <v>3.9629112214478632</v>
      </c>
      <c r="AA85" s="229">
        <v>3.860442799900313</v>
      </c>
      <c r="AB85" s="229">
        <v>3.6943802226688427</v>
      </c>
      <c r="AC85" s="229">
        <v>3.5014523086493337</v>
      </c>
      <c r="AD85" s="229">
        <v>3.2197538247975923</v>
      </c>
      <c r="AE85" s="229">
        <v>2.9014155001503341</v>
      </c>
      <c r="AF85" s="229">
        <v>2.847504268959657</v>
      </c>
      <c r="AG85" s="229">
        <v>9.25654834683756</v>
      </c>
      <c r="AH85" s="229">
        <v>26.830344471357527</v>
      </c>
      <c r="AI85" s="229">
        <v>54.614059270531001</v>
      </c>
      <c r="AJ85" s="229">
        <v>92.224875156548009</v>
      </c>
      <c r="AK85" s="229">
        <v>137.51230711703766</v>
      </c>
      <c r="AL85" s="229">
        <v>188.93115756696349</v>
      </c>
      <c r="AM85" s="229">
        <v>244.05831252053292</v>
      </c>
      <c r="AN85" s="229">
        <v>300.77020461848798</v>
      </c>
      <c r="AO85" s="229">
        <v>356.77575169218727</v>
      </c>
      <c r="AP85" s="229">
        <v>409.47288399645748</v>
      </c>
      <c r="AQ85" s="229">
        <v>459.32676593080583</v>
      </c>
      <c r="AR85" s="229">
        <v>505.92556409122841</v>
      </c>
      <c r="AS85" s="229">
        <v>548.75200130921894</v>
      </c>
      <c r="AT85" s="229">
        <v>587.39827859273703</v>
      </c>
      <c r="AU85" s="229">
        <v>620.63677133663009</v>
      </c>
      <c r="AV85" s="229">
        <v>650.09376067067251</v>
      </c>
      <c r="AW85" s="229">
        <v>675.83524507483355</v>
      </c>
      <c r="AX85" s="229">
        <v>698.3135713081125</v>
      </c>
      <c r="AY85" s="229">
        <v>717.47953863187308</v>
      </c>
      <c r="AZ85" s="229">
        <v>733.86148820871369</v>
      </c>
      <c r="BA85" s="230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5" zoomScaleNormal="85" workbookViewId="0">
      <selection activeCell="J43" sqref="J43"/>
    </sheetView>
  </sheetViews>
  <sheetFormatPr defaultColWidth="9.1328125" defaultRowHeight="14.25"/>
  <cols>
    <col min="1" max="1" width="54" style="4" bestFit="1" customWidth="1"/>
    <col min="2" max="2" width="16.3984375" style="4" customWidth="1"/>
    <col min="3" max="3" width="16.46484375" style="4" customWidth="1"/>
    <col min="4" max="4" width="22.9296875" style="4" bestFit="1" customWidth="1"/>
    <col min="5" max="5" width="21.59765625" style="4" bestFit="1" customWidth="1"/>
    <col min="6" max="6" width="9.1328125" style="4"/>
    <col min="7" max="7" width="10.1328125" style="4" bestFit="1" customWidth="1"/>
    <col min="8" max="9" width="10" style="4" bestFit="1" customWidth="1"/>
    <col min="10" max="10" width="10.1328125" style="4" bestFit="1" customWidth="1"/>
    <col min="11" max="11" width="10" style="4" bestFit="1" customWidth="1"/>
    <col min="12" max="16384" width="9.1328125" style="4"/>
  </cols>
  <sheetData>
    <row r="1" spans="1:5" s="182" customFormat="1">
      <c r="A1" s="183" t="s">
        <v>592</v>
      </c>
    </row>
    <row r="2" spans="1:5">
      <c r="A2" s="183" t="s">
        <v>563</v>
      </c>
      <c r="B2" s="183" t="s">
        <v>31</v>
      </c>
      <c r="C2" s="183" t="s">
        <v>14</v>
      </c>
      <c r="D2" s="232">
        <v>2018</v>
      </c>
      <c r="E2" s="232" t="s">
        <v>594</v>
      </c>
    </row>
    <row r="3" spans="1:5">
      <c r="A3" s="4" t="s">
        <v>558</v>
      </c>
      <c r="B3" s="4" t="s">
        <v>32</v>
      </c>
      <c r="C3" s="4" t="s">
        <v>561</v>
      </c>
      <c r="D3" s="233">
        <f>'EC Study_EU27 Figures'!C24</f>
        <v>16</v>
      </c>
      <c r="E3" s="262">
        <f>D3*10^9*About!$A$53*About!$A$57</f>
        <v>17272406400</v>
      </c>
    </row>
    <row r="4" spans="1:5">
      <c r="A4" s="4" t="s">
        <v>559</v>
      </c>
      <c r="B4" s="4" t="s">
        <v>32</v>
      </c>
      <c r="C4" s="182" t="s">
        <v>561</v>
      </c>
      <c r="D4" s="233">
        <f>'EC Study_EU27 Figures'!C23</f>
        <v>5</v>
      </c>
      <c r="E4" s="262">
        <f>D4*10^9*About!$A$53*About!$A$57</f>
        <v>5397627000</v>
      </c>
    </row>
    <row r="5" spans="1:5">
      <c r="A5" s="4" t="s">
        <v>2</v>
      </c>
      <c r="B5" s="4" t="s">
        <v>32</v>
      </c>
      <c r="C5" s="182" t="s">
        <v>561</v>
      </c>
      <c r="D5" s="233">
        <f>'EC Study_EU27 Figures'!C25</f>
        <v>27.849549999999997</v>
      </c>
      <c r="E5" s="262">
        <f>D5*10^9*About!$A$53*About!$A$57</f>
        <v>30064296603.569996</v>
      </c>
    </row>
    <row r="6" spans="1:5">
      <c r="A6" s="4" t="s">
        <v>4</v>
      </c>
      <c r="B6" s="182" t="s">
        <v>32</v>
      </c>
      <c r="C6" s="182" t="s">
        <v>561</v>
      </c>
      <c r="D6" s="233">
        <f>'EC Study_EU27 Figures'!C26</f>
        <v>2.4685600000000001</v>
      </c>
      <c r="E6" s="262">
        <f>D6*10^9*About!$A$53*About!$A$57</f>
        <v>2664873221.4240003</v>
      </c>
    </row>
    <row r="7" spans="1:5" s="182" customFormat="1">
      <c r="A7" s="182" t="s">
        <v>6</v>
      </c>
      <c r="B7" s="182" t="s">
        <v>32</v>
      </c>
      <c r="C7" s="182" t="s">
        <v>561</v>
      </c>
      <c r="D7" s="233">
        <f>'EC Study_EU27 Figures'!C44</f>
        <v>5.7508220679576167</v>
      </c>
      <c r="E7" s="262">
        <f>D7*10^9*About!$A$53*About!$A$57</f>
        <v>6208158493.2407742</v>
      </c>
    </row>
    <row r="8" spans="1:5" s="182" customFormat="1">
      <c r="A8" s="182" t="s">
        <v>7</v>
      </c>
      <c r="B8" s="182" t="s">
        <v>32</v>
      </c>
      <c r="C8" s="182" t="s">
        <v>561</v>
      </c>
      <c r="D8" s="233">
        <f>'EC Study_EU27 Figures'!C45</f>
        <v>13.801972963098283</v>
      </c>
      <c r="E8" s="262">
        <f>D8*10^9*About!$A$53*About!$A$57</f>
        <v>14899580383.777861</v>
      </c>
    </row>
    <row r="9" spans="1:5" s="182" customFormat="1">
      <c r="A9" s="182" t="s">
        <v>8</v>
      </c>
      <c r="B9" s="182" t="s">
        <v>32</v>
      </c>
      <c r="C9" s="182" t="s">
        <v>561</v>
      </c>
      <c r="D9" s="233">
        <f>'EC Study_EU27 Figures'!S26</f>
        <v>3</v>
      </c>
      <c r="E9" s="262">
        <f>D9*10^9*About!$A$53*About!$A$57</f>
        <v>3238576200</v>
      </c>
    </row>
    <row r="10" spans="1:5" s="182" customFormat="1">
      <c r="A10" s="182" t="s">
        <v>6</v>
      </c>
      <c r="B10" s="182" t="s">
        <v>33</v>
      </c>
      <c r="C10" s="182" t="s">
        <v>561</v>
      </c>
      <c r="D10" s="233">
        <f>'EC Study_EU27 Figures'!K23</f>
        <v>2.4844720496894408</v>
      </c>
      <c r="E10" s="262">
        <f>D10*10^9*About!$A$53*About!$A$57</f>
        <v>2682050683.2298136</v>
      </c>
    </row>
    <row r="11" spans="1:5" s="182" customFormat="1">
      <c r="A11" s="182" t="s">
        <v>7</v>
      </c>
      <c r="B11" s="182" t="s">
        <v>33</v>
      </c>
      <c r="C11" s="182" t="s">
        <v>561</v>
      </c>
      <c r="D11" s="233">
        <f>'EC Study_EU27 Figures'!K24</f>
        <v>5.962732919254659</v>
      </c>
      <c r="E11" s="262">
        <f>D11*10^9*About!$A$53*About!$A$57</f>
        <v>6436921639.7515535</v>
      </c>
    </row>
    <row r="12" spans="1:5" s="182" customFormat="1">
      <c r="A12" s="182" t="s">
        <v>61</v>
      </c>
      <c r="B12" s="182" t="s">
        <v>33</v>
      </c>
      <c r="C12" s="182" t="s">
        <v>561</v>
      </c>
      <c r="D12" s="233">
        <f>'EC Study_EU27 Figures'!K25</f>
        <v>22</v>
      </c>
      <c r="E12" s="262">
        <f>D12*10^9*About!$A$53*About!$A$57</f>
        <v>23749558800</v>
      </c>
    </row>
    <row r="13" spans="1:5">
      <c r="A13" s="4" t="s">
        <v>5</v>
      </c>
      <c r="B13" s="182" t="s">
        <v>33</v>
      </c>
      <c r="C13" s="182" t="s">
        <v>561</v>
      </c>
      <c r="D13" s="233">
        <f>'EC Study_EU27 Figures'!C27</f>
        <v>14.062412000000002</v>
      </c>
      <c r="E13" s="262">
        <f>D13*10^9*About!$A$53*About!$A$57</f>
        <v>15180730939.264803</v>
      </c>
    </row>
    <row r="15" spans="1:5">
      <c r="A15" s="183" t="s">
        <v>593</v>
      </c>
    </row>
    <row r="16" spans="1:5">
      <c r="A16" s="183" t="s">
        <v>563</v>
      </c>
      <c r="B16" s="183" t="s">
        <v>31</v>
      </c>
      <c r="C16" s="183" t="s">
        <v>14</v>
      </c>
      <c r="D16" s="232">
        <v>2018</v>
      </c>
      <c r="E16" s="232" t="s">
        <v>594</v>
      </c>
    </row>
    <row r="17" spans="1:5">
      <c r="A17" s="182" t="s">
        <v>558</v>
      </c>
      <c r="B17" s="182" t="s">
        <v>32</v>
      </c>
      <c r="C17" s="182" t="s">
        <v>561</v>
      </c>
      <c r="D17" s="233">
        <f>D3*'EC Study_UK Figures'!$C$29</f>
        <v>17.972602739726028</v>
      </c>
      <c r="E17" s="262">
        <f>D17*10^9*About!$A$53*About!$A$57</f>
        <v>19401881161.643837</v>
      </c>
    </row>
    <row r="18" spans="1:5">
      <c r="A18" s="182" t="s">
        <v>559</v>
      </c>
      <c r="B18" s="182" t="s">
        <v>32</v>
      </c>
      <c r="C18" s="182" t="s">
        <v>561</v>
      </c>
      <c r="D18" s="233">
        <f>D4*'EC Study_UK Figures'!$C$29</f>
        <v>5.6164383561643838</v>
      </c>
      <c r="E18" s="262">
        <f>D18*10^9*About!$A$53*About!$A$57</f>
        <v>6063087863.0136986</v>
      </c>
    </row>
    <row r="19" spans="1:5">
      <c r="A19" s="182" t="s">
        <v>2</v>
      </c>
      <c r="B19" s="182" t="s">
        <v>32</v>
      </c>
      <c r="C19" s="182" t="s">
        <v>561</v>
      </c>
      <c r="D19" s="233">
        <f>D5*'EC Study_UK Figures'!$C$29</f>
        <v>31.283056164383559</v>
      </c>
      <c r="E19" s="262">
        <f>D19*10^9*About!$A$53*About!$A$57</f>
        <v>33770853719.078632</v>
      </c>
    </row>
    <row r="20" spans="1:5">
      <c r="A20" s="182" t="s">
        <v>4</v>
      </c>
      <c r="B20" s="182" t="s">
        <v>32</v>
      </c>
      <c r="C20" s="182" t="s">
        <v>561</v>
      </c>
      <c r="D20" s="233">
        <f>D6*'EC Study_UK Figures'!$C$29</f>
        <v>2.7729030136986306</v>
      </c>
      <c r="E20" s="262">
        <f>D20*10^9*About!$A$53*About!$A$57</f>
        <v>2993419235.02422</v>
      </c>
    </row>
    <row r="21" spans="1:5">
      <c r="A21" s="182" t="s">
        <v>6</v>
      </c>
      <c r="B21" s="182" t="s">
        <v>32</v>
      </c>
      <c r="C21" s="182" t="s">
        <v>561</v>
      </c>
      <c r="D21" s="233">
        <f>D7*'EC Study_UK Figures'!$J$36</f>
        <v>7.7061015710632068</v>
      </c>
      <c r="E21" s="262">
        <f>D21*10^9*About!$A$53*About!$A$57</f>
        <v>8318932380.9426374</v>
      </c>
    </row>
    <row r="22" spans="1:5">
      <c r="A22" s="182" t="s">
        <v>7</v>
      </c>
      <c r="B22" s="182" t="s">
        <v>32</v>
      </c>
      <c r="C22" s="182" t="s">
        <v>561</v>
      </c>
      <c r="D22" s="233">
        <f>D8*'EC Study_UK Figures'!$J$36</f>
        <v>18.494643770551701</v>
      </c>
      <c r="E22" s="262">
        <f>D22*10^9*About!$A$53*About!$A$57</f>
        <v>19965437714.262333</v>
      </c>
    </row>
    <row r="23" spans="1:5">
      <c r="A23" s="182" t="s">
        <v>8</v>
      </c>
      <c r="B23" s="182" t="s">
        <v>32</v>
      </c>
      <c r="C23" s="182" t="s">
        <v>561</v>
      </c>
      <c r="D23" s="233">
        <f>D9*'EC Study_UK Figures'!V25</f>
        <v>4.165</v>
      </c>
      <c r="E23" s="262">
        <f>D23*10^9*About!$A$53*About!$A$57</f>
        <v>4496223291</v>
      </c>
    </row>
    <row r="24" spans="1:5">
      <c r="A24" s="182" t="s">
        <v>6</v>
      </c>
      <c r="B24" s="182" t="s">
        <v>33</v>
      </c>
      <c r="C24" s="182" t="s">
        <v>561</v>
      </c>
      <c r="D24" s="233">
        <f>D10*'EC Study_UK Figures'!$J$36</f>
        <v>3.329192546583851</v>
      </c>
      <c r="E24" s="262">
        <f>D24*10^9*About!$A$53*About!$A$57</f>
        <v>3593947915.5279508</v>
      </c>
    </row>
    <row r="25" spans="1:5">
      <c r="A25" s="182" t="s">
        <v>7</v>
      </c>
      <c r="B25" s="182" t="s">
        <v>33</v>
      </c>
      <c r="C25" s="182" t="s">
        <v>561</v>
      </c>
      <c r="D25" s="233">
        <f>D11*'EC Study_UK Figures'!$J$36</f>
        <v>7.9900621118012438</v>
      </c>
      <c r="E25" s="262">
        <f>D25*10^9*About!$A$53*About!$A$57</f>
        <v>8625474997.2670822</v>
      </c>
    </row>
    <row r="26" spans="1:5">
      <c r="A26" s="182" t="s">
        <v>61</v>
      </c>
      <c r="B26" s="182" t="s">
        <v>33</v>
      </c>
      <c r="C26" s="182" t="s">
        <v>561</v>
      </c>
      <c r="D26" s="233">
        <f>D12*'EC Study_UK Figures'!$J$36</f>
        <v>29.48</v>
      </c>
      <c r="E26" s="262">
        <f>D26*10^9*About!$A$53*About!$A$57</f>
        <v>31824408792</v>
      </c>
    </row>
    <row r="27" spans="1:5">
      <c r="A27" s="182" t="s">
        <v>5</v>
      </c>
      <c r="B27" s="182" t="s">
        <v>33</v>
      </c>
      <c r="C27" s="182" t="s">
        <v>561</v>
      </c>
      <c r="D27" s="233">
        <f>D13*'EC Study_UK Figures'!$C$29</f>
        <v>15.796134027397263</v>
      </c>
      <c r="E27" s="262">
        <f>D27*10^9*About!$A$53*About!$A$57</f>
        <v>17052327904.379642</v>
      </c>
    </row>
  </sheetData>
  <pageMargins left="0.7" right="0.7" top="0.75" bottom="0.75" header="0.3" footer="0.3"/>
  <ignoredErrors>
    <ignoredError sqref="D2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opLeftCell="A17" zoomScale="85" zoomScaleNormal="85" workbookViewId="0">
      <selection activeCell="A62" sqref="A62"/>
    </sheetView>
  </sheetViews>
  <sheetFormatPr defaultRowHeight="14.25"/>
  <cols>
    <col min="1" max="1" width="16.73046875" bestFit="1" customWidth="1"/>
    <col min="2" max="2" width="11.73046875" bestFit="1" customWidth="1"/>
  </cols>
  <sheetData>
    <row r="1" spans="1:35" s="182" customFormat="1">
      <c r="A1" s="183" t="s">
        <v>566</v>
      </c>
    </row>
    <row r="2" spans="1:35">
      <c r="B2" s="6">
        <v>2017</v>
      </c>
      <c r="C2" s="6">
        <v>2018</v>
      </c>
      <c r="D2" s="6">
        <v>2019</v>
      </c>
      <c r="E2" s="6">
        <v>2020</v>
      </c>
      <c r="F2" s="6">
        <v>2021</v>
      </c>
      <c r="G2" s="6">
        <v>2022</v>
      </c>
      <c r="H2" s="6">
        <v>2023</v>
      </c>
      <c r="I2" s="6">
        <v>2024</v>
      </c>
      <c r="J2" s="6">
        <v>2025</v>
      </c>
      <c r="K2" s="6">
        <v>2026</v>
      </c>
      <c r="L2" s="6">
        <v>2027</v>
      </c>
      <c r="M2" s="6">
        <v>2028</v>
      </c>
      <c r="N2" s="6">
        <v>2029</v>
      </c>
      <c r="O2" s="6">
        <v>2030</v>
      </c>
      <c r="P2" s="6">
        <v>2031</v>
      </c>
      <c r="Q2" s="6">
        <v>2032</v>
      </c>
      <c r="R2" s="6">
        <v>2033</v>
      </c>
      <c r="S2" s="6">
        <v>2034</v>
      </c>
      <c r="T2" s="6">
        <v>2035</v>
      </c>
      <c r="U2" s="6">
        <v>2036</v>
      </c>
      <c r="V2" s="6">
        <v>2037</v>
      </c>
      <c r="W2" s="6">
        <v>2038</v>
      </c>
      <c r="X2" s="6">
        <v>2039</v>
      </c>
      <c r="Y2" s="6">
        <v>2040</v>
      </c>
      <c r="Z2" s="6">
        <v>2041</v>
      </c>
      <c r="AA2" s="6">
        <v>2042</v>
      </c>
      <c r="AB2" s="6">
        <v>2043</v>
      </c>
      <c r="AC2" s="6">
        <v>2044</v>
      </c>
      <c r="AD2" s="6">
        <v>2045</v>
      </c>
      <c r="AE2" s="6">
        <v>2046</v>
      </c>
      <c r="AF2" s="6">
        <v>2047</v>
      </c>
      <c r="AG2" s="6">
        <v>2048</v>
      </c>
      <c r="AH2" s="6">
        <v>2049</v>
      </c>
      <c r="AI2" s="6">
        <v>2050</v>
      </c>
    </row>
    <row r="3" spans="1:35">
      <c r="A3" s="182" t="s">
        <v>358</v>
      </c>
      <c r="B3" s="184">
        <f>'JRC POTEnCIA_PowerGen'!S32*1000</f>
        <v>396883475.75171107</v>
      </c>
      <c r="C3" s="184">
        <f>'JRC POTEnCIA_PowerGen'!T32*1000</f>
        <v>372948244.71106213</v>
      </c>
      <c r="D3" s="184">
        <f>'JRC POTEnCIA_PowerGen'!U32*1000</f>
        <v>369071828.23423821</v>
      </c>
      <c r="E3" s="184">
        <f>'JRC POTEnCIA_PowerGen'!V32*1000</f>
        <v>348702604.89145225</v>
      </c>
      <c r="F3" s="184">
        <f>'JRC POTEnCIA_PowerGen'!W32*1000</f>
        <v>352892635.63731349</v>
      </c>
      <c r="G3" s="184">
        <f>'JRC POTEnCIA_PowerGen'!X32*1000</f>
        <v>326330451.29427135</v>
      </c>
      <c r="H3" s="184">
        <f>'JRC POTEnCIA_PowerGen'!Y32*1000</f>
        <v>331619526.68440658</v>
      </c>
      <c r="I3" s="184">
        <f>'JRC POTEnCIA_PowerGen'!Z32*1000</f>
        <v>320026007.22827327</v>
      </c>
      <c r="J3" s="184">
        <f>'JRC POTEnCIA_PowerGen'!AA32*1000</f>
        <v>318342259.3601476</v>
      </c>
      <c r="K3" s="184">
        <f>'JRC POTEnCIA_PowerGen'!AB32*1000</f>
        <v>305498407.10377353</v>
      </c>
      <c r="L3" s="184">
        <f>'JRC POTEnCIA_PowerGen'!AC32*1000</f>
        <v>292332970.78479874</v>
      </c>
      <c r="M3" s="184">
        <f>'JRC POTEnCIA_PowerGen'!AD32*1000</f>
        <v>285604736.5704093</v>
      </c>
      <c r="N3" s="184">
        <f>'JRC POTEnCIA_PowerGen'!AE32*1000</f>
        <v>253889400.97133118</v>
      </c>
      <c r="O3" s="184">
        <f>'JRC POTEnCIA_PowerGen'!AF32*1000</f>
        <v>242345107.03653246</v>
      </c>
      <c r="P3" s="184">
        <f>'JRC POTEnCIA_PowerGen'!AG32*1000</f>
        <v>224704157.74456444</v>
      </c>
      <c r="Q3" s="184">
        <f>'JRC POTEnCIA_PowerGen'!AH32*1000</f>
        <v>206317015.57933792</v>
      </c>
      <c r="R3" s="184">
        <f>'JRC POTEnCIA_PowerGen'!AI32*1000</f>
        <v>168621817.93181822</v>
      </c>
      <c r="S3" s="184">
        <f>'JRC POTEnCIA_PowerGen'!AJ32*1000</f>
        <v>153668900.45164531</v>
      </c>
      <c r="T3" s="184">
        <f>'JRC POTEnCIA_PowerGen'!AK32*1000</f>
        <v>143846918.47261021</v>
      </c>
      <c r="U3" s="184">
        <f>'JRC POTEnCIA_PowerGen'!AL32*1000</f>
        <v>147051729.394162</v>
      </c>
      <c r="V3" s="184">
        <f>'JRC POTEnCIA_PowerGen'!AM32*1000</f>
        <v>130112956.57891835</v>
      </c>
      <c r="W3" s="184">
        <f>'JRC POTEnCIA_PowerGen'!AN32*1000</f>
        <v>115713658.00828442</v>
      </c>
      <c r="X3" s="184">
        <f>'JRC POTEnCIA_PowerGen'!AO32*1000</f>
        <v>115860804.28155626</v>
      </c>
      <c r="Y3" s="184">
        <f>'JRC POTEnCIA_PowerGen'!AP32*1000</f>
        <v>110290712.62092696</v>
      </c>
      <c r="Z3" s="184">
        <f>'JRC POTEnCIA_PowerGen'!AQ32*1000</f>
        <v>107088743.59189831</v>
      </c>
      <c r="AA3" s="184">
        <f>'JRC POTEnCIA_PowerGen'!AR32*1000</f>
        <v>119360040.46460427</v>
      </c>
      <c r="AB3" s="184">
        <f>'JRC POTEnCIA_PowerGen'!AS32*1000</f>
        <v>122151634.39053835</v>
      </c>
      <c r="AC3" s="184">
        <f>'JRC POTEnCIA_PowerGen'!AT32*1000</f>
        <v>131398662.62329285</v>
      </c>
      <c r="AD3" s="184">
        <f>'JRC POTEnCIA_PowerGen'!AU32*1000</f>
        <v>136168644.118146</v>
      </c>
      <c r="AE3" s="184">
        <f>'JRC POTEnCIA_PowerGen'!AV32*1000</f>
        <v>129599445.07853505</v>
      </c>
      <c r="AF3" s="184">
        <f>'JRC POTEnCIA_PowerGen'!AW32*1000</f>
        <v>125931472.45923953</v>
      </c>
      <c r="AG3" s="184">
        <f>'JRC POTEnCIA_PowerGen'!AX32*1000</f>
        <v>120691693.75274286</v>
      </c>
      <c r="AH3" s="184">
        <f>'JRC POTEnCIA_PowerGen'!AY32*1000</f>
        <v>129981311.81863256</v>
      </c>
      <c r="AI3" s="184">
        <f>'JRC POTEnCIA_PowerGen'!AZ32*1000</f>
        <v>128865263.37759438</v>
      </c>
    </row>
    <row r="4" spans="1:35">
      <c r="A4" s="182" t="s">
        <v>359</v>
      </c>
      <c r="B4" s="184">
        <f>'JRC POTEnCIA_PowerGen'!S34*1000</f>
        <v>601048910.36563611</v>
      </c>
      <c r="C4" s="184">
        <f>'JRC POTEnCIA_PowerGen'!T34*1000</f>
        <v>617942531.26642978</v>
      </c>
      <c r="D4" s="184">
        <f>'JRC POTEnCIA_PowerGen'!U34*1000</f>
        <v>606974254.06605124</v>
      </c>
      <c r="E4" s="184">
        <f>'JRC POTEnCIA_PowerGen'!V34*1000</f>
        <v>587233566.36019301</v>
      </c>
      <c r="F4" s="184">
        <f>'JRC POTEnCIA_PowerGen'!W34*1000</f>
        <v>547026706.46236527</v>
      </c>
      <c r="G4" s="184">
        <f>'JRC POTEnCIA_PowerGen'!X34*1000</f>
        <v>614056995.35462105</v>
      </c>
      <c r="H4" s="184">
        <f>'JRC POTEnCIA_PowerGen'!Y34*1000</f>
        <v>636436826.69576585</v>
      </c>
      <c r="I4" s="184">
        <f>'JRC POTEnCIA_PowerGen'!Z34*1000</f>
        <v>666669552.46655667</v>
      </c>
      <c r="J4" s="184">
        <f>'JRC POTEnCIA_PowerGen'!AA34*1000</f>
        <v>652945712.62601817</v>
      </c>
      <c r="K4" s="184">
        <f>'JRC POTEnCIA_PowerGen'!AB34*1000</f>
        <v>649753730.40173376</v>
      </c>
      <c r="L4" s="184">
        <f>'JRC POTEnCIA_PowerGen'!AC34*1000</f>
        <v>620193280.7381109</v>
      </c>
      <c r="M4" s="184">
        <f>'JRC POTEnCIA_PowerGen'!AD34*1000</f>
        <v>611676169.19235063</v>
      </c>
      <c r="N4" s="184">
        <f>'JRC POTEnCIA_PowerGen'!AE34*1000</f>
        <v>614659940.32322192</v>
      </c>
      <c r="O4" s="184">
        <f>'JRC POTEnCIA_PowerGen'!AF34*1000</f>
        <v>642871076.30831707</v>
      </c>
      <c r="P4" s="184">
        <f>'JRC POTEnCIA_PowerGen'!AG34*1000</f>
        <v>624004038.38931274</v>
      </c>
      <c r="Q4" s="184">
        <f>'JRC POTEnCIA_PowerGen'!AH34*1000</f>
        <v>640696145.58402121</v>
      </c>
      <c r="R4" s="184">
        <f>'JRC POTEnCIA_PowerGen'!AI34*1000</f>
        <v>683407684.88676202</v>
      </c>
      <c r="S4" s="184">
        <f>'JRC POTEnCIA_PowerGen'!AJ34*1000</f>
        <v>690396445.91166651</v>
      </c>
      <c r="T4" s="184">
        <f>'JRC POTEnCIA_PowerGen'!AK34*1000</f>
        <v>725059904.49004364</v>
      </c>
      <c r="U4" s="184">
        <f>'JRC POTEnCIA_PowerGen'!AL34*1000</f>
        <v>653611017.94590902</v>
      </c>
      <c r="V4" s="184">
        <f>'JRC POTEnCIA_PowerGen'!AM34*1000</f>
        <v>632507864.73485661</v>
      </c>
      <c r="W4" s="184">
        <f>'JRC POTEnCIA_PowerGen'!AN34*1000</f>
        <v>619157529.66906536</v>
      </c>
      <c r="X4" s="184">
        <f>'JRC POTEnCIA_PowerGen'!AO34*1000</f>
        <v>586719834.58594036</v>
      </c>
      <c r="Y4" s="184">
        <f>'JRC POTEnCIA_PowerGen'!AP34*1000</f>
        <v>546419973.10282552</v>
      </c>
      <c r="Z4" s="184">
        <f>'JRC POTEnCIA_PowerGen'!AQ34*1000</f>
        <v>543885090.90437686</v>
      </c>
      <c r="AA4" s="184">
        <f>'JRC POTEnCIA_PowerGen'!AR34*1000</f>
        <v>504853470.1342513</v>
      </c>
      <c r="AB4" s="184">
        <f>'JRC POTEnCIA_PowerGen'!AS34*1000</f>
        <v>480396106.41592687</v>
      </c>
      <c r="AC4" s="184">
        <f>'JRC POTEnCIA_PowerGen'!AT34*1000</f>
        <v>464708510.20507753</v>
      </c>
      <c r="AD4" s="184">
        <f>'JRC POTEnCIA_PowerGen'!AU34*1000</f>
        <v>404525331.115933</v>
      </c>
      <c r="AE4" s="184">
        <f>'JRC POTEnCIA_PowerGen'!AV34*1000</f>
        <v>406003841.44921666</v>
      </c>
      <c r="AF4" s="184">
        <f>'JRC POTEnCIA_PowerGen'!AW34*1000</f>
        <v>418233315.94499552</v>
      </c>
      <c r="AG4" s="184">
        <f>'JRC POTEnCIA_PowerGen'!AX34*1000</f>
        <v>440207095.85108864</v>
      </c>
      <c r="AH4" s="184">
        <f>'JRC POTEnCIA_PowerGen'!AY34*1000</f>
        <v>444110711.29023808</v>
      </c>
      <c r="AI4" s="184">
        <f>'JRC POTEnCIA_PowerGen'!AZ34*1000</f>
        <v>449994164.73977381</v>
      </c>
    </row>
    <row r="5" spans="1:35">
      <c r="A5" s="182" t="s">
        <v>360</v>
      </c>
      <c r="B5" s="184">
        <f>'JRC POTEnCIA_PowerGen'!S30*1000</f>
        <v>830482138.86741006</v>
      </c>
      <c r="C5" s="184">
        <f>'JRC POTEnCIA_PowerGen'!T30*1000</f>
        <v>801420349.62762141</v>
      </c>
      <c r="D5" s="184">
        <f>'JRC POTEnCIA_PowerGen'!U30*1000</f>
        <v>791623002.77604043</v>
      </c>
      <c r="E5" s="184">
        <f>'JRC POTEnCIA_PowerGen'!V30*1000</f>
        <v>778980665.88914192</v>
      </c>
      <c r="F5" s="184">
        <f>'JRC POTEnCIA_PowerGen'!W30*1000</f>
        <v>778821628.94347787</v>
      </c>
      <c r="G5" s="184">
        <f>'JRC POTEnCIA_PowerGen'!X30*1000</f>
        <v>743400396.96464741</v>
      </c>
      <c r="H5" s="184">
        <f>'JRC POTEnCIA_PowerGen'!Y30*1000</f>
        <v>691795001.59911931</v>
      </c>
      <c r="I5" s="184">
        <f>'JRC POTEnCIA_PowerGen'!Z30*1000</f>
        <v>665913663.25586915</v>
      </c>
      <c r="J5" s="184">
        <f>'JRC POTEnCIA_PowerGen'!AA30*1000</f>
        <v>665288233.54188669</v>
      </c>
      <c r="K5" s="184">
        <f>'JRC POTEnCIA_PowerGen'!AB30*1000</f>
        <v>663062354.48385072</v>
      </c>
      <c r="L5" s="184">
        <f>'JRC POTEnCIA_PowerGen'!AC30*1000</f>
        <v>681091236.06958234</v>
      </c>
      <c r="M5" s="184">
        <f>'JRC POTEnCIA_PowerGen'!AD30*1000</f>
        <v>679152171.89254618</v>
      </c>
      <c r="N5" s="184">
        <f>'JRC POTEnCIA_PowerGen'!AE30*1000</f>
        <v>668414777.48565006</v>
      </c>
      <c r="O5" s="184">
        <f>'JRC POTEnCIA_PowerGen'!AF30*1000</f>
        <v>653941926.9132719</v>
      </c>
      <c r="P5" s="184">
        <f>'JRC POTEnCIA_PowerGen'!AG30*1000</f>
        <v>655159728.51894152</v>
      </c>
      <c r="Q5" s="184">
        <f>'JRC POTEnCIA_PowerGen'!AH30*1000</f>
        <v>650598233.32891428</v>
      </c>
      <c r="R5" s="184">
        <f>'JRC POTEnCIA_PowerGen'!AI30*1000</f>
        <v>608645051.85937142</v>
      </c>
      <c r="S5" s="184">
        <f>'JRC POTEnCIA_PowerGen'!AJ30*1000</f>
        <v>584771309.1396935</v>
      </c>
      <c r="T5" s="184">
        <f>'JRC POTEnCIA_PowerGen'!AK30*1000</f>
        <v>517584164.58795631</v>
      </c>
      <c r="U5" s="184">
        <f>'JRC POTEnCIA_PowerGen'!AL30*1000</f>
        <v>511393736.68146896</v>
      </c>
      <c r="V5" s="184">
        <f>'JRC POTEnCIA_PowerGen'!AM30*1000</f>
        <v>493825254.519777</v>
      </c>
      <c r="W5" s="184">
        <f>'JRC POTEnCIA_PowerGen'!AN30*1000</f>
        <v>478695608.03191137</v>
      </c>
      <c r="X5" s="184">
        <f>'JRC POTEnCIA_PowerGen'!AO30*1000</f>
        <v>483120315.34852344</v>
      </c>
      <c r="Y5" s="184">
        <f>'JRC POTEnCIA_PowerGen'!AP30*1000</f>
        <v>488758305.64003623</v>
      </c>
      <c r="Z5" s="184">
        <f>'JRC POTEnCIA_PowerGen'!AQ30*1000</f>
        <v>464752073.42422181</v>
      </c>
      <c r="AA5" s="184">
        <f>'JRC POTEnCIA_PowerGen'!AR30*1000</f>
        <v>469176892.91116351</v>
      </c>
      <c r="AB5" s="184">
        <f>'JRC POTEnCIA_PowerGen'!AS30*1000</f>
        <v>456976203.05520165</v>
      </c>
      <c r="AC5" s="184">
        <f>'JRC POTEnCIA_PowerGen'!AT30*1000</f>
        <v>463589538.7332477</v>
      </c>
      <c r="AD5" s="184">
        <f>'JRC POTEnCIA_PowerGen'!AU30*1000</f>
        <v>491082787.27345395</v>
      </c>
      <c r="AE5" s="184">
        <f>'JRC POTEnCIA_PowerGen'!AV30*1000</f>
        <v>492138589.73925769</v>
      </c>
      <c r="AF5" s="184">
        <f>'JRC POTEnCIA_PowerGen'!AW30*1000</f>
        <v>477700033.15430677</v>
      </c>
      <c r="AG5" s="184">
        <f>'JRC POTEnCIA_PowerGen'!AX30*1000</f>
        <v>448024939.10316855</v>
      </c>
      <c r="AH5" s="184">
        <f>'JRC POTEnCIA_PowerGen'!AY30*1000</f>
        <v>420341529.64277792</v>
      </c>
      <c r="AI5" s="184">
        <f>'JRC POTEnCIA_PowerGen'!AZ30*1000</f>
        <v>416755074.64929682</v>
      </c>
    </row>
    <row r="6" spans="1:35">
      <c r="A6" s="182" t="s">
        <v>361</v>
      </c>
      <c r="B6" s="184">
        <f>'JRC POTEnCIA_PowerGen'!S48*1000</f>
        <v>303047634.88326263</v>
      </c>
      <c r="C6" s="184">
        <f>'JRC POTEnCIA_PowerGen'!T48*1000</f>
        <v>313834102.50984979</v>
      </c>
      <c r="D6" s="184">
        <f>'JRC POTEnCIA_PowerGen'!U48*1000</f>
        <v>316071851.84861106</v>
      </c>
      <c r="E6" s="184">
        <f>'JRC POTEnCIA_PowerGen'!V48*1000</f>
        <v>302444964.13473541</v>
      </c>
      <c r="F6" s="184">
        <f>'JRC POTEnCIA_PowerGen'!W48*1000</f>
        <v>336347274.36387134</v>
      </c>
      <c r="G6" s="184">
        <f>'JRC POTEnCIA_PowerGen'!X48*1000</f>
        <v>336023645.70092094</v>
      </c>
      <c r="H6" s="184">
        <f>'JRC POTEnCIA_PowerGen'!Y48*1000</f>
        <v>332132231.07005757</v>
      </c>
      <c r="I6" s="184">
        <f>'JRC POTEnCIA_PowerGen'!Z48*1000</f>
        <v>337456983.15328366</v>
      </c>
      <c r="J6" s="184">
        <f>'JRC POTEnCIA_PowerGen'!AA48*1000</f>
        <v>338283906.2953648</v>
      </c>
      <c r="K6" s="184">
        <f>'JRC POTEnCIA_PowerGen'!AB48*1000</f>
        <v>340173323.73099154</v>
      </c>
      <c r="L6" s="184">
        <f>'JRC POTEnCIA_PowerGen'!AC48*1000</f>
        <v>344158017.63966095</v>
      </c>
      <c r="M6" s="184">
        <f>'JRC POTEnCIA_PowerGen'!AD48*1000</f>
        <v>343570421.54506761</v>
      </c>
      <c r="N6" s="184">
        <f>'JRC POTEnCIA_PowerGen'!AE48*1000</f>
        <v>343438753.79232502</v>
      </c>
      <c r="O6" s="184">
        <f>'JRC POTEnCIA_PowerGen'!AF48*1000</f>
        <v>343686716.89588678</v>
      </c>
      <c r="P6" s="184">
        <f>'JRC POTEnCIA_PowerGen'!AG48*1000</f>
        <v>345457512.02518922</v>
      </c>
      <c r="Q6" s="184">
        <f>'JRC POTEnCIA_PowerGen'!AH48*1000</f>
        <v>348117075.39430487</v>
      </c>
      <c r="R6" s="184">
        <f>'JRC POTEnCIA_PowerGen'!AI48*1000</f>
        <v>351204708.30283761</v>
      </c>
      <c r="S6" s="184">
        <f>'JRC POTEnCIA_PowerGen'!AJ48*1000</f>
        <v>351968345.59060365</v>
      </c>
      <c r="T6" s="184">
        <f>'JRC POTEnCIA_PowerGen'!AK48*1000</f>
        <v>357255670.81137872</v>
      </c>
      <c r="U6" s="184">
        <f>'JRC POTEnCIA_PowerGen'!AL48*1000</f>
        <v>360636869.37642455</v>
      </c>
      <c r="V6" s="184">
        <f>'JRC POTEnCIA_PowerGen'!AM48*1000</f>
        <v>363764515.00914037</v>
      </c>
      <c r="W6" s="184">
        <f>'JRC POTEnCIA_PowerGen'!AN48*1000</f>
        <v>362951010.03763229</v>
      </c>
      <c r="X6" s="184">
        <f>'JRC POTEnCIA_PowerGen'!AO48*1000</f>
        <v>363674598.43453306</v>
      </c>
      <c r="Y6" s="184">
        <f>'JRC POTEnCIA_PowerGen'!AP48*1000</f>
        <v>370916923.98131847</v>
      </c>
      <c r="Z6" s="184">
        <f>'JRC POTEnCIA_PowerGen'!AQ48*1000</f>
        <v>370621171.59265739</v>
      </c>
      <c r="AA6" s="184">
        <f>'JRC POTEnCIA_PowerGen'!AR48*1000</f>
        <v>371466490.48732561</v>
      </c>
      <c r="AB6" s="184">
        <f>'JRC POTEnCIA_PowerGen'!AS48*1000</f>
        <v>369439442.11780894</v>
      </c>
      <c r="AC6" s="184">
        <f>'JRC POTEnCIA_PowerGen'!AT48*1000</f>
        <v>369711826.70320386</v>
      </c>
      <c r="AD6" s="184">
        <f>'JRC POTEnCIA_PowerGen'!AU48*1000</f>
        <v>367487299.52441913</v>
      </c>
      <c r="AE6" s="184">
        <f>'JRC POTEnCIA_PowerGen'!AV48*1000</f>
        <v>367249847.64110506</v>
      </c>
      <c r="AF6" s="184">
        <f>'JRC POTEnCIA_PowerGen'!AW48*1000</f>
        <v>367655311.69753212</v>
      </c>
      <c r="AG6" s="184">
        <f>'JRC POTEnCIA_PowerGen'!AX48*1000</f>
        <v>365058023.24300569</v>
      </c>
      <c r="AH6" s="184">
        <f>'JRC POTEnCIA_PowerGen'!AY48*1000</f>
        <v>365344210.63798207</v>
      </c>
      <c r="AI6" s="184">
        <f>'JRC POTEnCIA_PowerGen'!AZ48*1000</f>
        <v>364883567.005808</v>
      </c>
    </row>
    <row r="7" spans="1:35">
      <c r="A7" s="182" t="s">
        <v>362</v>
      </c>
      <c r="B7" s="184">
        <f>'JRC POTEnCIA_PowerGen'!S42*1000</f>
        <v>340265200.34232354</v>
      </c>
      <c r="C7" s="184">
        <f>'JRC POTEnCIA_PowerGen'!T42*1000</f>
        <v>379780504.11785066</v>
      </c>
      <c r="D7" s="184">
        <f>'JRC POTEnCIA_PowerGen'!U42*1000</f>
        <v>408236087.01878792</v>
      </c>
      <c r="E7" s="184">
        <f>'JRC POTEnCIA_PowerGen'!V42*1000</f>
        <v>419516578.16781455</v>
      </c>
      <c r="F7" s="184">
        <f>'JRC POTEnCIA_PowerGen'!W42*1000</f>
        <v>432413307.83208972</v>
      </c>
      <c r="G7" s="184">
        <f>'JRC POTEnCIA_PowerGen'!X42*1000</f>
        <v>445336390.70481008</v>
      </c>
      <c r="H7" s="184">
        <f>'JRC POTEnCIA_PowerGen'!Y42*1000</f>
        <v>461340202.12967229</v>
      </c>
      <c r="I7" s="184">
        <f>'JRC POTEnCIA_PowerGen'!Z42*1000</f>
        <v>485687983.84318119</v>
      </c>
      <c r="J7" s="184">
        <f>'JRC POTEnCIA_PowerGen'!AA42*1000</f>
        <v>516479583.45492303</v>
      </c>
      <c r="K7" s="184">
        <f>'JRC POTEnCIA_PowerGen'!AB42*1000</f>
        <v>540179465.66758156</v>
      </c>
      <c r="L7" s="184">
        <f>'JRC POTEnCIA_PowerGen'!AC42*1000</f>
        <v>561342745.01689291</v>
      </c>
      <c r="M7" s="184">
        <f>'JRC POTEnCIA_PowerGen'!AD42*1000</f>
        <v>575736678.07237053</v>
      </c>
      <c r="N7" s="184">
        <f>'JRC POTEnCIA_PowerGen'!AE42*1000</f>
        <v>599896752.19683123</v>
      </c>
      <c r="O7" s="184">
        <f>'JRC POTEnCIA_PowerGen'!AF42*1000</f>
        <v>621543492.96747136</v>
      </c>
      <c r="P7" s="184">
        <f>'JRC POTEnCIA_PowerGen'!AG42*1000</f>
        <v>643828388.17215288</v>
      </c>
      <c r="Q7" s="184">
        <f>'JRC POTEnCIA_PowerGen'!AH42*1000</f>
        <v>664388161.38859653</v>
      </c>
      <c r="R7" s="184">
        <f>'JRC POTEnCIA_PowerGen'!AI42*1000</f>
        <v>679717930.99394226</v>
      </c>
      <c r="S7" s="184">
        <f>'JRC POTEnCIA_PowerGen'!AJ42*1000</f>
        <v>701556091.28328204</v>
      </c>
      <c r="T7" s="184">
        <f>'JRC POTEnCIA_PowerGen'!AK42*1000</f>
        <v>729536269.62456775</v>
      </c>
      <c r="U7" s="184">
        <f>'JRC POTEnCIA_PowerGen'!AL42*1000</f>
        <v>761139714.75649548</v>
      </c>
      <c r="V7" s="184">
        <f>'JRC POTEnCIA_PowerGen'!AM42*1000</f>
        <v>789863484.0385915</v>
      </c>
      <c r="W7" s="184">
        <f>'JRC POTEnCIA_PowerGen'!AN42*1000</f>
        <v>811908473.27792394</v>
      </c>
      <c r="X7" s="184">
        <f>'JRC POTEnCIA_PowerGen'!AO42*1000</f>
        <v>836477100.30027437</v>
      </c>
      <c r="Y7" s="184">
        <f>'JRC POTEnCIA_PowerGen'!AP42*1000</f>
        <v>863946727.0732038</v>
      </c>
      <c r="Z7" s="184">
        <f>'JRC POTEnCIA_PowerGen'!AQ42*1000</f>
        <v>896485113.30178189</v>
      </c>
      <c r="AA7" s="184">
        <f>'JRC POTEnCIA_PowerGen'!AR42*1000</f>
        <v>923276660.70559382</v>
      </c>
      <c r="AB7" s="184">
        <f>'JRC POTEnCIA_PowerGen'!AS42*1000</f>
        <v>944862297.03909719</v>
      </c>
      <c r="AC7" s="184">
        <f>'JRC POTEnCIA_PowerGen'!AT42*1000</f>
        <v>965565140.06801569</v>
      </c>
      <c r="AD7" s="184">
        <f>'JRC POTEnCIA_PowerGen'!AU42*1000</f>
        <v>972218942.44397032</v>
      </c>
      <c r="AE7" s="184">
        <f>'JRC POTEnCIA_PowerGen'!AV42*1000</f>
        <v>990797459.41619551</v>
      </c>
      <c r="AF7" s="184">
        <f>'JRC POTEnCIA_PowerGen'!AW42*1000</f>
        <v>1012989909.7729986</v>
      </c>
      <c r="AG7" s="184">
        <f>'JRC POTEnCIA_PowerGen'!AX42*1000</f>
        <v>1038290270.6106118</v>
      </c>
      <c r="AH7" s="184">
        <f>'JRC POTEnCIA_PowerGen'!AY42*1000</f>
        <v>1061777026.5490005</v>
      </c>
      <c r="AI7" s="184">
        <f>'JRC POTEnCIA_PowerGen'!AZ42*1000</f>
        <v>1075373685.8685198</v>
      </c>
    </row>
    <row r="8" spans="1:35">
      <c r="A8" s="182" t="s">
        <v>363</v>
      </c>
      <c r="B8" s="184">
        <f>'JRC POTEnCIA_PowerGen'!S44*1000</f>
        <v>121267547.98571092</v>
      </c>
      <c r="C8" s="184">
        <f>'JRC POTEnCIA_PowerGen'!T44*1000</f>
        <v>131775670.12101021</v>
      </c>
      <c r="D8" s="184">
        <f>'JRC POTEnCIA_PowerGen'!U44*1000</f>
        <v>149278347.23237151</v>
      </c>
      <c r="E8" s="184">
        <f>'JRC POTEnCIA_PowerGen'!V44*1000</f>
        <v>174903581.02040616</v>
      </c>
      <c r="F8" s="184">
        <f>'JRC POTEnCIA_PowerGen'!W44*1000</f>
        <v>179189455.76954526</v>
      </c>
      <c r="G8" s="184">
        <f>'JRC POTEnCIA_PowerGen'!X44*1000</f>
        <v>182077447.44229329</v>
      </c>
      <c r="H8" s="184">
        <f>'JRC POTEnCIA_PowerGen'!Y44*1000</f>
        <v>189788428.57422546</v>
      </c>
      <c r="I8" s="184">
        <f>'JRC POTEnCIA_PowerGen'!Z44*1000</f>
        <v>199560008.98519698</v>
      </c>
      <c r="J8" s="184">
        <f>'JRC POTEnCIA_PowerGen'!AA44*1000</f>
        <v>207374422.58568239</v>
      </c>
      <c r="K8" s="184">
        <f>'JRC POTEnCIA_PowerGen'!AB44*1000</f>
        <v>214708579.93122253</v>
      </c>
      <c r="L8" s="184">
        <f>'JRC POTEnCIA_PowerGen'!AC44*1000</f>
        <v>222635658.3801499</v>
      </c>
      <c r="M8" s="184">
        <f>'JRC POTEnCIA_PowerGen'!AD44*1000</f>
        <v>232742975.23415595</v>
      </c>
      <c r="N8" s="184">
        <f>'JRC POTEnCIA_PowerGen'!AE44*1000</f>
        <v>245219858.70911124</v>
      </c>
      <c r="O8" s="184">
        <f>'JRC POTEnCIA_PowerGen'!AF44*1000</f>
        <v>257781625.01113462</v>
      </c>
      <c r="P8" s="184">
        <f>'JRC POTEnCIA_PowerGen'!AG44*1000</f>
        <v>268296900.74654099</v>
      </c>
      <c r="Q8" s="184">
        <f>'JRC POTEnCIA_PowerGen'!AH44*1000</f>
        <v>279879116.5177415</v>
      </c>
      <c r="R8" s="184">
        <f>'JRC POTEnCIA_PowerGen'!AI44*1000</f>
        <v>292673595.0146265</v>
      </c>
      <c r="S8" s="184">
        <f>'JRC POTEnCIA_PowerGen'!AJ44*1000</f>
        <v>307594079.51581192</v>
      </c>
      <c r="T8" s="184">
        <f>'JRC POTEnCIA_PowerGen'!AK44*1000</f>
        <v>327085833.16797811</v>
      </c>
      <c r="U8" s="184">
        <f>'JRC POTEnCIA_PowerGen'!AL44*1000</f>
        <v>354517573.34952337</v>
      </c>
      <c r="V8" s="184">
        <f>'JRC POTEnCIA_PowerGen'!AM44*1000</f>
        <v>379604141.15061533</v>
      </c>
      <c r="W8" s="184">
        <f>'JRC POTEnCIA_PowerGen'!AN44*1000</f>
        <v>402877634.73188633</v>
      </c>
      <c r="X8" s="184">
        <f>'JRC POTEnCIA_PowerGen'!AO44*1000</f>
        <v>422613991.09706873</v>
      </c>
      <c r="Y8" s="184">
        <f>'JRC POTEnCIA_PowerGen'!AP44*1000</f>
        <v>443673586.19452429</v>
      </c>
      <c r="Z8" s="184">
        <f>'JRC POTEnCIA_PowerGen'!AQ44*1000</f>
        <v>458688796.28509104</v>
      </c>
      <c r="AA8" s="184">
        <f>'JRC POTEnCIA_PowerGen'!AR44*1000</f>
        <v>474796442.38795519</v>
      </c>
      <c r="AB8" s="184">
        <f>'JRC POTEnCIA_PowerGen'!AS44*1000</f>
        <v>491972553.8489911</v>
      </c>
      <c r="AC8" s="184">
        <f>'JRC POTEnCIA_PowerGen'!AT44*1000</f>
        <v>507412326.11409181</v>
      </c>
      <c r="AD8" s="184">
        <f>'JRC POTEnCIA_PowerGen'!AU44*1000</f>
        <v>531766317.80479729</v>
      </c>
      <c r="AE8" s="184">
        <f>'JRC POTEnCIA_PowerGen'!AV44*1000</f>
        <v>546076051.81623924</v>
      </c>
      <c r="AF8" s="184">
        <f>'JRC POTEnCIA_PowerGen'!AW44*1000</f>
        <v>558928867.44589758</v>
      </c>
      <c r="AG8" s="184">
        <f>'JRC POTEnCIA_PowerGen'!AX44*1000</f>
        <v>570878110.95310891</v>
      </c>
      <c r="AH8" s="184">
        <f>'JRC POTEnCIA_PowerGen'!AY44*1000</f>
        <v>584627625.78691041</v>
      </c>
      <c r="AI8" s="184">
        <f>'JRC POTEnCIA_PowerGen'!AZ44*1000</f>
        <v>602913778.3683058</v>
      </c>
    </row>
    <row r="9" spans="1:35">
      <c r="A9" s="182" t="s">
        <v>364</v>
      </c>
      <c r="B9" s="184">
        <f>'JRC POTEnCIA_PowerGen'!S45*1000</f>
        <v>6168911.4324386185</v>
      </c>
      <c r="C9" s="184">
        <f>'JRC POTEnCIA_PowerGen'!T45*1000</f>
        <v>6168911.4324386194</v>
      </c>
      <c r="D9" s="184">
        <f>'JRC POTEnCIA_PowerGen'!U45*1000</f>
        <v>6168911.4324386194</v>
      </c>
      <c r="E9" s="184">
        <f>'JRC POTEnCIA_PowerGen'!V45*1000</f>
        <v>6168911.4324386185</v>
      </c>
      <c r="F9" s="184">
        <f>'JRC POTEnCIA_PowerGen'!W45*1000</f>
        <v>6162804.7586028585</v>
      </c>
      <c r="G9" s="184">
        <f>'JRC POTEnCIA_PowerGen'!X45*1000</f>
        <v>6162742.521006179</v>
      </c>
      <c r="H9" s="184">
        <f>'JRC POTEnCIA_PowerGen'!Y45*1000</f>
        <v>6168911.4324386204</v>
      </c>
      <c r="I9" s="184">
        <f>'JRC POTEnCIA_PowerGen'!Z45*1000</f>
        <v>6168911.4324386176</v>
      </c>
      <c r="J9" s="184">
        <f>'JRC POTEnCIA_PowerGen'!AA45*1000</f>
        <v>6163732.0478857523</v>
      </c>
      <c r="K9" s="184">
        <f>'JRC POTEnCIA_PowerGen'!AB45*1000</f>
        <v>6162742.521006179</v>
      </c>
      <c r="L9" s="184">
        <f>'JRC POTEnCIA_PowerGen'!AC45*1000</f>
        <v>6162742.5210061818</v>
      </c>
      <c r="M9" s="184">
        <f>'JRC POTEnCIA_PowerGen'!AD45*1000</f>
        <v>6163304.2033585357</v>
      </c>
      <c r="N9" s="184">
        <f>'JRC POTEnCIA_PowerGen'!AE45*1000</f>
        <v>6168911.4324386176</v>
      </c>
      <c r="O9" s="184">
        <f>'JRC POTEnCIA_PowerGen'!AF45*1000</f>
        <v>6162839.3557502618</v>
      </c>
      <c r="P9" s="184">
        <f>'JRC POTEnCIA_PowerGen'!AG45*1000</f>
        <v>6140049.1867847443</v>
      </c>
      <c r="Q9" s="184">
        <f>'JRC POTEnCIA_PowerGen'!AH45*1000</f>
        <v>6133924.8804562017</v>
      </c>
      <c r="R9" s="184">
        <f>'JRC POTEnCIA_PowerGen'!AI45*1000</f>
        <v>6069172.6949006245</v>
      </c>
      <c r="S9" s="184">
        <f>'JRC POTEnCIA_PowerGen'!AJ45*1000</f>
        <v>6078618.5207509883</v>
      </c>
      <c r="T9" s="184">
        <f>'JRC POTEnCIA_PowerGen'!AK45*1000</f>
        <v>6045459.7362554548</v>
      </c>
      <c r="U9" s="184">
        <f>'JRC POTEnCIA_PowerGen'!AL45*1000</f>
        <v>6105480.0880129449</v>
      </c>
      <c r="V9" s="184">
        <f>'JRC POTEnCIA_PowerGen'!AM45*1000</f>
        <v>6195346.6256170552</v>
      </c>
      <c r="W9" s="184">
        <f>'JRC POTEnCIA_PowerGen'!AN45*1000</f>
        <v>6228931.7841961095</v>
      </c>
      <c r="X9" s="184">
        <f>'JRC POTEnCIA_PowerGen'!AO45*1000</f>
        <v>6228931.7841961076</v>
      </c>
      <c r="Y9" s="184">
        <f>'JRC POTEnCIA_PowerGen'!AP45*1000</f>
        <v>6228931.7841961123</v>
      </c>
      <c r="Z9" s="184">
        <f>'JRC POTEnCIA_PowerGen'!AQ45*1000</f>
        <v>6228931.7841961067</v>
      </c>
      <c r="AA9" s="184">
        <f>'JRC POTEnCIA_PowerGen'!AR45*1000</f>
        <v>6155464.2498044269</v>
      </c>
      <c r="AB9" s="184">
        <f>'JRC POTEnCIA_PowerGen'!AS45*1000</f>
        <v>6155464.2498044306</v>
      </c>
      <c r="AC9" s="184">
        <f>'JRC POTEnCIA_PowerGen'!AT45*1000</f>
        <v>6155705.9435777217</v>
      </c>
      <c r="AD9" s="184">
        <f>'JRC POTEnCIA_PowerGen'!AU45*1000</f>
        <v>6155464.249804426</v>
      </c>
      <c r="AE9" s="184">
        <f>'JRC POTEnCIA_PowerGen'!AV45*1000</f>
        <v>6509289.1431157971</v>
      </c>
      <c r="AF9" s="184">
        <f>'JRC POTEnCIA_PowerGen'!AW45*1000</f>
        <v>6509289.1431157906</v>
      </c>
      <c r="AG9" s="184">
        <f>'JRC POTEnCIA_PowerGen'!AX45*1000</f>
        <v>6509289.1431157906</v>
      </c>
      <c r="AH9" s="184">
        <f>'JRC POTEnCIA_PowerGen'!AY45*1000</f>
        <v>6509289.1431157934</v>
      </c>
      <c r="AI9" s="184">
        <f>'JRC POTEnCIA_PowerGen'!AZ45*1000</f>
        <v>6509289.1431157915</v>
      </c>
    </row>
    <row r="10" spans="1:35">
      <c r="A10" s="182" t="s">
        <v>365</v>
      </c>
      <c r="B10" s="184">
        <f>'JRC POTEnCIA_PowerGen'!S39*1000*About!$A$47</f>
        <v>42207340.907343827</v>
      </c>
      <c r="C10" s="184">
        <f>'JRC POTEnCIA_PowerGen'!T39*1000*About!$A$47</f>
        <v>39092188.091183066</v>
      </c>
      <c r="D10" s="184">
        <f>'JRC POTEnCIA_PowerGen'!U39*1000*About!$A$47</f>
        <v>39765997.284534894</v>
      </c>
      <c r="E10" s="184">
        <f>'JRC POTEnCIA_PowerGen'!V39*1000*About!$A$47</f>
        <v>39881296.501020022</v>
      </c>
      <c r="F10" s="184">
        <f>'JRC POTEnCIA_PowerGen'!W39*1000*About!$A$47</f>
        <v>41480630.369679809</v>
      </c>
      <c r="G10" s="184">
        <f>'JRC POTEnCIA_PowerGen'!X39*1000*About!$A$47</f>
        <v>43084805.599995427</v>
      </c>
      <c r="H10" s="184">
        <f>'JRC POTEnCIA_PowerGen'!Y39*1000*About!$A$47</f>
        <v>43654759.560782067</v>
      </c>
      <c r="I10" s="184">
        <f>'JRC POTEnCIA_PowerGen'!Z39*1000*About!$A$47</f>
        <v>42822572.663243987</v>
      </c>
      <c r="J10" s="184">
        <f>'JRC POTEnCIA_PowerGen'!AA39*1000*About!$A$47</f>
        <v>42456371.131954022</v>
      </c>
      <c r="K10" s="184">
        <f>'JRC POTEnCIA_PowerGen'!AB39*1000*About!$A$47</f>
        <v>42966751.038175412</v>
      </c>
      <c r="L10" s="184">
        <f>'JRC POTEnCIA_PowerGen'!AC39*1000*About!$A$47</f>
        <v>46163154.997945867</v>
      </c>
      <c r="M10" s="184">
        <f>'JRC POTEnCIA_PowerGen'!AD39*1000*About!$A$47</f>
        <v>46010643.50833606</v>
      </c>
      <c r="N10" s="184">
        <f>'JRC POTEnCIA_PowerGen'!AE39*1000*About!$A$47</f>
        <v>47289398.010836646</v>
      </c>
      <c r="O10" s="184">
        <f>'JRC POTEnCIA_PowerGen'!AF39*1000*About!$A$47</f>
        <v>47323371.747614436</v>
      </c>
      <c r="P10" s="184">
        <f>'JRC POTEnCIA_PowerGen'!AG39*1000*About!$A$47</f>
        <v>46678075.529671282</v>
      </c>
      <c r="Q10" s="184">
        <f>'JRC POTEnCIA_PowerGen'!AH39*1000*About!$A$47</f>
        <v>49560152.603534557</v>
      </c>
      <c r="R10" s="184">
        <f>'JRC POTEnCIA_PowerGen'!AI39*1000*About!$A$47</f>
        <v>54975873.163866885</v>
      </c>
      <c r="S10" s="184">
        <f>'JRC POTEnCIA_PowerGen'!AJ39*1000*About!$A$47</f>
        <v>62589049.430559173</v>
      </c>
      <c r="T10" s="184">
        <f>'JRC POTEnCIA_PowerGen'!AK39*1000*About!$A$47</f>
        <v>65075653.258562095</v>
      </c>
      <c r="U10" s="184">
        <f>'JRC POTEnCIA_PowerGen'!AL39*1000*About!$A$47</f>
        <v>71034064.359613955</v>
      </c>
      <c r="V10" s="184">
        <f>'JRC POTEnCIA_PowerGen'!AM39*1000*About!$A$47</f>
        <v>75277147.711920202</v>
      </c>
      <c r="W10" s="184">
        <f>'JRC POTEnCIA_PowerGen'!AN39*1000*About!$A$47</f>
        <v>76984431.111418843</v>
      </c>
      <c r="X10" s="184">
        <f>'JRC POTEnCIA_PowerGen'!AO39*1000*About!$A$47</f>
        <v>78231546.720856741</v>
      </c>
      <c r="Y10" s="184">
        <f>'JRC POTEnCIA_PowerGen'!AP39*1000*About!$A$47</f>
        <v>78398986.836561725</v>
      </c>
      <c r="Z10" s="184">
        <f>'JRC POTEnCIA_PowerGen'!AQ39*1000*About!$A$47</f>
        <v>87331112.235711902</v>
      </c>
      <c r="AA10" s="184">
        <f>'JRC POTEnCIA_PowerGen'!AR39*1000*About!$A$47</f>
        <v>88430008.588046536</v>
      </c>
      <c r="AB10" s="184">
        <f>'JRC POTEnCIA_PowerGen'!AS39*1000*About!$A$47</f>
        <v>95817063.372901216</v>
      </c>
      <c r="AC10" s="184">
        <f>'JRC POTEnCIA_PowerGen'!AT39*1000*About!$A$47</f>
        <v>92183420.928065211</v>
      </c>
      <c r="AD10" s="184">
        <f>'JRC POTEnCIA_PowerGen'!AU39*1000*About!$A$47</f>
        <v>97152773.086104766</v>
      </c>
      <c r="AE10" s="184">
        <f>'JRC POTEnCIA_PowerGen'!AV39*1000*About!$A$47</f>
        <v>93728405.925466269</v>
      </c>
      <c r="AF10" s="184">
        <f>'JRC POTEnCIA_PowerGen'!AW39*1000*About!$A$47</f>
        <v>89572625.512324035</v>
      </c>
      <c r="AG10" s="184">
        <f>'JRC POTEnCIA_PowerGen'!AX39*1000*About!$A$47</f>
        <v>88180233.020007819</v>
      </c>
      <c r="AH10" s="184">
        <f>'JRC POTEnCIA_PowerGen'!AY39*1000*About!$A$47</f>
        <v>88959862.422951728</v>
      </c>
      <c r="AI10" s="184">
        <f>'JRC POTEnCIA_PowerGen'!AZ39*1000*About!$A$47</f>
        <v>85536610.913364068</v>
      </c>
    </row>
    <row r="11" spans="1:35">
      <c r="A11" s="182" t="s">
        <v>366</v>
      </c>
      <c r="B11" s="184">
        <f>'JRC POTEnCIA_PowerGen'!S46*1000</f>
        <v>6138549.1553420611</v>
      </c>
      <c r="C11" s="184">
        <f>'JRC POTEnCIA_PowerGen'!T46*1000</f>
        <v>5576315.1511521917</v>
      </c>
      <c r="D11" s="184">
        <f>'JRC POTEnCIA_PowerGen'!U46*1000</f>
        <v>5444755.6133593414</v>
      </c>
      <c r="E11" s="184">
        <f>'JRC POTEnCIA_PowerGen'!V46*1000</f>
        <v>4882082.1435294319</v>
      </c>
      <c r="F11" s="184">
        <f>'JRC POTEnCIA_PowerGen'!W46*1000</f>
        <v>4307203.511127294</v>
      </c>
      <c r="G11" s="184">
        <f>'JRC POTEnCIA_PowerGen'!X46*1000</f>
        <v>4098726.9911191324</v>
      </c>
      <c r="H11" s="184">
        <f>'JRC POTEnCIA_PowerGen'!Y46*1000</f>
        <v>3472731.1259995555</v>
      </c>
      <c r="I11" s="184">
        <f>'JRC POTEnCIA_PowerGen'!Z46*1000</f>
        <v>2385002.416372038</v>
      </c>
      <c r="J11" s="184">
        <f>'JRC POTEnCIA_PowerGen'!AA46*1000</f>
        <v>2102456.4567422206</v>
      </c>
      <c r="K11" s="184">
        <f>'JRC POTEnCIA_PowerGen'!AB46*1000</f>
        <v>2076371.8438285114</v>
      </c>
      <c r="L11" s="184">
        <f>'JRC POTEnCIA_PowerGen'!AC46*1000</f>
        <v>1670005.7042349223</v>
      </c>
      <c r="M11" s="184">
        <f>'JRC POTEnCIA_PowerGen'!AD46*1000</f>
        <v>1149070.4146458588</v>
      </c>
      <c r="N11" s="184">
        <f>'JRC POTEnCIA_PowerGen'!AE46*1000</f>
        <v>1123361.3443089435</v>
      </c>
      <c r="O11" s="184">
        <f>'JRC POTEnCIA_PowerGen'!AF46*1000</f>
        <v>1109523.0068613694</v>
      </c>
      <c r="P11" s="184">
        <f>'JRC POTEnCIA_PowerGen'!AG46*1000</f>
        <v>967696.91632727685</v>
      </c>
      <c r="Q11" s="184">
        <f>'JRC POTEnCIA_PowerGen'!AH46*1000</f>
        <v>939135.02621916356</v>
      </c>
      <c r="R11" s="184">
        <f>'JRC POTEnCIA_PowerGen'!AI46*1000</f>
        <v>1036996.0666693366</v>
      </c>
      <c r="S11" s="184">
        <f>'JRC POTEnCIA_PowerGen'!AJ46*1000</f>
        <v>854426.54942551628</v>
      </c>
      <c r="T11" s="184">
        <f>'JRC POTEnCIA_PowerGen'!AK46*1000</f>
        <v>572607.29791170615</v>
      </c>
      <c r="U11" s="184">
        <f>'JRC POTEnCIA_PowerGen'!AL46*1000</f>
        <v>561380.21393562364</v>
      </c>
      <c r="V11" s="184">
        <f>'JRC POTEnCIA_PowerGen'!AM46*1000</f>
        <v>560601.44247324194</v>
      </c>
      <c r="W11" s="184">
        <f>'JRC POTEnCIA_PowerGen'!AN46*1000</f>
        <v>552250.98694309953</v>
      </c>
      <c r="X11" s="184">
        <f>'JRC POTEnCIA_PowerGen'!AO46*1000</f>
        <v>331218.5034630911</v>
      </c>
      <c r="Y11" s="184">
        <f>'JRC POTEnCIA_PowerGen'!AP46*1000</f>
        <v>377463.90989571012</v>
      </c>
      <c r="Z11" s="184">
        <f>'JRC POTEnCIA_PowerGen'!AQ46*1000</f>
        <v>368174.3280507811</v>
      </c>
      <c r="AA11" s="184">
        <f>'JRC POTEnCIA_PowerGen'!AR46*1000</f>
        <v>223742.45885467884</v>
      </c>
      <c r="AB11" s="184">
        <f>'JRC POTEnCIA_PowerGen'!AS46*1000</f>
        <v>217364.22884772933</v>
      </c>
      <c r="AC11" s="184">
        <f>'JRC POTEnCIA_PowerGen'!AT46*1000</f>
        <v>211653.32050036101</v>
      </c>
      <c r="AD11" s="184">
        <f>'JRC POTEnCIA_PowerGen'!AU46*1000</f>
        <v>108630.82914786003</v>
      </c>
      <c r="AE11" s="184">
        <f>'JRC POTEnCIA_PowerGen'!AV46*1000</f>
        <v>107135.92533815948</v>
      </c>
      <c r="AF11" s="184">
        <f>'JRC POTEnCIA_PowerGen'!AW46*1000</f>
        <v>81321.400456877323</v>
      </c>
      <c r="AG11" s="184">
        <f>'JRC POTEnCIA_PowerGen'!AX46*1000</f>
        <v>11086.259198517984</v>
      </c>
      <c r="AH11" s="184">
        <f>'JRC POTEnCIA_PowerGen'!AY46*1000</f>
        <v>10955.230653125276</v>
      </c>
      <c r="AI11" s="184">
        <f>'JRC POTEnCIA_PowerGen'!AZ46*1000</f>
        <v>152469.98516451137</v>
      </c>
    </row>
    <row r="12" spans="1:35">
      <c r="A12" s="182" t="s">
        <v>367</v>
      </c>
      <c r="B12" s="184">
        <f>'JRC POTEnCIA_PowerGen'!S37*1000</f>
        <v>4484888.3877927084</v>
      </c>
      <c r="C12" s="184">
        <f>'JRC POTEnCIA_PowerGen'!T37*1000</f>
        <v>3842233.4661550485</v>
      </c>
      <c r="D12" s="184">
        <f>'JRC POTEnCIA_PowerGen'!U37*1000</f>
        <v>3595086.0248107444</v>
      </c>
      <c r="E12" s="184">
        <f>'JRC POTEnCIA_PowerGen'!V37*1000</f>
        <v>3149685.8527112547</v>
      </c>
      <c r="F12" s="184">
        <f>'JRC POTEnCIA_PowerGen'!W37*1000</f>
        <v>2315437.84647919</v>
      </c>
      <c r="G12" s="184">
        <f>'JRC POTEnCIA_PowerGen'!X37*1000</f>
        <v>2053270.6179539806</v>
      </c>
      <c r="H12" s="184">
        <f>'JRC POTEnCIA_PowerGen'!Y37*1000</f>
        <v>1839050.0773730536</v>
      </c>
      <c r="I12" s="184">
        <f>'JRC POTEnCIA_PowerGen'!Z37*1000</f>
        <v>1325292.3676565283</v>
      </c>
      <c r="J12" s="184">
        <f>'JRC POTEnCIA_PowerGen'!AA37*1000</f>
        <v>1277939.547871972</v>
      </c>
      <c r="K12" s="184">
        <f>'JRC POTEnCIA_PowerGen'!AB37*1000</f>
        <v>1097500.1718237519</v>
      </c>
      <c r="L12" s="184">
        <f>'JRC POTEnCIA_PowerGen'!AC37*1000</f>
        <v>1149173.4218857442</v>
      </c>
      <c r="M12" s="184">
        <f>'JRC POTEnCIA_PowerGen'!AD37*1000</f>
        <v>947164.44867366971</v>
      </c>
      <c r="N12" s="184">
        <f>'JRC POTEnCIA_PowerGen'!AE37*1000</f>
        <v>994107.90576253738</v>
      </c>
      <c r="O12" s="184">
        <f>'JRC POTEnCIA_PowerGen'!AF37*1000</f>
        <v>869058.68620630621</v>
      </c>
      <c r="P12" s="184">
        <f>'JRC POTEnCIA_PowerGen'!AG37*1000</f>
        <v>757897.68700600055</v>
      </c>
      <c r="Q12" s="184">
        <f>'JRC POTEnCIA_PowerGen'!AH37*1000</f>
        <v>713594.33170387044</v>
      </c>
      <c r="R12" s="184">
        <f>'JRC POTEnCIA_PowerGen'!AI37*1000</f>
        <v>622445.68946018082</v>
      </c>
      <c r="S12" s="184">
        <f>'JRC POTEnCIA_PowerGen'!AJ37*1000</f>
        <v>754669.75654976128</v>
      </c>
      <c r="T12" s="184">
        <f>'JRC POTEnCIA_PowerGen'!AK37*1000</f>
        <v>859482.04108505894</v>
      </c>
      <c r="U12" s="184">
        <f>'JRC POTEnCIA_PowerGen'!AL37*1000</f>
        <v>824305.75004743459</v>
      </c>
      <c r="V12" s="184">
        <f>'JRC POTEnCIA_PowerGen'!AM37*1000</f>
        <v>661769.29212168022</v>
      </c>
      <c r="W12" s="184">
        <f>'JRC POTEnCIA_PowerGen'!AN37*1000</f>
        <v>724354.73149743862</v>
      </c>
      <c r="X12" s="184">
        <f>'JRC POTEnCIA_PowerGen'!AO37*1000</f>
        <v>429081.73819312663</v>
      </c>
      <c r="Y12" s="184">
        <f>'JRC POTEnCIA_PowerGen'!AP37*1000</f>
        <v>2134529.0260216887</v>
      </c>
      <c r="Z12" s="184">
        <f>'JRC POTEnCIA_PowerGen'!AQ37*1000</f>
        <v>520863.41421117855</v>
      </c>
      <c r="AA12" s="184">
        <f>'JRC POTEnCIA_PowerGen'!AR37*1000</f>
        <v>588353.61837006209</v>
      </c>
      <c r="AB12" s="184">
        <f>'JRC POTEnCIA_PowerGen'!AS37*1000</f>
        <v>660324.73345006467</v>
      </c>
      <c r="AC12" s="184">
        <f>'JRC POTEnCIA_PowerGen'!AT37*1000</f>
        <v>625190.74430075206</v>
      </c>
      <c r="AD12" s="184">
        <f>'JRC POTEnCIA_PowerGen'!AU37*1000</f>
        <v>1433429.0304994902</v>
      </c>
      <c r="AE12" s="184">
        <f>'JRC POTEnCIA_PowerGen'!AV37*1000</f>
        <v>594267.87345067679</v>
      </c>
      <c r="AF12" s="184">
        <f>'JRC POTEnCIA_PowerGen'!AW37*1000</f>
        <v>580564.68852212036</v>
      </c>
      <c r="AG12" s="184">
        <f>'JRC POTEnCIA_PowerGen'!AX37*1000</f>
        <v>623077.51901501731</v>
      </c>
      <c r="AH12" s="184">
        <f>'JRC POTEnCIA_PowerGen'!AY37*1000</f>
        <v>660652.17468785681</v>
      </c>
      <c r="AI12" s="184">
        <f>'JRC POTEnCIA_PowerGen'!AZ37*1000</f>
        <v>623249.59369858529</v>
      </c>
    </row>
    <row r="13" spans="1:35">
      <c r="A13" s="182" t="s">
        <v>368</v>
      </c>
      <c r="B13" s="184">
        <v>0</v>
      </c>
      <c r="C13" s="184">
        <v>0</v>
      </c>
      <c r="D13" s="184">
        <v>0</v>
      </c>
      <c r="E13" s="184">
        <v>0</v>
      </c>
      <c r="F13" s="184">
        <v>0</v>
      </c>
      <c r="G13" s="184">
        <v>0</v>
      </c>
      <c r="H13" s="184">
        <v>0</v>
      </c>
      <c r="I13" s="184">
        <v>0</v>
      </c>
      <c r="J13" s="184">
        <v>0</v>
      </c>
      <c r="K13" s="184">
        <v>0</v>
      </c>
      <c r="L13" s="184">
        <v>0</v>
      </c>
      <c r="M13" s="184">
        <v>0</v>
      </c>
      <c r="N13" s="184">
        <v>0</v>
      </c>
      <c r="O13" s="184">
        <v>0</v>
      </c>
      <c r="P13" s="184">
        <v>0</v>
      </c>
      <c r="Q13" s="184">
        <v>0</v>
      </c>
      <c r="R13" s="184">
        <v>0</v>
      </c>
      <c r="S13" s="184">
        <v>0</v>
      </c>
      <c r="T13" s="184">
        <v>0</v>
      </c>
      <c r="U13" s="184">
        <v>0</v>
      </c>
      <c r="V13" s="184">
        <v>0</v>
      </c>
      <c r="W13" s="184">
        <v>0</v>
      </c>
      <c r="X13" s="184">
        <v>0</v>
      </c>
      <c r="Y13" s="184">
        <v>0</v>
      </c>
      <c r="Z13" s="184">
        <v>0</v>
      </c>
      <c r="AA13" s="184">
        <v>0</v>
      </c>
      <c r="AB13" s="184">
        <v>0</v>
      </c>
      <c r="AC13" s="184">
        <v>0</v>
      </c>
      <c r="AD13" s="184">
        <v>0</v>
      </c>
      <c r="AE13" s="184">
        <v>0</v>
      </c>
      <c r="AF13" s="184">
        <v>0</v>
      </c>
      <c r="AG13" s="184">
        <v>0</v>
      </c>
      <c r="AH13" s="184">
        <v>0</v>
      </c>
      <c r="AI13" s="184">
        <v>0</v>
      </c>
    </row>
    <row r="14" spans="1:35">
      <c r="A14" s="182" t="s">
        <v>369</v>
      </c>
      <c r="B14" s="184">
        <f>'JRC POTEnCIA_PowerGen'!S33</f>
        <v>289893.08934228966</v>
      </c>
      <c r="C14" s="184">
        <f>'JRC POTEnCIA_PowerGen'!T33</f>
        <v>264207.61233792634</v>
      </c>
      <c r="D14" s="184">
        <f>'JRC POTEnCIA_PowerGen'!U33</f>
        <v>224110.01804804301</v>
      </c>
      <c r="E14" s="184">
        <f>'JRC POTEnCIA_PowerGen'!V33</f>
        <v>219627.92457051176</v>
      </c>
      <c r="F14" s="184">
        <f>'JRC POTEnCIA_PowerGen'!W33</f>
        <v>210031.01265384076</v>
      </c>
      <c r="G14" s="184">
        <f>'JRC POTEnCIA_PowerGen'!X33</f>
        <v>212193.48441176483</v>
      </c>
      <c r="H14" s="184">
        <f>'JRC POTEnCIA_PowerGen'!Y33</f>
        <v>208756.38195729529</v>
      </c>
      <c r="I14" s="184">
        <f>'JRC POTEnCIA_PowerGen'!Z33</f>
        <v>183471.70950297487</v>
      </c>
      <c r="J14" s="184">
        <f>'JRC POTEnCIA_PowerGen'!AA33</f>
        <v>171229.94481712757</v>
      </c>
      <c r="K14" s="184">
        <f>'JRC POTEnCIA_PowerGen'!AB33</f>
        <v>167773.57048873784</v>
      </c>
      <c r="L14" s="184">
        <f>'JRC POTEnCIA_PowerGen'!AC33</f>
        <v>161542.82475916174</v>
      </c>
      <c r="M14" s="184">
        <f>'JRC POTEnCIA_PowerGen'!AD33</f>
        <v>168624.62138856293</v>
      </c>
      <c r="N14" s="184">
        <f>'JRC POTEnCIA_PowerGen'!AE33</f>
        <v>171955.7789885317</v>
      </c>
      <c r="O14" s="184">
        <f>'JRC POTEnCIA_PowerGen'!AF33</f>
        <v>132420.67831958053</v>
      </c>
      <c r="P14" s="184">
        <f>'JRC POTEnCIA_PowerGen'!AG33</f>
        <v>123242.89053932703</v>
      </c>
      <c r="Q14" s="184">
        <f>'JRC POTEnCIA_PowerGen'!AH33</f>
        <v>102722.89067894866</v>
      </c>
      <c r="R14" s="184">
        <f>'JRC POTEnCIA_PowerGen'!AI33</f>
        <v>97309.489954826568</v>
      </c>
      <c r="S14" s="184">
        <f>'JRC POTEnCIA_PowerGen'!AJ33</f>
        <v>73934.686112477022</v>
      </c>
      <c r="T14" s="184">
        <f>'JRC POTEnCIA_PowerGen'!AK33</f>
        <v>59961.15904874057</v>
      </c>
      <c r="U14" s="184">
        <f>'JRC POTEnCIA_PowerGen'!AL33</f>
        <v>57206.919667076945</v>
      </c>
      <c r="V14" s="184">
        <f>'JRC POTEnCIA_PowerGen'!AM33</f>
        <v>53297.570754145592</v>
      </c>
      <c r="W14" s="184">
        <f>'JRC POTEnCIA_PowerGen'!AN33</f>
        <v>52231.698952266997</v>
      </c>
      <c r="X14" s="184">
        <f>'JRC POTEnCIA_PowerGen'!AO33</f>
        <v>45827.33636353261</v>
      </c>
      <c r="Y14" s="184">
        <f>'JRC POTEnCIA_PowerGen'!AP33</f>
        <v>42051.080445667882</v>
      </c>
      <c r="Z14" s="184">
        <f>'JRC POTEnCIA_PowerGen'!AQ33</f>
        <v>36828.570697606912</v>
      </c>
      <c r="AA14" s="184">
        <f>'JRC POTEnCIA_PowerGen'!AR33</f>
        <v>35456.862453310045</v>
      </c>
      <c r="AB14" s="184">
        <f>'JRC POTEnCIA_PowerGen'!AS33</f>
        <v>35834.780473005078</v>
      </c>
      <c r="AC14" s="184">
        <f>'JRC POTEnCIA_PowerGen'!AT33</f>
        <v>26288.52433048654</v>
      </c>
      <c r="AD14" s="184">
        <f>'JRC POTEnCIA_PowerGen'!AU33</f>
        <v>27892.306461406861</v>
      </c>
      <c r="AE14" s="184">
        <f>'JRC POTEnCIA_PowerGen'!AV33</f>
        <v>24273.445312663243</v>
      </c>
      <c r="AF14" s="184">
        <f>'JRC POTEnCIA_PowerGen'!AW33</f>
        <v>17622.552916851844</v>
      </c>
      <c r="AG14" s="184">
        <f>'JRC POTEnCIA_PowerGen'!AX33</f>
        <v>15283.252678860321</v>
      </c>
      <c r="AH14" s="184">
        <f>'JRC POTEnCIA_PowerGen'!AY33</f>
        <v>13688.850728323418</v>
      </c>
      <c r="AI14" s="184">
        <f>'JRC POTEnCIA_PowerGen'!AZ33</f>
        <v>8771.2520020181819</v>
      </c>
    </row>
    <row r="15" spans="1:35">
      <c r="A15" s="182" t="s">
        <v>370</v>
      </c>
      <c r="B15" s="184">
        <f>'JRC POTEnCIA_PowerGen'!S43*1000</f>
        <v>50954491.063842058</v>
      </c>
      <c r="C15" s="184">
        <f>'JRC POTEnCIA_PowerGen'!T43*1000</f>
        <v>59255365.15939562</v>
      </c>
      <c r="D15" s="184">
        <f>'JRC POTEnCIA_PowerGen'!U43*1000</f>
        <v>72413006.615141183</v>
      </c>
      <c r="E15" s="184">
        <f>'JRC POTEnCIA_PowerGen'!V43*1000</f>
        <v>119840881.7948319</v>
      </c>
      <c r="F15" s="184">
        <f>'JRC POTEnCIA_PowerGen'!W43*1000</f>
        <v>126311491.10654028</v>
      </c>
      <c r="G15" s="184">
        <f>'JRC POTEnCIA_PowerGen'!X43*1000</f>
        <v>129808139.04025607</v>
      </c>
      <c r="H15" s="184">
        <f>'JRC POTEnCIA_PowerGen'!Y43*1000</f>
        <v>144843788.59167477</v>
      </c>
      <c r="I15" s="184">
        <f>'JRC POTEnCIA_PowerGen'!Z43*1000</f>
        <v>161050932.45591873</v>
      </c>
      <c r="J15" s="184">
        <f>'JRC POTEnCIA_PowerGen'!AA43*1000</f>
        <v>170672657.35729575</v>
      </c>
      <c r="K15" s="184">
        <f>'JRC POTEnCIA_PowerGen'!AB43*1000</f>
        <v>181061782.82871926</v>
      </c>
      <c r="L15" s="184">
        <f>'JRC POTEnCIA_PowerGen'!AC43*1000</f>
        <v>193101088.77179962</v>
      </c>
      <c r="M15" s="184">
        <f>'JRC POTEnCIA_PowerGen'!AD43*1000</f>
        <v>207512216.92063072</v>
      </c>
      <c r="N15" s="184">
        <f>'JRC POTEnCIA_PowerGen'!AE43*1000</f>
        <v>227823919.7468842</v>
      </c>
      <c r="O15" s="184">
        <f>'JRC POTEnCIA_PowerGen'!AF43*1000</f>
        <v>245071626.303078</v>
      </c>
      <c r="P15" s="184">
        <f>'JRC POTEnCIA_PowerGen'!AG43*1000</f>
        <v>264937103.80007875</v>
      </c>
      <c r="Q15" s="184">
        <f>'JRC POTEnCIA_PowerGen'!AH43*1000</f>
        <v>277664185.16401821</v>
      </c>
      <c r="R15" s="184">
        <f>'JRC POTEnCIA_PowerGen'!AI43*1000</f>
        <v>296325118.74879223</v>
      </c>
      <c r="S15" s="184">
        <f>'JRC POTEnCIA_PowerGen'!AJ43*1000</f>
        <v>314852085.85119915</v>
      </c>
      <c r="T15" s="184">
        <f>'JRC POTEnCIA_PowerGen'!AK43*1000</f>
        <v>339501454.56380361</v>
      </c>
      <c r="U15" s="184">
        <f>'JRC POTEnCIA_PowerGen'!AL43*1000</f>
        <v>366113153.40203512</v>
      </c>
      <c r="V15" s="184">
        <f>'JRC POTEnCIA_PowerGen'!AM43*1000</f>
        <v>394316076.71160066</v>
      </c>
      <c r="W15" s="184">
        <f>'JRC POTEnCIA_PowerGen'!AN43*1000</f>
        <v>422874397.17171884</v>
      </c>
      <c r="X15" s="184">
        <f>'JRC POTEnCIA_PowerGen'!AO43*1000</f>
        <v>444517847.2207883</v>
      </c>
      <c r="Y15" s="184">
        <f>'JRC POTEnCIA_PowerGen'!AP43*1000</f>
        <v>466967290.86342573</v>
      </c>
      <c r="Z15" s="184">
        <f>'JRC POTEnCIA_PowerGen'!AQ43*1000</f>
        <v>484396944.92985272</v>
      </c>
      <c r="AA15" s="184">
        <f>'JRC POTEnCIA_PowerGen'!AR43*1000</f>
        <v>503998090.38404417</v>
      </c>
      <c r="AB15" s="184">
        <f>'JRC POTEnCIA_PowerGen'!AS43*1000</f>
        <v>521163242.43648762</v>
      </c>
      <c r="AC15" s="184">
        <f>'JRC POTEnCIA_PowerGen'!AT43*1000</f>
        <v>536040208.02613419</v>
      </c>
      <c r="AD15" s="184">
        <f>'JRC POTEnCIA_PowerGen'!AU43*1000</f>
        <v>558468028.7970525</v>
      </c>
      <c r="AE15" s="184">
        <f>'JRC POTEnCIA_PowerGen'!AV43*1000</f>
        <v>576967655.34083831</v>
      </c>
      <c r="AF15" s="184">
        <f>'JRC POTEnCIA_PowerGen'!AW43*1000</f>
        <v>599436419.27919281</v>
      </c>
      <c r="AG15" s="184">
        <f>'JRC POTEnCIA_PowerGen'!AX43*1000</f>
        <v>616248434.33117485</v>
      </c>
      <c r="AH15" s="184">
        <f>'JRC POTEnCIA_PowerGen'!AY43*1000</f>
        <v>632236904.50308287</v>
      </c>
      <c r="AI15" s="184">
        <f>'JRC POTEnCIA_PowerGen'!AZ43*1000</f>
        <v>647341673.29888189</v>
      </c>
    </row>
    <row r="16" spans="1:35">
      <c r="A16" s="182" t="s">
        <v>371</v>
      </c>
      <c r="B16" s="184">
        <v>0</v>
      </c>
      <c r="C16" s="184">
        <v>1</v>
      </c>
      <c r="D16" s="184">
        <v>2</v>
      </c>
      <c r="E16" s="184">
        <v>3</v>
      </c>
      <c r="F16" s="184">
        <v>4</v>
      </c>
      <c r="G16" s="184">
        <v>5</v>
      </c>
      <c r="H16" s="184">
        <v>6</v>
      </c>
      <c r="I16" s="184">
        <v>7</v>
      </c>
      <c r="J16" s="184">
        <v>8</v>
      </c>
      <c r="K16" s="184">
        <v>9</v>
      </c>
      <c r="L16" s="184">
        <v>10</v>
      </c>
      <c r="M16" s="184">
        <v>11</v>
      </c>
      <c r="N16" s="184">
        <v>12</v>
      </c>
      <c r="O16" s="184">
        <v>13</v>
      </c>
      <c r="P16" s="184">
        <v>14</v>
      </c>
      <c r="Q16" s="184">
        <v>15</v>
      </c>
      <c r="R16" s="184">
        <v>16</v>
      </c>
      <c r="S16" s="184">
        <v>17</v>
      </c>
      <c r="T16" s="184">
        <v>18</v>
      </c>
      <c r="U16" s="184">
        <v>19</v>
      </c>
      <c r="V16" s="184">
        <v>20</v>
      </c>
      <c r="W16" s="184">
        <v>21</v>
      </c>
      <c r="X16" s="184">
        <v>22</v>
      </c>
      <c r="Y16" s="184">
        <v>23</v>
      </c>
      <c r="Z16" s="184">
        <v>24</v>
      </c>
      <c r="AA16" s="184">
        <v>25</v>
      </c>
      <c r="AB16" s="184">
        <v>26</v>
      </c>
      <c r="AC16" s="184">
        <v>27</v>
      </c>
      <c r="AD16" s="184">
        <v>28</v>
      </c>
      <c r="AE16" s="184">
        <v>29</v>
      </c>
      <c r="AF16" s="184">
        <v>30</v>
      </c>
      <c r="AG16" s="184">
        <v>31</v>
      </c>
      <c r="AH16" s="184">
        <v>32</v>
      </c>
      <c r="AI16" s="184">
        <v>33</v>
      </c>
    </row>
    <row r="17" spans="1:35">
      <c r="A17" s="182" t="s">
        <v>372</v>
      </c>
      <c r="B17" s="184">
        <f>'JRC POTEnCIA_PowerGen'!S38*1000</f>
        <v>21961447.788643561</v>
      </c>
      <c r="C17" s="184">
        <f>'JRC POTEnCIA_PowerGen'!T38*1000</f>
        <v>17026501.709705185</v>
      </c>
      <c r="D17" s="184">
        <f>'JRC POTEnCIA_PowerGen'!U38*1000</f>
        <v>20908550.691508222</v>
      </c>
      <c r="E17" s="184">
        <f>'JRC POTEnCIA_PowerGen'!V38*1000</f>
        <v>16186455.91706869</v>
      </c>
      <c r="F17" s="184">
        <f>'JRC POTEnCIA_PowerGen'!W38*1000</f>
        <v>22526783.829675134</v>
      </c>
      <c r="G17" s="184">
        <f>'JRC POTEnCIA_PowerGen'!X38*1000</f>
        <v>21579006.688270494</v>
      </c>
      <c r="H17" s="184">
        <f>'JRC POTEnCIA_PowerGen'!Y38*1000</f>
        <v>22033803.225595322</v>
      </c>
      <c r="I17" s="184">
        <f>'JRC POTEnCIA_PowerGen'!Z38*1000</f>
        <v>20461419.650811881</v>
      </c>
      <c r="J17" s="184">
        <f>'JRC POTEnCIA_PowerGen'!AA38*1000</f>
        <v>18350442.44520494</v>
      </c>
      <c r="K17" s="184">
        <f>'JRC POTEnCIA_PowerGen'!AB38*1000</f>
        <v>18954709.224596139</v>
      </c>
      <c r="L17" s="184">
        <f>'JRC POTEnCIA_PowerGen'!AC38*1000</f>
        <v>19695711.091488294</v>
      </c>
      <c r="M17" s="184">
        <f>'JRC POTEnCIA_PowerGen'!AD38*1000</f>
        <v>19510723.542409342</v>
      </c>
      <c r="N17" s="184">
        <f>'JRC POTEnCIA_PowerGen'!AE38*1000</f>
        <v>16990384.25048228</v>
      </c>
      <c r="O17" s="184">
        <f>'JRC POTEnCIA_PowerGen'!AF38*1000</f>
        <v>16922571.482542813</v>
      </c>
      <c r="P17" s="184">
        <f>'JRC POTEnCIA_PowerGen'!AG38*1000</f>
        <v>17352956.362690698</v>
      </c>
      <c r="Q17" s="184">
        <f>'JRC POTEnCIA_PowerGen'!AH38*1000</f>
        <v>17301845.584209748</v>
      </c>
      <c r="R17" s="184">
        <f>'JRC POTEnCIA_PowerGen'!AI38*1000</f>
        <v>18446385.4386089</v>
      </c>
      <c r="S17" s="184">
        <f>'JRC POTEnCIA_PowerGen'!AJ38*1000</f>
        <v>17852623.015569989</v>
      </c>
      <c r="T17" s="184">
        <f>'JRC POTEnCIA_PowerGen'!AK38*1000</f>
        <v>11803785.677962707</v>
      </c>
      <c r="U17" s="184">
        <f>'JRC POTEnCIA_PowerGen'!AL38*1000</f>
        <v>12958029.175316848</v>
      </c>
      <c r="V17" s="184">
        <f>'JRC POTEnCIA_PowerGen'!AM38*1000</f>
        <v>9194896.177198641</v>
      </c>
      <c r="W17" s="184">
        <f>'JRC POTEnCIA_PowerGen'!AN38*1000</f>
        <v>8000614.0965283662</v>
      </c>
      <c r="X17" s="184">
        <f>'JRC POTEnCIA_PowerGen'!AO38*1000</f>
        <v>7740868.2547048451</v>
      </c>
      <c r="Y17" s="184">
        <f>'JRC POTEnCIA_PowerGen'!AP38*1000</f>
        <v>5462937.8477078397</v>
      </c>
      <c r="Z17" s="184">
        <f>'JRC POTEnCIA_PowerGen'!AQ38*1000</f>
        <v>932846.28002928931</v>
      </c>
      <c r="AA17" s="184">
        <f>'JRC POTEnCIA_PowerGen'!AR38*1000</f>
        <v>928671.9917525436</v>
      </c>
      <c r="AB17" s="184">
        <f>'JRC POTEnCIA_PowerGen'!AS38*1000</f>
        <v>930320.52528659056</v>
      </c>
      <c r="AC17" s="184">
        <f>'JRC POTEnCIA_PowerGen'!AT38*1000</f>
        <v>922266.18967641552</v>
      </c>
      <c r="AD17" s="184">
        <f>'JRC POTEnCIA_PowerGen'!AU38*1000</f>
        <v>762.77218410829175</v>
      </c>
      <c r="AE17" s="184">
        <f>'JRC POTEnCIA_PowerGen'!AV38*1000</f>
        <v>235757.71815046069</v>
      </c>
      <c r="AF17" s="184">
        <f>'JRC POTEnCIA_PowerGen'!AW38*1000</f>
        <v>232727.85867063489</v>
      </c>
      <c r="AG17" s="184">
        <f>'JRC POTEnCIA_PowerGen'!AX38*1000</f>
        <v>0</v>
      </c>
      <c r="AH17" s="184">
        <f>'JRC POTEnCIA_PowerGen'!AY38*1000</f>
        <v>0</v>
      </c>
      <c r="AI17" s="184">
        <f>'JRC POTEnCIA_PowerGen'!AZ38*1000</f>
        <v>0</v>
      </c>
    </row>
    <row r="18" spans="1:35">
      <c r="A18" s="182" t="s">
        <v>373</v>
      </c>
      <c r="B18" s="184">
        <f>'JRC POTEnCIA_PowerGen'!S39*1000*About!$A$47</f>
        <v>42207340.907343827</v>
      </c>
      <c r="C18" s="184">
        <f>'JRC POTEnCIA_PowerGen'!T39*1000*About!$A$47</f>
        <v>39092188.091183066</v>
      </c>
      <c r="D18" s="184">
        <f>'JRC POTEnCIA_PowerGen'!U39*1000*About!$A$47</f>
        <v>39765997.284534894</v>
      </c>
      <c r="E18" s="184">
        <f>'JRC POTEnCIA_PowerGen'!V39*1000*About!$A$47</f>
        <v>39881296.501020022</v>
      </c>
      <c r="F18" s="184">
        <f>'JRC POTEnCIA_PowerGen'!W39*1000*About!$A$47</f>
        <v>41480630.369679809</v>
      </c>
      <c r="G18" s="184">
        <f>'JRC POTEnCIA_PowerGen'!X39*1000*About!$A$47</f>
        <v>43084805.599995427</v>
      </c>
      <c r="H18" s="184">
        <f>'JRC POTEnCIA_PowerGen'!Y39*1000*About!$A$47</f>
        <v>43654759.560782067</v>
      </c>
      <c r="I18" s="184">
        <f>'JRC POTEnCIA_PowerGen'!Z39*1000*About!$A$47</f>
        <v>42822572.663243987</v>
      </c>
      <c r="J18" s="184">
        <f>'JRC POTEnCIA_PowerGen'!AA39*1000*About!$A$47</f>
        <v>42456371.131954022</v>
      </c>
      <c r="K18" s="184">
        <f>'JRC POTEnCIA_PowerGen'!AB39*1000*About!$A$47</f>
        <v>42966751.038175412</v>
      </c>
      <c r="L18" s="184">
        <f>'JRC POTEnCIA_PowerGen'!AC39*1000*About!$A$47</f>
        <v>46163154.997945867</v>
      </c>
      <c r="M18" s="184">
        <f>'JRC POTEnCIA_PowerGen'!AD39*1000*About!$A$47</f>
        <v>46010643.50833606</v>
      </c>
      <c r="N18" s="184">
        <f>'JRC POTEnCIA_PowerGen'!AE39*1000*About!$A$47</f>
        <v>47289398.010836646</v>
      </c>
      <c r="O18" s="184">
        <f>'JRC POTEnCIA_PowerGen'!AF39*1000*About!$A$47</f>
        <v>47323371.747614436</v>
      </c>
      <c r="P18" s="184">
        <f>'JRC POTEnCIA_PowerGen'!AG39*1000*About!$A$47</f>
        <v>46678075.529671282</v>
      </c>
      <c r="Q18" s="184">
        <f>'JRC POTEnCIA_PowerGen'!AH39*1000*About!$A$47</f>
        <v>49560152.603534557</v>
      </c>
      <c r="R18" s="184">
        <f>'JRC POTEnCIA_PowerGen'!AI39*1000*About!$A$47</f>
        <v>54975873.163866885</v>
      </c>
      <c r="S18" s="184">
        <f>'JRC POTEnCIA_PowerGen'!AJ39*1000*About!$A$47</f>
        <v>62589049.430559173</v>
      </c>
      <c r="T18" s="184">
        <f>'JRC POTEnCIA_PowerGen'!AK39*1000*About!$A$47</f>
        <v>65075653.258562095</v>
      </c>
      <c r="U18" s="184">
        <f>'JRC POTEnCIA_PowerGen'!AL39*1000*About!$A$47</f>
        <v>71034064.359613955</v>
      </c>
      <c r="V18" s="184">
        <f>'JRC POTEnCIA_PowerGen'!AM39*1000*About!$A$47</f>
        <v>75277147.711920202</v>
      </c>
      <c r="W18" s="184">
        <f>'JRC POTEnCIA_PowerGen'!AN39*1000*About!$A$47</f>
        <v>76984431.111418843</v>
      </c>
      <c r="X18" s="184">
        <f>'JRC POTEnCIA_PowerGen'!AO39*1000*About!$A$47</f>
        <v>78231546.720856741</v>
      </c>
      <c r="Y18" s="184">
        <f>'JRC POTEnCIA_PowerGen'!AP39*1000*About!$A$47</f>
        <v>78398986.836561725</v>
      </c>
      <c r="Z18" s="184">
        <f>'JRC POTEnCIA_PowerGen'!AQ39*1000*About!$A$47</f>
        <v>87331112.235711902</v>
      </c>
      <c r="AA18" s="184">
        <f>'JRC POTEnCIA_PowerGen'!AR39*1000*About!$A$47</f>
        <v>88430008.588046536</v>
      </c>
      <c r="AB18" s="184">
        <f>'JRC POTEnCIA_PowerGen'!AS39*1000*About!$A$47</f>
        <v>95817063.372901216</v>
      </c>
      <c r="AC18" s="184">
        <f>'JRC POTEnCIA_PowerGen'!AT39*1000*About!$A$47</f>
        <v>92183420.928065211</v>
      </c>
      <c r="AD18" s="184">
        <f>'JRC POTEnCIA_PowerGen'!AU39*1000*About!$A$47</f>
        <v>97152773.086104766</v>
      </c>
      <c r="AE18" s="184">
        <f>'JRC POTEnCIA_PowerGen'!AV39*1000*About!$A$47</f>
        <v>93728405.925466269</v>
      </c>
      <c r="AF18" s="184">
        <f>'JRC POTEnCIA_PowerGen'!AW39*1000*About!$A$47</f>
        <v>89572625.512324035</v>
      </c>
      <c r="AG18" s="184">
        <f>'JRC POTEnCIA_PowerGen'!AX39*1000*About!$A$47</f>
        <v>88180233.020007819</v>
      </c>
      <c r="AH18" s="184">
        <f>'JRC POTEnCIA_PowerGen'!AY39*1000*About!$A$47</f>
        <v>88959862.422951728</v>
      </c>
      <c r="AI18" s="184">
        <f>'JRC POTEnCIA_PowerGen'!AZ39*1000*About!$A$47</f>
        <v>85536610.913364068</v>
      </c>
    </row>
    <row r="20" spans="1:35">
      <c r="A20" s="183" t="s">
        <v>567</v>
      </c>
    </row>
    <row r="21" spans="1:35">
      <c r="B21" s="6">
        <v>2017</v>
      </c>
      <c r="C21" s="6">
        <v>2018</v>
      </c>
      <c r="D21" s="6">
        <v>2019</v>
      </c>
      <c r="E21" s="6">
        <v>2020</v>
      </c>
      <c r="F21" s="6">
        <v>2021</v>
      </c>
      <c r="G21" s="6">
        <v>2022</v>
      </c>
      <c r="H21" s="6">
        <v>2023</v>
      </c>
      <c r="I21" s="6">
        <v>2024</v>
      </c>
      <c r="J21" s="6">
        <v>2025</v>
      </c>
      <c r="K21" s="6">
        <v>2026</v>
      </c>
      <c r="L21" s="6">
        <v>2027</v>
      </c>
      <c r="M21" s="6">
        <v>2028</v>
      </c>
      <c r="N21" s="6">
        <v>2029</v>
      </c>
      <c r="O21" s="6">
        <v>2030</v>
      </c>
      <c r="P21" s="6">
        <v>2031</v>
      </c>
      <c r="Q21" s="6">
        <v>2032</v>
      </c>
      <c r="R21" s="6">
        <v>2033</v>
      </c>
      <c r="S21" s="6">
        <v>2034</v>
      </c>
      <c r="T21" s="6">
        <v>2035</v>
      </c>
      <c r="U21" s="6">
        <v>2036</v>
      </c>
      <c r="V21" s="6">
        <v>2037</v>
      </c>
      <c r="W21" s="6">
        <v>2038</v>
      </c>
      <c r="X21" s="6">
        <v>2039</v>
      </c>
      <c r="Y21" s="6">
        <v>2040</v>
      </c>
      <c r="Z21" s="6">
        <v>2041</v>
      </c>
      <c r="AA21" s="6">
        <v>2042</v>
      </c>
      <c r="AB21" s="6">
        <v>2043</v>
      </c>
      <c r="AC21" s="6">
        <v>2044</v>
      </c>
      <c r="AD21" s="6">
        <v>2045</v>
      </c>
      <c r="AE21" s="6">
        <v>2046</v>
      </c>
      <c r="AF21" s="6">
        <v>2047</v>
      </c>
      <c r="AG21" s="6">
        <v>2048</v>
      </c>
      <c r="AH21" s="6">
        <v>2049</v>
      </c>
      <c r="AI21" s="6">
        <v>2050</v>
      </c>
    </row>
    <row r="22" spans="1:35">
      <c r="A22" s="3" t="s">
        <v>550</v>
      </c>
      <c r="B22" s="184">
        <v>0</v>
      </c>
      <c r="C22" s="184">
        <v>0</v>
      </c>
      <c r="D22" s="184">
        <v>0</v>
      </c>
      <c r="E22" s="184">
        <v>0</v>
      </c>
      <c r="F22" s="184">
        <v>0</v>
      </c>
      <c r="G22" s="184">
        <v>0</v>
      </c>
      <c r="H22" s="184">
        <v>0</v>
      </c>
      <c r="I22" s="184">
        <v>0</v>
      </c>
      <c r="J22" s="184">
        <v>0</v>
      </c>
      <c r="K22" s="184">
        <v>0</v>
      </c>
      <c r="L22" s="184">
        <v>0</v>
      </c>
      <c r="M22" s="184">
        <v>0</v>
      </c>
      <c r="N22" s="184">
        <v>0</v>
      </c>
      <c r="O22" s="184">
        <v>0</v>
      </c>
      <c r="P22" s="184">
        <v>0</v>
      </c>
      <c r="Q22" s="184">
        <v>0</v>
      </c>
      <c r="R22" s="184">
        <v>0</v>
      </c>
      <c r="S22" s="184">
        <v>0</v>
      </c>
      <c r="T22" s="184">
        <v>0</v>
      </c>
      <c r="U22" s="184">
        <v>0</v>
      </c>
      <c r="V22" s="184">
        <v>0</v>
      </c>
      <c r="W22" s="184">
        <v>0</v>
      </c>
      <c r="X22" s="184">
        <v>0</v>
      </c>
      <c r="Y22" s="184">
        <v>0</v>
      </c>
      <c r="Z22" s="184">
        <v>0</v>
      </c>
      <c r="AA22" s="184">
        <v>0</v>
      </c>
      <c r="AB22" s="184">
        <v>0</v>
      </c>
      <c r="AC22" s="184">
        <v>0</v>
      </c>
      <c r="AD22" s="184">
        <v>0</v>
      </c>
      <c r="AE22" s="184">
        <v>0</v>
      </c>
      <c r="AF22" s="184">
        <v>0</v>
      </c>
      <c r="AG22" s="184">
        <v>0</v>
      </c>
      <c r="AH22" s="184">
        <v>0</v>
      </c>
      <c r="AI22" s="184">
        <v>0</v>
      </c>
    </row>
    <row r="23" spans="1:35">
      <c r="A23" s="3" t="s">
        <v>541</v>
      </c>
      <c r="B23" s="184">
        <f>'JRC POTEnCIA_AVFCO'!T4*About!$A$50</f>
        <v>1743890591228593.5</v>
      </c>
      <c r="C23" s="184">
        <f>'JRC POTEnCIA_AVFCO'!U4*About!$A$50</f>
        <v>1666571899633510.8</v>
      </c>
      <c r="D23" s="184">
        <f>'JRC POTEnCIA_AVFCO'!V4*About!$A$50</f>
        <v>1652184288476141.8</v>
      </c>
      <c r="E23" s="184">
        <f>'JRC POTEnCIA_AVFCO'!W4*About!$A$50</f>
        <v>1623076157962010</v>
      </c>
      <c r="F23" s="184">
        <f>'JRC POTEnCIA_AVFCO'!X4*About!$A$50</f>
        <v>1606935138895059</v>
      </c>
      <c r="G23" s="184">
        <f>'JRC POTEnCIA_AVFCO'!Y4*About!$A$50</f>
        <v>1577956507996457</v>
      </c>
      <c r="H23" s="184">
        <f>'JRC POTEnCIA_AVFCO'!Z4*About!$A$50</f>
        <v>1538998833993790.3</v>
      </c>
      <c r="I23" s="184">
        <f>'JRC POTEnCIA_AVFCO'!AA4*About!$A$50</f>
        <v>1510605510331409.8</v>
      </c>
      <c r="J23" s="184">
        <f>'JRC POTEnCIA_AVFCO'!AB4*About!$A$50</f>
        <v>1493821239638181.3</v>
      </c>
      <c r="K23" s="184">
        <f>'JRC POTEnCIA_AVFCO'!AC4*About!$A$50</f>
        <v>1477332966159901.8</v>
      </c>
      <c r="L23" s="184">
        <f>'JRC POTEnCIA_AVFCO'!AD4*About!$A$50</f>
        <v>1466457441640275</v>
      </c>
      <c r="M23" s="184">
        <f>'JRC POTEnCIA_AVFCO'!AE4*About!$A$50</f>
        <v>1461107073027344.5</v>
      </c>
      <c r="N23" s="184">
        <f>'JRC POTEnCIA_AVFCO'!AF4*About!$A$50</f>
        <v>1458020406594394</v>
      </c>
      <c r="O23" s="184">
        <f>'JRC POTEnCIA_AVFCO'!AG4*About!$A$50</f>
        <v>1440073712900671</v>
      </c>
      <c r="P23" s="184">
        <f>'JRC POTEnCIA_AVFCO'!AH4*About!$A$50</f>
        <v>1426656845504223.3</v>
      </c>
      <c r="Q23" s="184">
        <f>'JRC POTEnCIA_AVFCO'!AI4*About!$A$50</f>
        <v>1397480101227842.5</v>
      </c>
      <c r="R23" s="184">
        <f>'JRC POTEnCIA_AVFCO'!AJ4*About!$A$50</f>
        <v>1353991511059108.3</v>
      </c>
      <c r="S23" s="184">
        <f>'JRC POTEnCIA_AVFCO'!AK4*About!$A$50</f>
        <v>1317026667565866.5</v>
      </c>
      <c r="T23" s="184">
        <f>'JRC POTEnCIA_AVFCO'!AL4*About!$A$50</f>
        <v>1279792415436180.3</v>
      </c>
      <c r="U23" s="184">
        <f>'JRC POTEnCIA_AVFCO'!AM4*About!$A$50</f>
        <v>1257345901487296.5</v>
      </c>
      <c r="V23" s="184">
        <f>'JRC POTEnCIA_AVFCO'!AN4*About!$A$50</f>
        <v>1229210719564253.5</v>
      </c>
      <c r="W23" s="184">
        <f>'JRC POTEnCIA_AVFCO'!AO4*About!$A$50</f>
        <v>1196832852125725.3</v>
      </c>
      <c r="X23" s="184">
        <f>'JRC POTEnCIA_AVFCO'!AP4*About!$A$50</f>
        <v>1168330839768870.8</v>
      </c>
      <c r="Y23" s="184">
        <f>'JRC POTEnCIA_AVFCO'!AQ4*About!$A$50</f>
        <v>1135377991830823.8</v>
      </c>
      <c r="Z23" s="184">
        <f>'JRC POTEnCIA_AVFCO'!AR4*About!$A$50</f>
        <v>1104343284337669.9</v>
      </c>
      <c r="AA23" s="184">
        <f>'JRC POTEnCIA_AVFCO'!AS4*About!$A$50</f>
        <v>1072249152089189.9</v>
      </c>
      <c r="AB23" s="184">
        <f>'JRC POTEnCIA_AVFCO'!AT4*About!$A$50</f>
        <v>1031534271081698.8</v>
      </c>
      <c r="AC23" s="184">
        <f>'JRC POTEnCIA_AVFCO'!AU4*About!$A$50</f>
        <v>989646042704912.25</v>
      </c>
      <c r="AD23" s="184">
        <f>'JRC POTEnCIA_AVFCO'!AV4*About!$A$50</f>
        <v>963718858694506.63</v>
      </c>
      <c r="AE23" s="184">
        <f>'JRC POTEnCIA_AVFCO'!AW4*About!$A$50</f>
        <v>937284786213557.25</v>
      </c>
      <c r="AF23" s="184">
        <f>'JRC POTEnCIA_AVFCO'!AX4*About!$A$50</f>
        <v>891032793369669.63</v>
      </c>
      <c r="AG23" s="184">
        <f>'JRC POTEnCIA_AVFCO'!AY4*About!$A$50</f>
        <v>857597458607335.25</v>
      </c>
      <c r="AH23" s="184">
        <f>'JRC POTEnCIA_AVFCO'!AZ4*About!$A$50</f>
        <v>806140817996185.63</v>
      </c>
      <c r="AI23" s="184">
        <f>'JRC POTEnCIA_AVFCO'!BA4*About!$A$50</f>
        <v>763413215884526</v>
      </c>
    </row>
    <row r="24" spans="1:35">
      <c r="A24" s="3" t="s">
        <v>542</v>
      </c>
      <c r="B24" s="184">
        <f>'JRC POTEnCIA_AVFCO'!T53*About!$A$50</f>
        <v>9762453542487852</v>
      </c>
      <c r="C24" s="184">
        <f>'JRC POTEnCIA_AVFCO'!U53*About!$A$50</f>
        <v>9696406044306316</v>
      </c>
      <c r="D24" s="184">
        <f>'JRC POTEnCIA_AVFCO'!V53*About!$A$50</f>
        <v>9568245964238702</v>
      </c>
      <c r="E24" s="184">
        <f>'JRC POTEnCIA_AVFCO'!W53*About!$A$50</f>
        <v>9521711903531676</v>
      </c>
      <c r="F24" s="184">
        <f>'JRC POTEnCIA_AVFCO'!X53*About!$A$50</f>
        <v>9511300243728770</v>
      </c>
      <c r="G24" s="184">
        <f>'JRC POTEnCIA_AVFCO'!Y53*About!$A$50</f>
        <v>9520877602124920</v>
      </c>
      <c r="H24" s="184">
        <f>'JRC POTEnCIA_AVFCO'!Z53*About!$A$50</f>
        <v>9562954058139384</v>
      </c>
      <c r="I24" s="184">
        <f>'JRC POTEnCIA_AVFCO'!AA53*About!$A$50</f>
        <v>9553856293304174</v>
      </c>
      <c r="J24" s="184">
        <f>'JRC POTEnCIA_AVFCO'!AB53*About!$A$50</f>
        <v>9580539469108492</v>
      </c>
      <c r="K24" s="184">
        <f>'JRC POTEnCIA_AVFCO'!AC53*About!$A$50</f>
        <v>9651063175574974</v>
      </c>
      <c r="L24" s="184">
        <f>'JRC POTEnCIA_AVFCO'!AD53*About!$A$50</f>
        <v>9790633227504502</v>
      </c>
      <c r="M24" s="184">
        <f>'JRC POTEnCIA_AVFCO'!AE53*About!$A$50</f>
        <v>9824521848676666</v>
      </c>
      <c r="N24" s="184">
        <f>'JRC POTEnCIA_AVFCO'!AF53*About!$A$50</f>
        <v>9939260868736158</v>
      </c>
      <c r="O24" s="184">
        <f>'JRC POTEnCIA_AVFCO'!AG53*About!$A$50</f>
        <v>1.0100543695445378E+16</v>
      </c>
      <c r="P24" s="184">
        <f>'JRC POTEnCIA_AVFCO'!AH53*About!$A$50</f>
        <v>1.019366545232254E+16</v>
      </c>
      <c r="Q24" s="184">
        <f>'JRC POTEnCIA_AVFCO'!AI53*About!$A$50</f>
        <v>1.021811654241934E+16</v>
      </c>
      <c r="R24" s="184">
        <f>'JRC POTEnCIA_AVFCO'!AJ53*About!$A$50</f>
        <v>1.0253728405020798E+16</v>
      </c>
      <c r="S24" s="184">
        <f>'JRC POTEnCIA_AVFCO'!AK53*About!$A$50</f>
        <v>1.0269477855618836E+16</v>
      </c>
      <c r="T24" s="184">
        <f>'JRC POTEnCIA_AVFCO'!AL53*About!$A$50</f>
        <v>1.026572563164307E+16</v>
      </c>
      <c r="U24" s="184">
        <f>'JRC POTEnCIA_AVFCO'!AM53*About!$A$50</f>
        <v>1.0280011722702332E+16</v>
      </c>
      <c r="V24" s="184">
        <f>'JRC POTEnCIA_AVFCO'!AN53*About!$A$50</f>
        <v>1.027185148783407E+16</v>
      </c>
      <c r="W24" s="184">
        <f>'JRC POTEnCIA_AVFCO'!AO53*About!$A$50</f>
        <v>1.0269152005433186E+16</v>
      </c>
      <c r="X24" s="184">
        <f>'JRC POTEnCIA_AVFCO'!AP53*About!$A$50</f>
        <v>1.0259379135637152E+16</v>
      </c>
      <c r="Y24" s="184">
        <f>'JRC POTEnCIA_AVFCO'!AQ53*About!$A$50</f>
        <v>1.025578248264674E+16</v>
      </c>
      <c r="Z24" s="184">
        <f>'JRC POTEnCIA_AVFCO'!AR53*About!$A$50</f>
        <v>1.0255244477902972E+16</v>
      </c>
      <c r="AA24" s="184">
        <f>'JRC POTEnCIA_AVFCO'!AS53*About!$A$50</f>
        <v>1.0251737126484296E+16</v>
      </c>
      <c r="AB24" s="184">
        <f>'JRC POTEnCIA_AVFCO'!AT53*About!$A$50</f>
        <v>1.022534056721401E+16</v>
      </c>
      <c r="AC24" s="184">
        <f>'JRC POTEnCIA_AVFCO'!AU53*About!$A$50</f>
        <v>1.0206209987531124E+16</v>
      </c>
      <c r="AD24" s="184">
        <f>'JRC POTEnCIA_AVFCO'!AV53*About!$A$50</f>
        <v>1.0187492107718584E+16</v>
      </c>
      <c r="AE24" s="184">
        <f>'JRC POTEnCIA_AVFCO'!AW53*About!$A$50</f>
        <v>1.0167659332386904E+16</v>
      </c>
      <c r="AF24" s="184">
        <f>'JRC POTEnCIA_AVFCO'!AX53*About!$A$50</f>
        <v>1.0118719650341146E+16</v>
      </c>
      <c r="AG24" s="184">
        <f>'JRC POTEnCIA_AVFCO'!AY53*About!$A$50</f>
        <v>1.0094996707703498E+16</v>
      </c>
      <c r="AH24" s="184">
        <f>'JRC POTEnCIA_AVFCO'!AZ53*About!$A$50</f>
        <v>1.0069611041410982E+16</v>
      </c>
      <c r="AI24" s="184">
        <f>'JRC POTEnCIA_AVFCO'!BA53*About!$A$50</f>
        <v>1.0017862377246726E+16</v>
      </c>
    </row>
    <row r="25" spans="1:35">
      <c r="A25" s="3" t="s">
        <v>553</v>
      </c>
      <c r="B25" s="184">
        <f>'JRC POTEnCIA_GIC'!T59*About!$A$50</f>
        <v>8977861430331337</v>
      </c>
      <c r="C25" s="184">
        <f>'JRC POTEnCIA_GIC'!U59*About!$A$50</f>
        <v>8694215605046019</v>
      </c>
      <c r="D25" s="184">
        <f>'JRC POTEnCIA_GIC'!V59*About!$A$50</f>
        <v>8562620010339685</v>
      </c>
      <c r="E25" s="184">
        <f>'JRC POTEnCIA_GIC'!W59*About!$A$50</f>
        <v>8429209047995360</v>
      </c>
      <c r="F25" s="184">
        <f>'JRC POTEnCIA_GIC'!X59*About!$A$50</f>
        <v>8378863125652525</v>
      </c>
      <c r="G25" s="184">
        <f>'JRC POTEnCIA_GIC'!Y59*About!$A$50</f>
        <v>7997606534138639</v>
      </c>
      <c r="H25" s="184">
        <f>'JRC POTEnCIA_GIC'!Z59*About!$A$50</f>
        <v>7440682498566831</v>
      </c>
      <c r="I25" s="184">
        <f>'JRC POTEnCIA_GIC'!AA59*About!$A$50</f>
        <v>7142431347392823</v>
      </c>
      <c r="J25" s="184">
        <f>'JRC POTEnCIA_GIC'!AB59*About!$A$50</f>
        <v>7134582632646182</v>
      </c>
      <c r="K25" s="184">
        <f>'JRC POTEnCIA_GIC'!AC59*About!$A$50</f>
        <v>7120250911350987</v>
      </c>
      <c r="L25" s="184">
        <f>'JRC POTEnCIA_GIC'!AD59*About!$A$50</f>
        <v>7307051624906052</v>
      </c>
      <c r="M25" s="184">
        <f>'JRC POTEnCIA_GIC'!AE59*About!$A$50</f>
        <v>7282810244698087</v>
      </c>
      <c r="N25" s="184">
        <f>'JRC POTEnCIA_GIC'!AF59*About!$A$50</f>
        <v>7164110807999165</v>
      </c>
      <c r="O25" s="184">
        <f>'JRC POTEnCIA_GIC'!AG59*About!$A$50</f>
        <v>7010483103781389</v>
      </c>
      <c r="P25" s="184">
        <f>'JRC POTEnCIA_GIC'!AH59*About!$A$50</f>
        <v>7027354956429363</v>
      </c>
      <c r="Q25" s="184">
        <f>'JRC POTEnCIA_GIC'!AI59*About!$A$50</f>
        <v>6983536738756668</v>
      </c>
      <c r="R25" s="184">
        <f>'JRC POTEnCIA_GIC'!AJ59*About!$A$50</f>
        <v>6543449731397761</v>
      </c>
      <c r="S25" s="184">
        <f>'JRC POTEnCIA_GIC'!AK59*About!$A$50</f>
        <v>6264742837398817</v>
      </c>
      <c r="T25" s="184">
        <f>'JRC POTEnCIA_GIC'!AL59*About!$A$50</f>
        <v>5571037760434011</v>
      </c>
      <c r="U25" s="184">
        <f>'JRC POTEnCIA_GIC'!AM59*About!$A$50</f>
        <v>5513990859478861</v>
      </c>
      <c r="V25" s="184">
        <f>'JRC POTEnCIA_GIC'!AN59*About!$A$50</f>
        <v>5327891212629244</v>
      </c>
      <c r="W25" s="184">
        <f>'JRC POTEnCIA_GIC'!AO59*About!$A$50</f>
        <v>5167221636127816</v>
      </c>
      <c r="X25" s="184">
        <f>'JRC POTEnCIA_GIC'!AP59*About!$A$50</f>
        <v>5234949908750702</v>
      </c>
      <c r="Y25" s="184">
        <f>'JRC POTEnCIA_GIC'!AQ59*About!$A$50</f>
        <v>5301355500945951</v>
      </c>
      <c r="Z25" s="184">
        <f>'JRC POTEnCIA_GIC'!AR59*About!$A$50</f>
        <v>5047307368587853</v>
      </c>
      <c r="AA25" s="184">
        <f>'JRC POTEnCIA_GIC'!AS59*About!$A$50</f>
        <v>5101288306892996</v>
      </c>
      <c r="AB25" s="184">
        <f>'JRC POTEnCIA_GIC'!AT59*About!$A$50</f>
        <v>4979534503298405</v>
      </c>
      <c r="AC25" s="184">
        <f>'JRC POTEnCIA_GIC'!AU59*About!$A$50</f>
        <v>5028447684052029</v>
      </c>
      <c r="AD25" s="184">
        <f>'JRC POTEnCIA_GIC'!AV59*About!$A$50</f>
        <v>5328717186765183</v>
      </c>
      <c r="AE25" s="184">
        <f>'JRC POTEnCIA_GIC'!AW59*About!$A$50</f>
        <v>5327831522862649</v>
      </c>
      <c r="AF25" s="184">
        <f>'JRC POTEnCIA_GIC'!AX59*About!$A$50</f>
        <v>5170378252167684</v>
      </c>
      <c r="AG25" s="184">
        <f>'JRC POTEnCIA_GIC'!AY59*About!$A$50</f>
        <v>4847431879334936</v>
      </c>
      <c r="AH25" s="184">
        <f>'JRC POTEnCIA_GIC'!AZ59*About!$A$50</f>
        <v>4553814645909011</v>
      </c>
      <c r="AI25" s="184">
        <f>'JRC POTEnCIA_GIC'!BA59*About!$A$50</f>
        <v>4519224746673790</v>
      </c>
    </row>
    <row r="26" spans="1:35">
      <c r="A26" s="3" t="s">
        <v>549</v>
      </c>
      <c r="B26" s="184">
        <v>0</v>
      </c>
      <c r="C26" s="184">
        <v>0</v>
      </c>
      <c r="D26" s="184">
        <v>0</v>
      </c>
      <c r="E26" s="184">
        <v>0</v>
      </c>
      <c r="F26" s="184">
        <v>0</v>
      </c>
      <c r="G26" s="184">
        <v>0</v>
      </c>
      <c r="H26" s="184">
        <v>0</v>
      </c>
      <c r="I26" s="184">
        <v>0</v>
      </c>
      <c r="J26" s="184">
        <v>0</v>
      </c>
      <c r="K26" s="184">
        <v>0</v>
      </c>
      <c r="L26" s="184">
        <v>0</v>
      </c>
      <c r="M26" s="184">
        <v>0</v>
      </c>
      <c r="N26" s="184">
        <v>0</v>
      </c>
      <c r="O26" s="184">
        <v>0</v>
      </c>
      <c r="P26" s="184">
        <v>0</v>
      </c>
      <c r="Q26" s="184">
        <v>0</v>
      </c>
      <c r="R26" s="184">
        <v>0</v>
      </c>
      <c r="S26" s="184">
        <v>0</v>
      </c>
      <c r="T26" s="184">
        <v>0</v>
      </c>
      <c r="U26" s="184">
        <v>0</v>
      </c>
      <c r="V26" s="184">
        <v>0</v>
      </c>
      <c r="W26" s="184">
        <v>0</v>
      </c>
      <c r="X26" s="184">
        <v>0</v>
      </c>
      <c r="Y26" s="184">
        <v>0</v>
      </c>
      <c r="Z26" s="184">
        <v>0</v>
      </c>
      <c r="AA26" s="184">
        <v>0</v>
      </c>
      <c r="AB26" s="184">
        <v>0</v>
      </c>
      <c r="AC26" s="184">
        <v>0</v>
      </c>
      <c r="AD26" s="184">
        <v>0</v>
      </c>
      <c r="AE26" s="184">
        <v>0</v>
      </c>
      <c r="AF26" s="184">
        <v>0</v>
      </c>
      <c r="AG26" s="184">
        <v>0</v>
      </c>
      <c r="AH26" s="184">
        <v>0</v>
      </c>
      <c r="AI26" s="184">
        <v>0</v>
      </c>
    </row>
    <row r="27" spans="1:35">
      <c r="A27" s="3" t="s">
        <v>548</v>
      </c>
      <c r="B27" s="184">
        <v>0</v>
      </c>
      <c r="C27" s="184">
        <v>0</v>
      </c>
      <c r="D27" s="184">
        <v>0</v>
      </c>
      <c r="E27" s="184">
        <v>0</v>
      </c>
      <c r="F27" s="184">
        <v>0</v>
      </c>
      <c r="G27" s="184">
        <v>0</v>
      </c>
      <c r="H27" s="184">
        <v>0</v>
      </c>
      <c r="I27" s="184">
        <v>0</v>
      </c>
      <c r="J27" s="184">
        <v>0</v>
      </c>
      <c r="K27" s="184">
        <v>0</v>
      </c>
      <c r="L27" s="184">
        <v>0</v>
      </c>
      <c r="M27" s="184">
        <v>0</v>
      </c>
      <c r="N27" s="184">
        <v>0</v>
      </c>
      <c r="O27" s="184">
        <v>0</v>
      </c>
      <c r="P27" s="184">
        <v>0</v>
      </c>
      <c r="Q27" s="184">
        <v>0</v>
      </c>
      <c r="R27" s="184">
        <v>0</v>
      </c>
      <c r="S27" s="184">
        <v>0</v>
      </c>
      <c r="T27" s="184">
        <v>0</v>
      </c>
      <c r="U27" s="184">
        <v>0</v>
      </c>
      <c r="V27" s="184">
        <v>0</v>
      </c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184">
        <v>0</v>
      </c>
      <c r="AD27" s="184">
        <v>0</v>
      </c>
      <c r="AE27" s="184">
        <v>0</v>
      </c>
      <c r="AF27" s="184">
        <v>0</v>
      </c>
      <c r="AG27" s="184">
        <v>0</v>
      </c>
      <c r="AH27" s="184">
        <v>0</v>
      </c>
      <c r="AI27" s="184">
        <v>0</v>
      </c>
    </row>
    <row r="28" spans="1:35">
      <c r="A28" s="3" t="s">
        <v>547</v>
      </c>
      <c r="B28" s="184">
        <v>0</v>
      </c>
      <c r="C28" s="184">
        <v>0</v>
      </c>
      <c r="D28" s="184">
        <v>0</v>
      </c>
      <c r="E28" s="184">
        <v>0</v>
      </c>
      <c r="F28" s="184">
        <v>0</v>
      </c>
      <c r="G28" s="184">
        <v>0</v>
      </c>
      <c r="H28" s="184">
        <v>0</v>
      </c>
      <c r="I28" s="184">
        <v>0</v>
      </c>
      <c r="J28" s="184">
        <v>0</v>
      </c>
      <c r="K28" s="184">
        <v>0</v>
      </c>
      <c r="L28" s="184">
        <v>0</v>
      </c>
      <c r="M28" s="184">
        <v>0</v>
      </c>
      <c r="N28" s="184">
        <v>0</v>
      </c>
      <c r="O28" s="184">
        <v>0</v>
      </c>
      <c r="P28" s="184">
        <v>0</v>
      </c>
      <c r="Q28" s="184">
        <v>0</v>
      </c>
      <c r="R28" s="184">
        <v>0</v>
      </c>
      <c r="S28" s="184">
        <v>0</v>
      </c>
      <c r="T28" s="184">
        <v>0</v>
      </c>
      <c r="U28" s="184">
        <v>0</v>
      </c>
      <c r="V28" s="184">
        <v>0</v>
      </c>
      <c r="W28" s="184">
        <v>0</v>
      </c>
      <c r="X28" s="184">
        <v>0</v>
      </c>
      <c r="Y28" s="184">
        <v>0</v>
      </c>
      <c r="Z28" s="184">
        <v>0</v>
      </c>
      <c r="AA28" s="184">
        <v>0</v>
      </c>
      <c r="AB28" s="184">
        <v>0</v>
      </c>
      <c r="AC28" s="184">
        <v>0</v>
      </c>
      <c r="AD28" s="184">
        <v>0</v>
      </c>
      <c r="AE28" s="184">
        <v>0</v>
      </c>
      <c r="AF28" s="184">
        <v>0</v>
      </c>
      <c r="AG28" s="184">
        <v>0</v>
      </c>
      <c r="AH28" s="184">
        <v>0</v>
      </c>
      <c r="AI28" s="184">
        <v>0</v>
      </c>
    </row>
    <row r="29" spans="1:35">
      <c r="A29" s="3" t="s">
        <v>365</v>
      </c>
      <c r="B29" s="184">
        <f>SUM('JRC POTEnCIA_AVFCO'!T69:T72)*About!$A$50</f>
        <v>2956463096490624.5</v>
      </c>
      <c r="C29" s="184">
        <f>SUM('JRC POTEnCIA_AVFCO'!U69:U72)*About!$A$50</f>
        <v>2974583396093497</v>
      </c>
      <c r="D29" s="184">
        <f>SUM('JRC POTEnCIA_AVFCO'!V69:V72)*About!$A$50</f>
        <v>2976169708911838</v>
      </c>
      <c r="E29" s="184">
        <f>SUM('JRC POTEnCIA_AVFCO'!W69:W72)*About!$A$50</f>
        <v>3008519883458340.5</v>
      </c>
      <c r="F29" s="184">
        <f>SUM('JRC POTEnCIA_AVFCO'!X69:X72)*About!$A$50</f>
        <v>3032807082494796</v>
      </c>
      <c r="G29" s="184">
        <f>SUM('JRC POTEnCIA_AVFCO'!Y69:Y72)*About!$A$50</f>
        <v>3034173183886047</v>
      </c>
      <c r="H29" s="184">
        <f>SUM('JRC POTEnCIA_AVFCO'!Z69:Z72)*About!$A$50</f>
        <v>2974899752358812</v>
      </c>
      <c r="I29" s="184">
        <f>SUM('JRC POTEnCIA_AVFCO'!AA69:AA72)*About!$A$50</f>
        <v>3004060503265442.5</v>
      </c>
      <c r="J29" s="184">
        <f>SUM('JRC POTEnCIA_AVFCO'!AB69:AB72)*About!$A$50</f>
        <v>3024484651695288</v>
      </c>
      <c r="K29" s="184">
        <f>SUM('JRC POTEnCIA_AVFCO'!AC69:AC72)*About!$A$50</f>
        <v>3038388158602734</v>
      </c>
      <c r="L29" s="184">
        <f>SUM('JRC POTEnCIA_AVFCO'!AD69:AD72)*About!$A$50</f>
        <v>3036599929214500</v>
      </c>
      <c r="M29" s="184">
        <f>SUM('JRC POTEnCIA_AVFCO'!AE69:AE72)*About!$A$50</f>
        <v>3071706488876811.5</v>
      </c>
      <c r="N29" s="184">
        <f>SUM('JRC POTEnCIA_AVFCO'!AF69:AF72)*About!$A$50</f>
        <v>3083121579816991.5</v>
      </c>
      <c r="O29" s="184">
        <f>SUM('JRC POTEnCIA_AVFCO'!AG69:AG72)*About!$A$50</f>
        <v>3081124260491988</v>
      </c>
      <c r="P29" s="184">
        <f>SUM('JRC POTEnCIA_AVFCO'!AH69:AH72)*About!$A$50</f>
        <v>3124901733879702</v>
      </c>
      <c r="Q29" s="184">
        <f>SUM('JRC POTEnCIA_AVFCO'!AI69:AI72)*About!$A$50</f>
        <v>3156014466802492.5</v>
      </c>
      <c r="R29" s="184">
        <f>SUM('JRC POTEnCIA_AVFCO'!AJ69:AJ72)*About!$A$50</f>
        <v>3195088922471534.5</v>
      </c>
      <c r="S29" s="184">
        <f>SUM('JRC POTEnCIA_AVFCO'!AK69:AK72)*About!$A$50</f>
        <v>3231538021166252.5</v>
      </c>
      <c r="T29" s="184">
        <f>SUM('JRC POTEnCIA_AVFCO'!AL69:AL72)*About!$A$50</f>
        <v>3262532196855012.5</v>
      </c>
      <c r="U29" s="184">
        <f>SUM('JRC POTEnCIA_AVFCO'!AM69:AM72)*About!$A$50</f>
        <v>3283492930594178.5</v>
      </c>
      <c r="V29" s="184">
        <f>SUM('JRC POTEnCIA_AVFCO'!AN69:AN72)*About!$A$50</f>
        <v>3314507691552256</v>
      </c>
      <c r="W29" s="184">
        <f>SUM('JRC POTEnCIA_AVFCO'!AO69:AO72)*About!$A$50</f>
        <v>3339553341556763</v>
      </c>
      <c r="X29" s="184">
        <f>SUM('JRC POTEnCIA_AVFCO'!AP69:AP72)*About!$A$50</f>
        <v>3363960241807941</v>
      </c>
      <c r="Y29" s="184">
        <f>SUM('JRC POTEnCIA_AVFCO'!AQ69:AQ72)*About!$A$50</f>
        <v>3394013246694243.5</v>
      </c>
      <c r="Z29" s="184">
        <f>SUM('JRC POTEnCIA_AVFCO'!AR69:AR72)*About!$A$50</f>
        <v>3429044172872602.5</v>
      </c>
      <c r="AA29" s="184">
        <f>SUM('JRC POTEnCIA_AVFCO'!AS69:AS72)*About!$A$50</f>
        <v>3459015807720091</v>
      </c>
      <c r="AB29" s="184">
        <f>SUM('JRC POTEnCIA_AVFCO'!AT69:AT72)*About!$A$50</f>
        <v>3491897983135481.5</v>
      </c>
      <c r="AC29" s="184">
        <f>SUM('JRC POTEnCIA_AVFCO'!AU69:AU72)*About!$A$50</f>
        <v>3521440569797340</v>
      </c>
      <c r="AD29" s="184">
        <f>SUM('JRC POTEnCIA_AVFCO'!AV69:AV72)*About!$A$50</f>
        <v>3547423261010970.5</v>
      </c>
      <c r="AE29" s="184">
        <f>SUM('JRC POTEnCIA_AVFCO'!AW69:AW72)*About!$A$50</f>
        <v>3573651290476552</v>
      </c>
      <c r="AF29" s="184">
        <f>SUM('JRC POTEnCIA_AVFCO'!AX69:AX72)*About!$A$50</f>
        <v>3615710834037345.5</v>
      </c>
      <c r="AG29" s="184">
        <f>SUM('JRC POTEnCIA_AVFCO'!AY69:AY72)*About!$A$50</f>
        <v>3648660704038279.5</v>
      </c>
      <c r="AH29" s="184">
        <f>SUM('JRC POTEnCIA_AVFCO'!AZ69:AZ72)*About!$A$50</f>
        <v>3693126431355957</v>
      </c>
      <c r="AI29" s="184">
        <f>SUM('JRC POTEnCIA_AVFCO'!BA69:BA72)*About!$A$50</f>
        <v>3734482598768363</v>
      </c>
    </row>
    <row r="30" spans="1:35">
      <c r="A30" s="3" t="s">
        <v>543</v>
      </c>
      <c r="B30" s="184">
        <f>'JRC POTEnCIA_AVFCO'!T36*About!$A$50</f>
        <v>3060674960383167.5</v>
      </c>
      <c r="C30" s="184">
        <f>'JRC POTEnCIA_AVFCO'!U36*About!$A$50</f>
        <v>3005547331127414.5</v>
      </c>
      <c r="D30" s="184">
        <f>'JRC POTEnCIA_AVFCO'!V36*About!$A$50</f>
        <v>2947234529391570.5</v>
      </c>
      <c r="E30" s="184">
        <f>'JRC POTEnCIA_AVFCO'!W36*About!$A$50</f>
        <v>2885690722182331.5</v>
      </c>
      <c r="F30" s="184">
        <f>'JRC POTEnCIA_AVFCO'!X36*About!$A$50</f>
        <v>2819183711371045</v>
      </c>
      <c r="G30" s="184">
        <f>'JRC POTEnCIA_AVFCO'!Y36*About!$A$50</f>
        <v>2758048761219745.5</v>
      </c>
      <c r="H30" s="184">
        <f>'JRC POTEnCIA_AVFCO'!Z36*About!$A$50</f>
        <v>2698219626998116.5</v>
      </c>
      <c r="I30" s="184">
        <f>'JRC POTEnCIA_AVFCO'!AA36*About!$A$50</f>
        <v>2646846079709579.5</v>
      </c>
      <c r="J30" s="184">
        <f>'JRC POTEnCIA_AVFCO'!AB36*About!$A$50</f>
        <v>2605802469876006.5</v>
      </c>
      <c r="K30" s="184">
        <f>'JRC POTEnCIA_AVFCO'!AC36*About!$A$50</f>
        <v>2576703489230366</v>
      </c>
      <c r="L30" s="184">
        <f>'JRC POTEnCIA_AVFCO'!AD36*About!$A$50</f>
        <v>2555375013346353</v>
      </c>
      <c r="M30" s="184">
        <f>'JRC POTEnCIA_AVFCO'!AE36*About!$A$50</f>
        <v>2543538594747505.5</v>
      </c>
      <c r="N30" s="184">
        <f>'JRC POTEnCIA_AVFCO'!AF36*About!$A$50</f>
        <v>2535649386594390</v>
      </c>
      <c r="O30" s="184">
        <f>'JRC POTEnCIA_AVFCO'!AG36*About!$A$50</f>
        <v>2529320369591100.5</v>
      </c>
      <c r="P30" s="184">
        <f>'JRC POTEnCIA_AVFCO'!AH36*About!$A$50</f>
        <v>2523741982008007.5</v>
      </c>
      <c r="Q30" s="184">
        <f>'JRC POTEnCIA_AVFCO'!AI36*About!$A$50</f>
        <v>2516074109039738.5</v>
      </c>
      <c r="R30" s="184">
        <f>'JRC POTEnCIA_AVFCO'!AJ36*About!$A$50</f>
        <v>2505619935286020.5</v>
      </c>
      <c r="S30" s="184">
        <f>'JRC POTEnCIA_AVFCO'!AK36*About!$A$50</f>
        <v>2492480443097808.5</v>
      </c>
      <c r="T30" s="184">
        <f>'JRC POTEnCIA_AVFCO'!AL36*About!$A$50</f>
        <v>2476533587434030</v>
      </c>
      <c r="U30" s="184">
        <f>'JRC POTEnCIA_AVFCO'!AM36*About!$A$50</f>
        <v>2458112674880854.5</v>
      </c>
      <c r="V30" s="184">
        <f>'JRC POTEnCIA_AVFCO'!AN36*About!$A$50</f>
        <v>2437541300104199</v>
      </c>
      <c r="W30" s="184">
        <f>'JRC POTEnCIA_AVFCO'!AO36*About!$A$50</f>
        <v>2415173352526695</v>
      </c>
      <c r="X30" s="184">
        <f>'JRC POTEnCIA_AVFCO'!AP36*About!$A$50</f>
        <v>2391407817954285</v>
      </c>
      <c r="Y30" s="184">
        <f>'JRC POTEnCIA_AVFCO'!AQ36*About!$A$50</f>
        <v>2366857846391262</v>
      </c>
      <c r="Z30" s="184">
        <f>'JRC POTEnCIA_AVFCO'!AR36*About!$A$50</f>
        <v>2342850597578460.5</v>
      </c>
      <c r="AA30" s="184">
        <f>'JRC POTEnCIA_AVFCO'!AS36*About!$A$50</f>
        <v>2318416840793318</v>
      </c>
      <c r="AB30" s="184">
        <f>'JRC POTEnCIA_AVFCO'!AT36*About!$A$50</f>
        <v>2294371342988315.5</v>
      </c>
      <c r="AC30" s="184">
        <f>'JRC POTEnCIA_AVFCO'!AU36*About!$A$50</f>
        <v>2270312460892431.5</v>
      </c>
      <c r="AD30" s="184">
        <f>'JRC POTEnCIA_AVFCO'!AV36*About!$A$50</f>
        <v>2247985180527069</v>
      </c>
      <c r="AE30" s="184">
        <f>'JRC POTEnCIA_AVFCO'!AW36*About!$A$50</f>
        <v>2226909955148833</v>
      </c>
      <c r="AF30" s="184">
        <f>'JRC POTEnCIA_AVFCO'!AX36*About!$A$50</f>
        <v>2207102096685233.8</v>
      </c>
      <c r="AG30" s="184">
        <f>'JRC POTEnCIA_AVFCO'!AY36*About!$A$50</f>
        <v>2188749533630160.8</v>
      </c>
      <c r="AH30" s="184">
        <f>'JRC POTEnCIA_AVFCO'!AZ36*About!$A$50</f>
        <v>2172564906994620.8</v>
      </c>
      <c r="AI30" s="184">
        <f>'JRC POTEnCIA_AVFCO'!BA36*About!$A$50</f>
        <v>2158348974957096.8</v>
      </c>
    </row>
    <row r="31" spans="1:35">
      <c r="A31" s="3" t="s">
        <v>544</v>
      </c>
      <c r="B31" s="184">
        <f>'JRC POTEnCIA_AVFCO'!T43*About!$A$50</f>
        <v>1.0788804958458204E+16</v>
      </c>
      <c r="C31" s="184">
        <f>'JRC POTEnCIA_AVFCO'!U43*About!$A$50</f>
        <v>1.0847071471386824E+16</v>
      </c>
      <c r="D31" s="184">
        <f>'JRC POTEnCIA_AVFCO'!V43*About!$A$50</f>
        <v>1.0832925389955196E+16</v>
      </c>
      <c r="E31" s="184">
        <f>'JRC POTEnCIA_AVFCO'!W43*About!$A$50</f>
        <v>1.0763447439238602E+16</v>
      </c>
      <c r="F31" s="184">
        <f>'JRC POTEnCIA_AVFCO'!X43*About!$A$50</f>
        <v>1.0661473938274018E+16</v>
      </c>
      <c r="G31" s="184">
        <f>'JRC POTEnCIA_AVFCO'!Y43*About!$A$50</f>
        <v>1.05497920956578E+16</v>
      </c>
      <c r="H31" s="184">
        <f>'JRC POTEnCIA_AVFCO'!Z43*About!$A$50</f>
        <v>1.045550653654413E+16</v>
      </c>
      <c r="I31" s="184">
        <f>'JRC POTEnCIA_AVFCO'!AA43*About!$A$50</f>
        <v>1.0279592579398458E+16</v>
      </c>
      <c r="J31" s="184">
        <f>'JRC POTEnCIA_AVFCO'!AB43*About!$A$50</f>
        <v>1.0123585302141764E+16</v>
      </c>
      <c r="K31" s="184">
        <f>'JRC POTEnCIA_AVFCO'!AC43*About!$A$50</f>
        <v>1.000567625136462E+16</v>
      </c>
      <c r="L31" s="184">
        <f>'JRC POTEnCIA_AVFCO'!AD43*About!$A$50</f>
        <v>9862557540912488</v>
      </c>
      <c r="M31" s="184">
        <f>'JRC POTEnCIA_AVFCO'!AE43*About!$A$50</f>
        <v>9756758091182264</v>
      </c>
      <c r="N31" s="184">
        <f>'JRC POTEnCIA_AVFCO'!AF43*About!$A$50</f>
        <v>9643104194953658</v>
      </c>
      <c r="O31" s="184">
        <f>'JRC POTEnCIA_AVFCO'!AG43*About!$A$50</f>
        <v>9511697037312326</v>
      </c>
      <c r="P31" s="184">
        <f>'JRC POTEnCIA_AVFCO'!AH43*About!$A$50</f>
        <v>9424999012727868</v>
      </c>
      <c r="Q31" s="184">
        <f>'JRC POTEnCIA_AVFCO'!AI43*About!$A$50</f>
        <v>9335564109977522</v>
      </c>
      <c r="R31" s="184">
        <f>'JRC POTEnCIA_AVFCO'!AJ43*About!$A$50</f>
        <v>9218788095762730</v>
      </c>
      <c r="S31" s="184">
        <f>'JRC POTEnCIA_AVFCO'!AK43*About!$A$50</f>
        <v>9103328590980698</v>
      </c>
      <c r="T31" s="184">
        <f>'JRC POTEnCIA_AVFCO'!AL43*About!$A$50</f>
        <v>8980362527626707</v>
      </c>
      <c r="U31" s="184">
        <f>'JRC POTEnCIA_AVFCO'!AM43*About!$A$50</f>
        <v>8871037086173941</v>
      </c>
      <c r="V31" s="184">
        <f>'JRC POTEnCIA_AVFCO'!AN43*About!$A$50</f>
        <v>8750501562787044</v>
      </c>
      <c r="W31" s="184">
        <f>'JRC POTEnCIA_AVFCO'!AO43*About!$A$50</f>
        <v>8624546445085043</v>
      </c>
      <c r="X31" s="184">
        <f>'JRC POTEnCIA_AVFCO'!AP43*About!$A$50</f>
        <v>8494145261018359</v>
      </c>
      <c r="Y31" s="184">
        <f>'JRC POTEnCIA_AVFCO'!AQ43*About!$A$50</f>
        <v>8360142270864450</v>
      </c>
      <c r="Z31" s="184">
        <f>'JRC POTEnCIA_AVFCO'!AR43*About!$A$50</f>
        <v>8226564209818390</v>
      </c>
      <c r="AA31" s="184">
        <f>'JRC POTEnCIA_AVFCO'!AS43*About!$A$50</f>
        <v>8096157574234752</v>
      </c>
      <c r="AB31" s="184">
        <f>'JRC POTEnCIA_AVFCO'!AT43*About!$A$50</f>
        <v>7956278403693517</v>
      </c>
      <c r="AC31" s="184">
        <f>'JRC POTEnCIA_AVFCO'!AU43*About!$A$50</f>
        <v>7820836786764250</v>
      </c>
      <c r="AD31" s="184">
        <f>'JRC POTEnCIA_AVFCO'!AV43*About!$A$50</f>
        <v>7688471435430112</v>
      </c>
      <c r="AE31" s="184">
        <f>'JRC POTEnCIA_AVFCO'!AW43*About!$A$50</f>
        <v>7561713622581048</v>
      </c>
      <c r="AF31" s="184">
        <f>'JRC POTEnCIA_AVFCO'!AX43*About!$A$50</f>
        <v>7433126760185482</v>
      </c>
      <c r="AG31" s="184">
        <f>'JRC POTEnCIA_AVFCO'!AY43*About!$A$50</f>
        <v>7306172129564838</v>
      </c>
      <c r="AH31" s="184">
        <f>'JRC POTEnCIA_AVFCO'!AZ43*About!$A$50</f>
        <v>7178669217828032</v>
      </c>
      <c r="AI31" s="184">
        <f>'JRC POTEnCIA_AVFCO'!BA43*About!$A$50</f>
        <v>7049829282452567</v>
      </c>
    </row>
    <row r="32" spans="1:35">
      <c r="A32" s="3" t="s">
        <v>12</v>
      </c>
      <c r="B32" s="184">
        <f>'JRC POTEnCIA_AVFCO'!T74*About!$A$50</f>
        <v>107736083875385.39</v>
      </c>
      <c r="C32" s="184">
        <f>'JRC POTEnCIA_AVFCO'!U74*About!$A$50</f>
        <v>107141668413860.06</v>
      </c>
      <c r="D32" s="184">
        <f>'JRC POTEnCIA_AVFCO'!V74*About!$A$50</f>
        <v>106549143594789.5</v>
      </c>
      <c r="E32" s="184">
        <f>'JRC POTEnCIA_AVFCO'!W74*About!$A$50</f>
        <v>106012243642911.97</v>
      </c>
      <c r="F32" s="184">
        <f>'JRC POTEnCIA_AVFCO'!X74*About!$A$50</f>
        <v>105363625981319.8</v>
      </c>
      <c r="G32" s="184">
        <f>'JRC POTEnCIA_AVFCO'!Y74*About!$A$50</f>
        <v>104888727179639.72</v>
      </c>
      <c r="H32" s="184">
        <f>'JRC POTEnCIA_AVFCO'!Z74*About!$A$50</f>
        <v>104488199244807.56</v>
      </c>
      <c r="I32" s="184">
        <f>'JRC POTEnCIA_AVFCO'!AA74*About!$A$50</f>
        <v>104525952806712.81</v>
      </c>
      <c r="J32" s="184">
        <f>'JRC POTEnCIA_AVFCO'!AB74*About!$A$50</f>
        <v>105018188515271.27</v>
      </c>
      <c r="K32" s="184">
        <f>'JRC POTEnCIA_AVFCO'!AC74*About!$A$50</f>
        <v>106009462900151.06</v>
      </c>
      <c r="L32" s="184">
        <f>'JRC POTEnCIA_AVFCO'!AD74*About!$A$50</f>
        <v>107389876430152.53</v>
      </c>
      <c r="M32" s="184">
        <f>'JRC POTEnCIA_AVFCO'!AE74*About!$A$50</f>
        <v>109222516577469.33</v>
      </c>
      <c r="N32" s="184">
        <f>'JRC POTEnCIA_AVFCO'!AF74*About!$A$50</f>
        <v>111347996038820.47</v>
      </c>
      <c r="O32" s="184">
        <f>'JRC POTEnCIA_AVFCO'!AG74*About!$A$50</f>
        <v>113707417980475.84</v>
      </c>
      <c r="P32" s="184">
        <f>'JRC POTEnCIA_AVFCO'!AH74*About!$A$50</f>
        <v>115323080031617.75</v>
      </c>
      <c r="Q32" s="184">
        <f>'JRC POTEnCIA_AVFCO'!AI74*About!$A$50</f>
        <v>116945728974246.31</v>
      </c>
      <c r="R32" s="184">
        <f>'JRC POTEnCIA_AVFCO'!AJ74*About!$A$50</f>
        <v>118553627070045.02</v>
      </c>
      <c r="S32" s="184">
        <f>'JRC POTEnCIA_AVFCO'!AK74*About!$A$50</f>
        <v>120142782024078.75</v>
      </c>
      <c r="T32" s="184">
        <f>'JRC POTEnCIA_AVFCO'!AL74*About!$A$50</f>
        <v>121739416957833.75</v>
      </c>
      <c r="U32" s="184">
        <f>'JRC POTEnCIA_AVFCO'!AM74*About!$A$50</f>
        <v>123346485682744.02</v>
      </c>
      <c r="V32" s="184">
        <f>'JRC POTEnCIA_AVFCO'!AN74*About!$A$50</f>
        <v>125002568872824.23</v>
      </c>
      <c r="W32" s="184">
        <f>'JRC POTEnCIA_AVFCO'!AO74*About!$A$50</f>
        <v>126724636013148.84</v>
      </c>
      <c r="X32" s="184">
        <f>'JRC POTEnCIA_AVFCO'!AP74*About!$A$50</f>
        <v>128529845767325.2</v>
      </c>
      <c r="Y32" s="184">
        <f>'JRC POTEnCIA_AVFCO'!AQ74*About!$A$50</f>
        <v>130461762765823.55</v>
      </c>
      <c r="Z32" s="184">
        <f>'JRC POTEnCIA_AVFCO'!AR74*About!$A$50</f>
        <v>132572872717744.59</v>
      </c>
      <c r="AA32" s="184">
        <f>'JRC POTEnCIA_AVFCO'!AS74*About!$A$50</f>
        <v>134803300096267.25</v>
      </c>
      <c r="AB32" s="184">
        <f>'JRC POTEnCIA_AVFCO'!AT74*About!$A$50</f>
        <v>137191448038665.11</v>
      </c>
      <c r="AC32" s="184">
        <f>'JRC POTEnCIA_AVFCO'!AU74*About!$A$50</f>
        <v>139707713524936.81</v>
      </c>
      <c r="AD32" s="184">
        <f>'JRC POTEnCIA_AVFCO'!AV74*About!$A$50</f>
        <v>142449361850517.75</v>
      </c>
      <c r="AE32" s="184">
        <f>'JRC POTEnCIA_AVFCO'!AW74*About!$A$50</f>
        <v>145352749788007.25</v>
      </c>
      <c r="AF32" s="184">
        <f>'JRC POTEnCIA_AVFCO'!AX74*About!$A$50</f>
        <v>148415868267255.28</v>
      </c>
      <c r="AG32" s="184">
        <f>'JRC POTEnCIA_AVFCO'!AY74*About!$A$50</f>
        <v>151643082828061.41</v>
      </c>
      <c r="AH32" s="184">
        <f>'JRC POTEnCIA_AVFCO'!AZ74*About!$A$50</f>
        <v>155076590729428.5</v>
      </c>
      <c r="AI32" s="184">
        <f>'JRC POTEnCIA_AVFCO'!BA74*About!$A$50</f>
        <v>158706456213863.88</v>
      </c>
    </row>
    <row r="33" spans="1:35">
      <c r="A33" s="3" t="s">
        <v>13</v>
      </c>
      <c r="B33" s="184">
        <f>'JRC POTEnCIA_AVFCO'!T75*About!$A$50</f>
        <v>509186231014631.94</v>
      </c>
      <c r="C33" s="184">
        <f>'JRC POTEnCIA_AVFCO'!U75*About!$A$50</f>
        <v>526403547106574.44</v>
      </c>
      <c r="D33" s="184">
        <f>'JRC POTEnCIA_AVFCO'!V75*About!$A$50</f>
        <v>543173797526292.44</v>
      </c>
      <c r="E33" s="184">
        <f>'JRC POTEnCIA_AVFCO'!W75*About!$A$50</f>
        <v>556848588781089.25</v>
      </c>
      <c r="F33" s="184">
        <f>'JRC POTEnCIA_AVFCO'!X75*About!$A$50</f>
        <v>562935645445207.06</v>
      </c>
      <c r="G33" s="184">
        <f>'JRC POTEnCIA_AVFCO'!Y75*About!$A$50</f>
        <v>567828799737833.63</v>
      </c>
      <c r="H33" s="184">
        <f>'JRC POTEnCIA_AVFCO'!Z75*About!$A$50</f>
        <v>567634582976538.38</v>
      </c>
      <c r="I33" s="184">
        <f>'JRC POTEnCIA_AVFCO'!AA75*About!$A$50</f>
        <v>565636477117468.75</v>
      </c>
      <c r="J33" s="184">
        <f>'JRC POTEnCIA_AVFCO'!AB75*About!$A$50</f>
        <v>563978705977937.13</v>
      </c>
      <c r="K33" s="184">
        <f>'JRC POTEnCIA_AVFCO'!AC75*About!$A$50</f>
        <v>563340847088841.13</v>
      </c>
      <c r="L33" s="184">
        <f>'JRC POTEnCIA_AVFCO'!AD75*About!$A$50</f>
        <v>562699767911110.63</v>
      </c>
      <c r="M33" s="184">
        <f>'JRC POTEnCIA_AVFCO'!AE75*About!$A$50</f>
        <v>563155778394493.63</v>
      </c>
      <c r="N33" s="184">
        <f>'JRC POTEnCIA_AVFCO'!AF75*About!$A$50</f>
        <v>564116077553890.63</v>
      </c>
      <c r="O33" s="184">
        <f>'JRC POTEnCIA_AVFCO'!AG75*About!$A$50</f>
        <v>565021529126478.13</v>
      </c>
      <c r="P33" s="184">
        <f>'JRC POTEnCIA_AVFCO'!AH75*About!$A$50</f>
        <v>564440534816465.38</v>
      </c>
      <c r="Q33" s="184">
        <f>'JRC POTEnCIA_AVFCO'!AI75*About!$A$50</f>
        <v>563681688169305.5</v>
      </c>
      <c r="R33" s="184">
        <f>'JRC POTEnCIA_AVFCO'!AJ75*About!$A$50</f>
        <v>562076323975435.44</v>
      </c>
      <c r="S33" s="184">
        <f>'JRC POTEnCIA_AVFCO'!AK75*About!$A$50</f>
        <v>560161574784273</v>
      </c>
      <c r="T33" s="184">
        <f>'JRC POTEnCIA_AVFCO'!AL75*About!$A$50</f>
        <v>557754325647583.94</v>
      </c>
      <c r="U33" s="184">
        <f>'JRC POTEnCIA_AVFCO'!AM75*About!$A$50</f>
        <v>555025267988469.13</v>
      </c>
      <c r="V33" s="184">
        <f>'JRC POTEnCIA_AVFCO'!AN75*About!$A$50</f>
        <v>551727938370676.13</v>
      </c>
      <c r="W33" s="184">
        <f>'JRC POTEnCIA_AVFCO'!AO75*About!$A$50</f>
        <v>547959939603039.06</v>
      </c>
      <c r="X33" s="184">
        <f>'JRC POTEnCIA_AVFCO'!AP75*About!$A$50</f>
        <v>543737491224999.81</v>
      </c>
      <c r="Y33" s="184">
        <f>'JRC POTEnCIA_AVFCO'!AQ75*About!$A$50</f>
        <v>539203598325078.06</v>
      </c>
      <c r="Z33" s="184">
        <f>'JRC POTEnCIA_AVFCO'!AR75*About!$A$50</f>
        <v>534674007863807.06</v>
      </c>
      <c r="AA33" s="184">
        <f>'JRC POTEnCIA_AVFCO'!AS75*About!$A$50</f>
        <v>530008371978843.88</v>
      </c>
      <c r="AB33" s="184">
        <f>'JRC POTEnCIA_AVFCO'!AT75*About!$A$50</f>
        <v>525141185815390.06</v>
      </c>
      <c r="AC33" s="184">
        <f>'JRC POTEnCIA_AVFCO'!AU75*About!$A$50</f>
        <v>520211950809570.06</v>
      </c>
      <c r="AD33" s="184">
        <f>'JRC POTEnCIA_AVFCO'!AV75*About!$A$50</f>
        <v>515271277249590.56</v>
      </c>
      <c r="AE33" s="184">
        <f>'JRC POTEnCIA_AVFCO'!AW75*About!$A$50</f>
        <v>510360112805987.31</v>
      </c>
      <c r="AF33" s="184">
        <f>'JRC POTEnCIA_AVFCO'!AX75*About!$A$50</f>
        <v>505361850514032.69</v>
      </c>
      <c r="AG33" s="184">
        <f>'JRC POTEnCIA_AVFCO'!AY75*About!$A$50</f>
        <v>500235425744807.06</v>
      </c>
      <c r="AH33" s="184">
        <f>'JRC POTEnCIA_AVFCO'!AZ75*About!$A$50</f>
        <v>494969191838206.19</v>
      </c>
      <c r="AI33" s="184">
        <f>'JRC POTEnCIA_AVFCO'!BA75*About!$A$50</f>
        <v>489656038304705.94</v>
      </c>
    </row>
    <row r="34" spans="1:35">
      <c r="A34" s="3" t="s">
        <v>545</v>
      </c>
      <c r="B34" s="184">
        <f>'JRC POTEnCIA_AVFCO'!T38*About!$A$50</f>
        <v>2448122374074315</v>
      </c>
      <c r="C34" s="184">
        <f>'JRC POTEnCIA_AVFCO'!U38*About!$A$50</f>
        <v>2525901035809039</v>
      </c>
      <c r="D34" s="184">
        <f>'JRC POTEnCIA_AVFCO'!V38*About!$A$50</f>
        <v>2589896859496888</v>
      </c>
      <c r="E34" s="184">
        <f>'JRC POTEnCIA_AVFCO'!W38*About!$A$50</f>
        <v>2638009250405794.5</v>
      </c>
      <c r="F34" s="184">
        <f>'JRC POTEnCIA_AVFCO'!X38*About!$A$50</f>
        <v>2691934147797025</v>
      </c>
      <c r="G34" s="184">
        <f>'JRC POTEnCIA_AVFCO'!Y38*About!$A$50</f>
        <v>2735501634366522.5</v>
      </c>
      <c r="H34" s="184">
        <f>'JRC POTEnCIA_AVFCO'!Z38*About!$A$50</f>
        <v>2769855476141899.5</v>
      </c>
      <c r="I34" s="184">
        <f>'JRC POTEnCIA_AVFCO'!AA38*About!$A$50</f>
        <v>2791568651209596</v>
      </c>
      <c r="J34" s="184">
        <f>'JRC POTEnCIA_AVFCO'!AB38*About!$A$50</f>
        <v>2820803526967131</v>
      </c>
      <c r="K34" s="184">
        <f>'JRC POTEnCIA_AVFCO'!AC38*About!$A$50</f>
        <v>2855345014341768.5</v>
      </c>
      <c r="L34" s="184">
        <f>'JRC POTEnCIA_AVFCO'!AD38*About!$A$50</f>
        <v>2891690334357142.5</v>
      </c>
      <c r="M34" s="184">
        <f>'JRC POTEnCIA_AVFCO'!AE38*About!$A$50</f>
        <v>2928929943269629</v>
      </c>
      <c r="N34" s="184">
        <f>'JRC POTEnCIA_AVFCO'!AF38*About!$A$50</f>
        <v>2961498517320445.5</v>
      </c>
      <c r="O34" s="184">
        <f>'JRC POTEnCIA_AVFCO'!AG38*About!$A$50</f>
        <v>2990012143502938</v>
      </c>
      <c r="P34" s="184">
        <f>'JRC POTEnCIA_AVFCO'!AH38*About!$A$50</f>
        <v>3025036905709297.5</v>
      </c>
      <c r="Q34" s="184">
        <f>'JRC POTEnCIA_AVFCO'!AI38*About!$A$50</f>
        <v>3048793390311927.5</v>
      </c>
      <c r="R34" s="184">
        <f>'JRC POTEnCIA_AVFCO'!AJ38*About!$A$50</f>
        <v>3069298269990821.5</v>
      </c>
      <c r="S34" s="184">
        <f>'JRC POTEnCIA_AVFCO'!AK38*About!$A$50</f>
        <v>3086593528237228.5</v>
      </c>
      <c r="T34" s="184">
        <f>'JRC POTEnCIA_AVFCO'!AL38*About!$A$50</f>
        <v>3099404609913540</v>
      </c>
      <c r="U34" s="184">
        <f>'JRC POTEnCIA_AVFCO'!AM38*About!$A$50</f>
        <v>3119244570370015.5</v>
      </c>
      <c r="V34" s="184">
        <f>'JRC POTEnCIA_AVFCO'!AN38*About!$A$50</f>
        <v>3132840711642111</v>
      </c>
      <c r="W34" s="184">
        <f>'JRC POTEnCIA_AVFCO'!AO38*About!$A$50</f>
        <v>3152047014222259</v>
      </c>
      <c r="X34" s="184">
        <f>'JRC POTEnCIA_AVFCO'!AP38*About!$A$50</f>
        <v>3164014832234236</v>
      </c>
      <c r="Y34" s="184">
        <f>'JRC POTEnCIA_AVFCO'!AQ38*About!$A$50</f>
        <v>3176753587154888</v>
      </c>
      <c r="Z34" s="184">
        <f>'JRC POTEnCIA_AVFCO'!AR38*About!$A$50</f>
        <v>3192023241740866</v>
      </c>
      <c r="AA34" s="184">
        <f>'JRC POTEnCIA_AVFCO'!AS38*About!$A$50</f>
        <v>3204547289093697.5</v>
      </c>
      <c r="AB34" s="184">
        <f>'JRC POTEnCIA_AVFCO'!AT38*About!$A$50</f>
        <v>3211040992411076.5</v>
      </c>
      <c r="AC34" s="184">
        <f>'JRC POTEnCIA_AVFCO'!AU38*About!$A$50</f>
        <v>3212162578892653.5</v>
      </c>
      <c r="AD34" s="184">
        <f>'JRC POTEnCIA_AVFCO'!AV38*About!$A$50</f>
        <v>3222041456580675.5</v>
      </c>
      <c r="AE34" s="184">
        <f>'JRC POTEnCIA_AVFCO'!AW38*About!$A$50</f>
        <v>3227083981173892</v>
      </c>
      <c r="AF34" s="184">
        <f>'JRC POTEnCIA_AVFCO'!AX38*About!$A$50</f>
        <v>3215149608383570.5</v>
      </c>
      <c r="AG34" s="184">
        <f>'JRC POTEnCIA_AVFCO'!AY38*About!$A$50</f>
        <v>3210831074477458</v>
      </c>
      <c r="AH34" s="184">
        <f>'JRC POTEnCIA_AVFCO'!AZ38*About!$A$50</f>
        <v>3186824613604903</v>
      </c>
      <c r="AI34" s="184">
        <f>'JRC POTEnCIA_AVFCO'!BA38*About!$A$50</f>
        <v>3155838084415479.5</v>
      </c>
    </row>
    <row r="35" spans="1:35">
      <c r="A35" s="3" t="s">
        <v>551</v>
      </c>
      <c r="B35" s="184">
        <v>0</v>
      </c>
      <c r="C35" s="184">
        <v>0</v>
      </c>
      <c r="D35" s="184">
        <v>0</v>
      </c>
      <c r="E35" s="184">
        <v>0</v>
      </c>
      <c r="F35" s="184">
        <v>0</v>
      </c>
      <c r="G35" s="184">
        <v>0</v>
      </c>
      <c r="H35" s="184">
        <v>0</v>
      </c>
      <c r="I35" s="184">
        <v>0</v>
      </c>
      <c r="J35" s="184">
        <v>0</v>
      </c>
      <c r="K35" s="184">
        <v>0</v>
      </c>
      <c r="L35" s="184">
        <v>0</v>
      </c>
      <c r="M35" s="184">
        <v>0</v>
      </c>
      <c r="N35" s="184">
        <v>0</v>
      </c>
      <c r="O35" s="184">
        <v>0</v>
      </c>
      <c r="P35" s="184">
        <v>0</v>
      </c>
      <c r="Q35" s="184">
        <v>0</v>
      </c>
      <c r="R35" s="184">
        <v>0</v>
      </c>
      <c r="S35" s="184">
        <v>0</v>
      </c>
      <c r="T35" s="184">
        <v>0</v>
      </c>
      <c r="U35" s="184">
        <v>0</v>
      </c>
      <c r="V35" s="184">
        <v>0</v>
      </c>
      <c r="W35" s="184">
        <v>0</v>
      </c>
      <c r="X35" s="184">
        <v>0</v>
      </c>
      <c r="Y35" s="184">
        <v>0</v>
      </c>
      <c r="Z35" s="184">
        <v>0</v>
      </c>
      <c r="AA35" s="184">
        <v>0</v>
      </c>
      <c r="AB35" s="184">
        <v>0</v>
      </c>
      <c r="AC35" s="184">
        <v>0</v>
      </c>
      <c r="AD35" s="184">
        <v>0</v>
      </c>
      <c r="AE35" s="184">
        <v>0</v>
      </c>
      <c r="AF35" s="184">
        <v>0</v>
      </c>
      <c r="AG35" s="184">
        <v>0</v>
      </c>
      <c r="AH35" s="184">
        <v>0</v>
      </c>
      <c r="AI35" s="184">
        <v>0</v>
      </c>
    </row>
    <row r="36" spans="1:35">
      <c r="A36" s="3" t="s">
        <v>552</v>
      </c>
      <c r="B36" s="184">
        <v>0</v>
      </c>
      <c r="C36" s="184">
        <v>0</v>
      </c>
      <c r="D36" s="184">
        <v>0</v>
      </c>
      <c r="E36" s="184">
        <v>0</v>
      </c>
      <c r="F36" s="184">
        <v>0</v>
      </c>
      <c r="G36" s="184">
        <v>0</v>
      </c>
      <c r="H36" s="184">
        <v>0</v>
      </c>
      <c r="I36" s="184">
        <v>0</v>
      </c>
      <c r="J36" s="184">
        <v>0</v>
      </c>
      <c r="K36" s="184">
        <v>0</v>
      </c>
      <c r="L36" s="184">
        <v>0</v>
      </c>
      <c r="M36" s="184">
        <v>0</v>
      </c>
      <c r="N36" s="184">
        <v>0</v>
      </c>
      <c r="O36" s="184">
        <v>0</v>
      </c>
      <c r="P36" s="184">
        <v>0</v>
      </c>
      <c r="Q36" s="184">
        <v>0</v>
      </c>
      <c r="R36" s="184">
        <v>0</v>
      </c>
      <c r="S36" s="184">
        <v>0</v>
      </c>
      <c r="T36" s="184">
        <v>0</v>
      </c>
      <c r="U36" s="184">
        <v>0</v>
      </c>
      <c r="V36" s="184">
        <v>0</v>
      </c>
      <c r="W36" s="184">
        <v>0</v>
      </c>
      <c r="X36" s="184">
        <v>0</v>
      </c>
      <c r="Y36" s="184">
        <v>0</v>
      </c>
      <c r="Z36" s="184">
        <v>0</v>
      </c>
      <c r="AA36" s="184">
        <v>0</v>
      </c>
      <c r="AB36" s="184">
        <v>0</v>
      </c>
      <c r="AC36" s="184">
        <v>0</v>
      </c>
      <c r="AD36" s="184">
        <v>0</v>
      </c>
      <c r="AE36" s="184">
        <v>0</v>
      </c>
      <c r="AF36" s="184">
        <v>0</v>
      </c>
      <c r="AG36" s="184">
        <v>0</v>
      </c>
      <c r="AH36" s="184">
        <v>0</v>
      </c>
      <c r="AI36" s="184">
        <v>0</v>
      </c>
    </row>
    <row r="37" spans="1:35">
      <c r="A37" s="3" t="s">
        <v>369</v>
      </c>
      <c r="B37" s="184">
        <f>'JRC POTEnCIA_AVFCO'!T15*About!$A$50</f>
        <v>182532330173313.41</v>
      </c>
      <c r="C37" s="184">
        <f>'JRC POTEnCIA_AVFCO'!U15*About!$A$50</f>
        <v>180289448418875.78</v>
      </c>
      <c r="D37" s="184">
        <f>'JRC POTEnCIA_AVFCO'!V15*About!$A$50</f>
        <v>178935068419897.69</v>
      </c>
      <c r="E37" s="184">
        <f>'JRC POTEnCIA_AVFCO'!W15*About!$A$50</f>
        <v>176718240529776.81</v>
      </c>
      <c r="F37" s="184">
        <f>'JRC POTEnCIA_AVFCO'!X15*About!$A$50</f>
        <v>176816364928270.78</v>
      </c>
      <c r="G37" s="184">
        <f>'JRC POTEnCIA_AVFCO'!Y15*About!$A$50</f>
        <v>169586686804603.03</v>
      </c>
      <c r="H37" s="184">
        <f>'JRC POTEnCIA_AVFCO'!Z15*About!$A$50</f>
        <v>162485374671536.88</v>
      </c>
      <c r="I37" s="184">
        <f>'JRC POTEnCIA_AVFCO'!AA15*About!$A$50</f>
        <v>153695341071352.72</v>
      </c>
      <c r="J37" s="184">
        <f>'JRC POTEnCIA_AVFCO'!AB15*About!$A$50</f>
        <v>147650112317185.72</v>
      </c>
      <c r="K37" s="184">
        <f>'JRC POTEnCIA_AVFCO'!AC15*About!$A$50</f>
        <v>135944789179138.27</v>
      </c>
      <c r="L37" s="184">
        <f>'JRC POTEnCIA_AVFCO'!AD15*About!$A$50</f>
        <v>127720384293187.36</v>
      </c>
      <c r="M37" s="184">
        <f>'JRC POTEnCIA_AVFCO'!AE15*About!$A$50</f>
        <v>123449084617141.17</v>
      </c>
      <c r="N37" s="184">
        <f>'JRC POTEnCIA_AVFCO'!AF15*About!$A$50</f>
        <v>120184434378869.95</v>
      </c>
      <c r="O37" s="184">
        <f>'JRC POTEnCIA_AVFCO'!AG15*About!$A$50</f>
        <v>116283284527710.13</v>
      </c>
      <c r="P37" s="184">
        <f>'JRC POTEnCIA_AVFCO'!AH15*About!$A$50</f>
        <v>114136808665352.14</v>
      </c>
      <c r="Q37" s="184">
        <f>'JRC POTEnCIA_AVFCO'!AI15*About!$A$50</f>
        <v>109357291637470.94</v>
      </c>
      <c r="R37" s="184">
        <f>'JRC POTEnCIA_AVFCO'!AJ15*About!$A$50</f>
        <v>103130623222518</v>
      </c>
      <c r="S37" s="184">
        <f>'JRC POTEnCIA_AVFCO'!AK15*About!$A$50</f>
        <v>97505860097532.953</v>
      </c>
      <c r="T37" s="184">
        <f>'JRC POTEnCIA_AVFCO'!AL15*About!$A$50</f>
        <v>93642355463499.625</v>
      </c>
      <c r="U37" s="184">
        <f>'JRC POTEnCIA_AVFCO'!AM15*About!$A$50</f>
        <v>91228668627056.234</v>
      </c>
      <c r="V37" s="184">
        <f>'JRC POTEnCIA_AVFCO'!AN15*About!$A$50</f>
        <v>86534829786755.969</v>
      </c>
      <c r="W37" s="184">
        <f>'JRC POTEnCIA_AVFCO'!AO15*About!$A$50</f>
        <v>84376238271739.516</v>
      </c>
      <c r="X37" s="184">
        <f>'JRC POTEnCIA_AVFCO'!AP15*About!$A$50</f>
        <v>80923907191247.531</v>
      </c>
      <c r="Y37" s="184">
        <f>'JRC POTEnCIA_AVFCO'!AQ15*About!$A$50</f>
        <v>77885088922472.125</v>
      </c>
      <c r="Z37" s="184">
        <f>'JRC POTEnCIA_AVFCO'!AR15*About!$A$50</f>
        <v>74489638769350.516</v>
      </c>
      <c r="AA37" s="184">
        <f>'JRC POTEnCIA_AVFCO'!AS15*About!$A$50</f>
        <v>69713249205171.625</v>
      </c>
      <c r="AB37" s="184">
        <f>'JRC POTEnCIA_AVFCO'!AT15*About!$A$50</f>
        <v>66184749521442.211</v>
      </c>
      <c r="AC37" s="184">
        <f>'JRC POTEnCIA_AVFCO'!AU15*About!$A$50</f>
        <v>61452797718936.734</v>
      </c>
      <c r="AD37" s="184">
        <f>'JRC POTEnCIA_AVFCO'!AV15*About!$A$50</f>
        <v>59558459224533.953</v>
      </c>
      <c r="AE37" s="184">
        <f>'JRC POTEnCIA_AVFCO'!AW15*About!$A$50</f>
        <v>58030854926245.75</v>
      </c>
      <c r="AF37" s="184">
        <f>'JRC POTEnCIA_AVFCO'!AX15*About!$A$50</f>
        <v>51604101706573.922</v>
      </c>
      <c r="AG37" s="184">
        <f>'JRC POTEnCIA_AVFCO'!AY15*About!$A$50</f>
        <v>49088558640692.273</v>
      </c>
      <c r="AH37" s="184">
        <f>'JRC POTEnCIA_AVFCO'!AZ15*About!$A$50</f>
        <v>47315804636397.344</v>
      </c>
      <c r="AI37" s="184">
        <f>'JRC POTEnCIA_AVFCO'!BA15*About!$A$50</f>
        <v>43146239913216.367</v>
      </c>
    </row>
    <row r="38" spans="1:35">
      <c r="A38" s="3" t="s">
        <v>61</v>
      </c>
      <c r="B38" s="184">
        <f>'JRC POTEnCIA_AVFCO'!T22*About!$A$50</f>
        <v>97581954581714.313</v>
      </c>
      <c r="C38" s="184">
        <f>'JRC POTEnCIA_AVFCO'!U22*About!$A$50</f>
        <v>98629664716850</v>
      </c>
      <c r="D38" s="184">
        <f>'JRC POTEnCIA_AVFCO'!V22*About!$A$50</f>
        <v>98726039031043.188</v>
      </c>
      <c r="E38" s="184">
        <f>'JRC POTEnCIA_AVFCO'!W22*About!$A$50</f>
        <v>98119086043323.25</v>
      </c>
      <c r="F38" s="184">
        <f>'JRC POTEnCIA_AVFCO'!X22*About!$A$50</f>
        <v>96502841943891.172</v>
      </c>
      <c r="G38" s="184">
        <f>'JRC POTEnCIA_AVFCO'!Y22*About!$A$50</f>
        <v>97403498521529.438</v>
      </c>
      <c r="H38" s="184">
        <f>'JRC POTEnCIA_AVFCO'!Z22*About!$A$50</f>
        <v>91802554898458.406</v>
      </c>
      <c r="I38" s="184">
        <f>'JRC POTEnCIA_AVFCO'!AA22*About!$A$50</f>
        <v>85614596826425.891</v>
      </c>
      <c r="J38" s="184">
        <f>'JRC POTEnCIA_AVFCO'!AB22*About!$A$50</f>
        <v>85979739979028.594</v>
      </c>
      <c r="K38" s="184">
        <f>'JRC POTEnCIA_AVFCO'!AC22*About!$A$50</f>
        <v>86196058908595.453</v>
      </c>
      <c r="L38" s="184">
        <f>'JRC POTEnCIA_AVFCO'!AD22*About!$A$50</f>
        <v>78524448739636.563</v>
      </c>
      <c r="M38" s="184">
        <f>'JRC POTEnCIA_AVFCO'!AE22*About!$A$50</f>
        <v>78627921955052.078</v>
      </c>
      <c r="N38" s="184">
        <f>'JRC POTEnCIA_AVFCO'!AF22*About!$A$50</f>
        <v>74367291428187.344</v>
      </c>
      <c r="O38" s="184">
        <f>'JRC POTEnCIA_AVFCO'!AG22*About!$A$50</f>
        <v>61271932475632.359</v>
      </c>
      <c r="P38" s="184">
        <f>'JRC POTEnCIA_AVFCO'!AH22*About!$A$50</f>
        <v>61219275000274.563</v>
      </c>
      <c r="Q38" s="184">
        <f>'JRC POTEnCIA_AVFCO'!AI22*About!$A$50</f>
        <v>56565669228358.195</v>
      </c>
      <c r="R38" s="184">
        <f>'JRC POTEnCIA_AVFCO'!AJ22*About!$A$50</f>
        <v>51872745150964.711</v>
      </c>
      <c r="S38" s="184">
        <f>'JRC POTEnCIA_AVFCO'!AK22*About!$A$50</f>
        <v>51809009797856.383</v>
      </c>
      <c r="T38" s="184">
        <f>'JRC POTEnCIA_AVFCO'!AL22*About!$A$50</f>
        <v>46959918279374.273</v>
      </c>
      <c r="U38" s="184">
        <f>'JRC POTEnCIA_AVFCO'!AM22*About!$A$50</f>
        <v>46436883925711.945</v>
      </c>
      <c r="V38" s="184">
        <f>'JRC POTEnCIA_AVFCO'!AN22*About!$A$50</f>
        <v>43588771760459.508</v>
      </c>
      <c r="W38" s="184">
        <f>'JRC POTEnCIA_AVFCO'!AO22*About!$A$50</f>
        <v>39378553404121.391</v>
      </c>
      <c r="X38" s="184">
        <f>'JRC POTEnCIA_AVFCO'!AP22*About!$A$50</f>
        <v>35992013791370.477</v>
      </c>
      <c r="Y38" s="184">
        <f>'JRC POTEnCIA_AVFCO'!AQ22*About!$A$50</f>
        <v>33259626989863.355</v>
      </c>
      <c r="Z38" s="184">
        <f>'JRC POTEnCIA_AVFCO'!AR22*About!$A$50</f>
        <v>29625127832474.316</v>
      </c>
      <c r="AA38" s="184">
        <f>'JRC POTEnCIA_AVFCO'!AS22*About!$A$50</f>
        <v>28743149951220.824</v>
      </c>
      <c r="AB38" s="184">
        <f>'JRC POTEnCIA_AVFCO'!AT22*About!$A$50</f>
        <v>23561432034391.668</v>
      </c>
      <c r="AC38" s="184">
        <f>'JRC POTEnCIA_AVFCO'!AU22*About!$A$50</f>
        <v>18895373768808.633</v>
      </c>
      <c r="AD38" s="184">
        <f>'JRC POTEnCIA_AVFCO'!AV22*About!$A$50</f>
        <v>18441802987846.418</v>
      </c>
      <c r="AE38" s="184">
        <f>'JRC POTEnCIA_AVFCO'!AW22*About!$A$50</f>
        <v>18095569348988.73</v>
      </c>
      <c r="AF38" s="184">
        <f>'JRC POTEnCIA_AVFCO'!AX22*About!$A$50</f>
        <v>14594529787160.139</v>
      </c>
      <c r="AG38" s="184">
        <f>'JRC POTEnCIA_AVFCO'!AY22*About!$A$50</f>
        <v>14327200512201.547</v>
      </c>
      <c r="AH38" s="184">
        <f>'JRC POTEnCIA_AVFCO'!AZ22*About!$A$50</f>
        <v>12798734738862.266</v>
      </c>
      <c r="AI38" s="184">
        <f>'JRC POTEnCIA_AVFCO'!BA22*About!$A$50</f>
        <v>9000091019334.3594</v>
      </c>
    </row>
    <row r="39" spans="1:35">
      <c r="A39" s="3" t="s">
        <v>62</v>
      </c>
      <c r="B39" s="184">
        <f>'JRC POTEnCIA_AVFCO'!T44*About!$A$50</f>
        <v>305348546361582.81</v>
      </c>
      <c r="C39" s="184">
        <f>'JRC POTEnCIA_AVFCO'!U44*About!$A$50</f>
        <v>300691989402228.81</v>
      </c>
      <c r="D39" s="184">
        <f>'JRC POTEnCIA_AVFCO'!V44*About!$A$50</f>
        <v>295027993015756.19</v>
      </c>
      <c r="E39" s="184">
        <f>'JRC POTEnCIA_AVFCO'!W44*About!$A$50</f>
        <v>289567528561075.38</v>
      </c>
      <c r="F39" s="184">
        <f>'JRC POTEnCIA_AVFCO'!X44*About!$A$50</f>
        <v>286420160705828.63</v>
      </c>
      <c r="G39" s="184">
        <f>'JRC POTEnCIA_AVFCO'!Y44*About!$A$50</f>
        <v>280662940405977.97</v>
      </c>
      <c r="H39" s="184">
        <f>'JRC POTEnCIA_AVFCO'!Z44*About!$A$50</f>
        <v>268974468465863.59</v>
      </c>
      <c r="I39" s="184">
        <f>'JRC POTEnCIA_AVFCO'!AA44*About!$A$50</f>
        <v>264772428069463.31</v>
      </c>
      <c r="J39" s="184">
        <f>'JRC POTEnCIA_AVFCO'!AB44*About!$A$50</f>
        <v>255893538409346.69</v>
      </c>
      <c r="K39" s="184">
        <f>'JRC POTEnCIA_AVFCO'!AC44*About!$A$50</f>
        <v>246938062323515.81</v>
      </c>
      <c r="L39" s="184">
        <f>'JRC POTEnCIA_AVFCO'!AD44*About!$A$50</f>
        <v>231900349430641.38</v>
      </c>
      <c r="M39" s="184">
        <f>'JRC POTEnCIA_AVFCO'!AE44*About!$A$50</f>
        <v>225063908151244.84</v>
      </c>
      <c r="N39" s="184">
        <f>'JRC POTEnCIA_AVFCO'!AF44*About!$A$50</f>
        <v>221794134443485.84</v>
      </c>
      <c r="O39" s="184">
        <f>'JRC POTEnCIA_AVFCO'!AG44*About!$A$50</f>
        <v>205980065437794.66</v>
      </c>
      <c r="P39" s="184">
        <f>'JRC POTEnCIA_AVFCO'!AH44*About!$A$50</f>
        <v>200428112749718.22</v>
      </c>
      <c r="Q39" s="184">
        <f>'JRC POTEnCIA_AVFCO'!AI44*About!$A$50</f>
        <v>189011764956072.56</v>
      </c>
      <c r="R39" s="184">
        <f>'JRC POTEnCIA_AVFCO'!AJ44*About!$A$50</f>
        <v>179115174631413.69</v>
      </c>
      <c r="S39" s="184">
        <f>'JRC POTEnCIA_AVFCO'!AK44*About!$A$50</f>
        <v>169335887850864.97</v>
      </c>
      <c r="T39" s="184">
        <f>'JRC POTEnCIA_AVFCO'!AL44*About!$A$50</f>
        <v>160126527711668.78</v>
      </c>
      <c r="U39" s="184">
        <f>'JRC POTEnCIA_AVFCO'!AM44*About!$A$50</f>
        <v>158599881704347.47</v>
      </c>
      <c r="V39" s="184">
        <f>'JRC POTEnCIA_AVFCO'!AN44*About!$A$50</f>
        <v>150574432003366.22</v>
      </c>
      <c r="W39" s="184">
        <f>'JRC POTEnCIA_AVFCO'!AO44*About!$A$50</f>
        <v>145420442575034.72</v>
      </c>
      <c r="X39" s="184">
        <f>'JRC POTEnCIA_AVFCO'!AP44*About!$A$50</f>
        <v>140531463190407.83</v>
      </c>
      <c r="Y39" s="184">
        <f>'JRC POTEnCIA_AVFCO'!AQ44*About!$A$50</f>
        <v>136302946128764.28</v>
      </c>
      <c r="Z39" s="184">
        <f>'JRC POTEnCIA_AVFCO'!AR44*About!$A$50</f>
        <v>131179349944837.55</v>
      </c>
      <c r="AA39" s="184">
        <f>'JRC POTEnCIA_AVFCO'!AS44*About!$A$50</f>
        <v>126287081175300.58</v>
      </c>
      <c r="AB39" s="184">
        <f>'JRC POTEnCIA_AVFCO'!AT44*About!$A$50</f>
        <v>119471574839466.09</v>
      </c>
      <c r="AC39" s="184">
        <f>'JRC POTEnCIA_AVFCO'!AU44*About!$A$50</f>
        <v>116109850386030.45</v>
      </c>
      <c r="AD39" s="184">
        <f>'JRC POTEnCIA_AVFCO'!AV44*About!$A$50</f>
        <v>110486545775311.91</v>
      </c>
      <c r="AE39" s="184">
        <f>'JRC POTEnCIA_AVFCO'!AW44*About!$A$50</f>
        <v>106269964406624.41</v>
      </c>
      <c r="AF39" s="184">
        <f>'JRC POTEnCIA_AVFCO'!AX44*About!$A$50</f>
        <v>98994070258007.875</v>
      </c>
      <c r="AG39" s="184">
        <f>'JRC POTEnCIA_AVFCO'!AY44*About!$A$50</f>
        <v>96012938954292.922</v>
      </c>
      <c r="AH39" s="184">
        <f>'JRC POTEnCIA_AVFCO'!AZ44*About!$A$50</f>
        <v>94503087110014.844</v>
      </c>
      <c r="AI39" s="184">
        <f>'JRC POTEnCIA_AVFCO'!BA44*About!$A$50</f>
        <v>89904270843144.469</v>
      </c>
    </row>
    <row r="40" spans="1:35">
      <c r="A40" s="3" t="s">
        <v>63</v>
      </c>
      <c r="B40" s="184">
        <f>'JRC POTEnCIA_AVFCO'!T34*About!$A$50</f>
        <v>1259607831724632</v>
      </c>
      <c r="C40" s="184">
        <f>'JRC POTEnCIA_AVFCO'!U34*About!$A$50</f>
        <v>1262529848832773.3</v>
      </c>
      <c r="D40" s="184">
        <f>'JRC POTEnCIA_AVFCO'!V34*About!$A$50</f>
        <v>1264599006661967.8</v>
      </c>
      <c r="E40" s="184">
        <f>'JRC POTEnCIA_AVFCO'!W34*About!$A$50</f>
        <v>1259334419434422.5</v>
      </c>
      <c r="F40" s="184">
        <f>'JRC POTEnCIA_AVFCO'!X34*About!$A$50</f>
        <v>1251656502144283</v>
      </c>
      <c r="G40" s="184">
        <f>'JRC POTEnCIA_AVFCO'!Y34*About!$A$50</f>
        <v>1246050600114972.5</v>
      </c>
      <c r="H40" s="184">
        <f>'JRC POTEnCIA_AVFCO'!Z34*About!$A$50</f>
        <v>1221244565639963</v>
      </c>
      <c r="I40" s="184">
        <f>'JRC POTEnCIA_AVFCO'!AA34*About!$A$50</f>
        <v>1221233109736021.5</v>
      </c>
      <c r="J40" s="184">
        <f>'JRC POTEnCIA_AVFCO'!AB34*About!$A$50</f>
        <v>1220590697171148.8</v>
      </c>
      <c r="K40" s="184">
        <f>'JRC POTEnCIA_AVFCO'!AC34*About!$A$50</f>
        <v>1220073053500403</v>
      </c>
      <c r="L40" s="184">
        <f>'JRC POTEnCIA_AVFCO'!AD34*About!$A$50</f>
        <v>1210256871849579.3</v>
      </c>
      <c r="M40" s="184">
        <f>'JRC POTEnCIA_AVFCO'!AE34*About!$A$50</f>
        <v>1220482294552571</v>
      </c>
      <c r="N40" s="184">
        <f>'JRC POTEnCIA_AVFCO'!AF34*About!$A$50</f>
        <v>1223879504243251.5</v>
      </c>
      <c r="O40" s="184">
        <f>'JRC POTEnCIA_AVFCO'!AG34*About!$A$50</f>
        <v>1227117588118976</v>
      </c>
      <c r="P40" s="184">
        <f>'JRC POTEnCIA_AVFCO'!AH34*About!$A$50</f>
        <v>1235491254302533.5</v>
      </c>
      <c r="Q40" s="184">
        <f>'JRC POTEnCIA_AVFCO'!AI34*About!$A$50</f>
        <v>1237122404132351</v>
      </c>
      <c r="R40" s="184">
        <f>'JRC POTEnCIA_AVFCO'!AJ34*About!$A$50</f>
        <v>1240212648963987</v>
      </c>
      <c r="S40" s="184">
        <f>'JRC POTEnCIA_AVFCO'!AK34*About!$A$50</f>
        <v>1239972220645941</v>
      </c>
      <c r="T40" s="184">
        <f>'JRC POTEnCIA_AVFCO'!AL34*About!$A$50</f>
        <v>1235583266895276.3</v>
      </c>
      <c r="U40" s="184">
        <f>'JRC POTEnCIA_AVFCO'!AM34*About!$A$50</f>
        <v>1236797902275252</v>
      </c>
      <c r="V40" s="184">
        <f>'JRC POTEnCIA_AVFCO'!AN34*About!$A$50</f>
        <v>1235683735433106</v>
      </c>
      <c r="W40" s="184">
        <f>'JRC POTEnCIA_AVFCO'!AO34*About!$A$50</f>
        <v>1235552715423754.5</v>
      </c>
      <c r="X40" s="184">
        <f>'JRC POTEnCIA_AVFCO'!AP34*About!$A$50</f>
        <v>1234611971227539.8</v>
      </c>
      <c r="Y40" s="184">
        <f>'JRC POTEnCIA_AVFCO'!AQ34*About!$A$50</f>
        <v>1233750885750213.5</v>
      </c>
      <c r="Z40" s="184">
        <f>'JRC POTEnCIA_AVFCO'!AR34*About!$A$50</f>
        <v>1230745383285890</v>
      </c>
      <c r="AA40" s="184">
        <f>'JRC POTEnCIA_AVFCO'!AS34*About!$A$50</f>
        <v>1229421087560717</v>
      </c>
      <c r="AB40" s="184">
        <f>'JRC POTEnCIA_AVFCO'!AT34*About!$A$50</f>
        <v>1220038531309149.3</v>
      </c>
      <c r="AC40" s="184">
        <f>'JRC POTEnCIA_AVFCO'!AU34*About!$A$50</f>
        <v>1216572897917690</v>
      </c>
      <c r="AD40" s="184">
        <f>'JRC POTEnCIA_AVFCO'!AV34*About!$A$50</f>
        <v>1213692471104057</v>
      </c>
      <c r="AE40" s="184">
        <f>'JRC POTEnCIA_AVFCO'!AW34*About!$A$50</f>
        <v>1211636610502851.5</v>
      </c>
      <c r="AF40" s="184">
        <f>'JRC POTEnCIA_AVFCO'!AX34*About!$A$50</f>
        <v>1206686117507377.5</v>
      </c>
      <c r="AG40" s="184">
        <f>'JRC POTEnCIA_AVFCO'!AY34*About!$A$50</f>
        <v>1205135118969653.3</v>
      </c>
      <c r="AH40" s="184">
        <f>'JRC POTEnCIA_AVFCO'!AZ34*About!$A$50</f>
        <v>1204563665863676.5</v>
      </c>
      <c r="AI40" s="184">
        <f>'JRC POTEnCIA_AVFCO'!BA34*About!$A$50</f>
        <v>1199853884398289</v>
      </c>
    </row>
    <row r="41" spans="1:35">
      <c r="A41" s="3" t="s">
        <v>64</v>
      </c>
      <c r="B41" s="184">
        <f>'JRC POTEnCIA_AVFCO'!T82*About!$A$50</f>
        <v>39957612696332.43</v>
      </c>
      <c r="C41" s="184">
        <f>'JRC POTEnCIA_AVFCO'!U82*About!$A$50</f>
        <v>38567761180809.922</v>
      </c>
      <c r="D41" s="184">
        <f>'JRC POTEnCIA_AVFCO'!V82*About!$A$50</f>
        <v>37655953573278.133</v>
      </c>
      <c r="E41" s="184">
        <f>'JRC POTEnCIA_AVFCO'!W82*About!$A$50</f>
        <v>37105026941754.367</v>
      </c>
      <c r="F41" s="184">
        <f>'JRC POTEnCIA_AVFCO'!X82*About!$A$50</f>
        <v>37421996955091.57</v>
      </c>
      <c r="G41" s="184">
        <f>'JRC POTEnCIA_AVFCO'!Y82*About!$A$50</f>
        <v>37252094943152.695</v>
      </c>
      <c r="H41" s="184">
        <f>'JRC POTEnCIA_AVFCO'!Z82*About!$A$50</f>
        <v>36957666554131.164</v>
      </c>
      <c r="I41" s="184">
        <f>'JRC POTEnCIA_AVFCO'!AA82*About!$A$50</f>
        <v>37131361911131.578</v>
      </c>
      <c r="J41" s="184">
        <f>'JRC POTEnCIA_AVFCO'!AB82*About!$A$50</f>
        <v>37268255624435.25</v>
      </c>
      <c r="K41" s="184">
        <f>'JRC POTEnCIA_AVFCO'!AC82*About!$A$50</f>
        <v>37622164648626.914</v>
      </c>
      <c r="L41" s="184">
        <f>'JRC POTEnCIA_AVFCO'!AD82*About!$A$50</f>
        <v>37688749958001.945</v>
      </c>
      <c r="M41" s="184">
        <f>'JRC POTEnCIA_AVFCO'!AE82*About!$A$50</f>
        <v>38264314893982.93</v>
      </c>
      <c r="N41" s="184">
        <f>'JRC POTEnCIA_AVFCO'!AF82*About!$A$50</f>
        <v>37960982079680.688</v>
      </c>
      <c r="O41" s="184">
        <f>'JRC POTEnCIA_AVFCO'!AG82*About!$A$50</f>
        <v>36942273702552.422</v>
      </c>
      <c r="P41" s="184">
        <f>'JRC POTEnCIA_AVFCO'!AH82*About!$A$50</f>
        <v>36935792202174.094</v>
      </c>
      <c r="Q41" s="184">
        <f>'JRC POTEnCIA_AVFCO'!AI82*About!$A$50</f>
        <v>37498620533355.5</v>
      </c>
      <c r="R41" s="184">
        <f>'JRC POTEnCIA_AVFCO'!AJ82*About!$A$50</f>
        <v>37684836534342.828</v>
      </c>
      <c r="S41" s="184">
        <f>'JRC POTEnCIA_AVFCO'!AK82*About!$A$50</f>
        <v>37762309412232.289</v>
      </c>
      <c r="T41" s="184">
        <f>'JRC POTEnCIA_AVFCO'!AL82*About!$A$50</f>
        <v>38264156555620.461</v>
      </c>
      <c r="U41" s="184">
        <f>'JRC POTEnCIA_AVFCO'!AM82*About!$A$50</f>
        <v>38530995333591.672</v>
      </c>
      <c r="V41" s="184">
        <f>'JRC POTEnCIA_AVFCO'!AN82*About!$A$50</f>
        <v>38817081337890.523</v>
      </c>
      <c r="W41" s="184">
        <f>'JRC POTEnCIA_AVFCO'!AO82*About!$A$50</f>
        <v>38878960127889.305</v>
      </c>
      <c r="X41" s="184">
        <f>'JRC POTEnCIA_AVFCO'!AP82*About!$A$50</f>
        <v>39258680342522.039</v>
      </c>
      <c r="Y41" s="184">
        <f>'JRC POTEnCIA_AVFCO'!AQ82*About!$A$50</f>
        <v>39897363093745.883</v>
      </c>
      <c r="Z41" s="184">
        <f>'JRC POTEnCIA_AVFCO'!AR82*About!$A$50</f>
        <v>40545951112792.789</v>
      </c>
      <c r="AA41" s="184">
        <f>'JRC POTEnCIA_AVFCO'!AS82*About!$A$50</f>
        <v>41261677961105.547</v>
      </c>
      <c r="AB41" s="184">
        <f>'JRC POTEnCIA_AVFCO'!AT82*About!$A$50</f>
        <v>42032978332269.727</v>
      </c>
      <c r="AC41" s="184">
        <f>'JRC POTEnCIA_AVFCO'!AU82*About!$A$50</f>
        <v>42414581448671.195</v>
      </c>
      <c r="AD41" s="184">
        <f>'JRC POTEnCIA_AVFCO'!AV82*About!$A$50</f>
        <v>42622251903691.711</v>
      </c>
      <c r="AE41" s="184">
        <f>'JRC POTEnCIA_AVFCO'!AW82*About!$A$50</f>
        <v>42597245552226.727</v>
      </c>
      <c r="AF41" s="184">
        <f>'JRC POTEnCIA_AVFCO'!AX82*About!$A$50</f>
        <v>41851709469951.68</v>
      </c>
      <c r="AG41" s="184">
        <f>'JRC POTEnCIA_AVFCO'!AY82*About!$A$50</f>
        <v>41815250854933.523</v>
      </c>
      <c r="AH41" s="184">
        <f>'JRC POTEnCIA_AVFCO'!AZ82*About!$A$50</f>
        <v>41490309992787.844</v>
      </c>
      <c r="AI41" s="184">
        <f>'JRC POTEnCIA_AVFCO'!BA82*About!$A$50</f>
        <v>40332257072421.766</v>
      </c>
    </row>
    <row r="42" spans="1:35">
      <c r="A42" s="3" t="s">
        <v>60</v>
      </c>
      <c r="B42" s="184">
        <f>'JRC POTEnCIA_AVFCO'!T83*About!$A$50</f>
        <v>1290868995.2225955</v>
      </c>
      <c r="C42" s="184">
        <f>'JRC POTEnCIA_AVFCO'!U83*About!$A$50</f>
        <v>2421651727.5342541</v>
      </c>
      <c r="D42" s="184">
        <f>'JRC POTEnCIA_AVFCO'!V83*About!$A$50</f>
        <v>4638542396.645031</v>
      </c>
      <c r="E42" s="184">
        <f>'JRC POTEnCIA_AVFCO'!W83*About!$A$50</f>
        <v>11494793156.322023</v>
      </c>
      <c r="F42" s="184">
        <f>'JRC POTEnCIA_AVFCO'!X83*About!$A$50</f>
        <v>15036799662.356997</v>
      </c>
      <c r="G42" s="184">
        <f>'JRC POTEnCIA_AVFCO'!Y83*About!$A$50</f>
        <v>16081368249.610603</v>
      </c>
      <c r="H42" s="184">
        <f>'JRC POTEnCIA_AVFCO'!Z83*About!$A$50</f>
        <v>16961465616.158457</v>
      </c>
      <c r="I42" s="184">
        <f>'JRC POTEnCIA_AVFCO'!AA83*About!$A$50</f>
        <v>17613156599.005215</v>
      </c>
      <c r="J42" s="184">
        <f>'JRC POTEnCIA_AVFCO'!AB83*About!$A$50</f>
        <v>18014378574.278076</v>
      </c>
      <c r="K42" s="184">
        <f>'JRC POTEnCIA_AVFCO'!AC83*About!$A$50</f>
        <v>18161473005.891762</v>
      </c>
      <c r="L42" s="184">
        <f>'JRC POTEnCIA_AVFCO'!AD83*About!$A$50</f>
        <v>18107221595.168129</v>
      </c>
      <c r="M42" s="184">
        <f>'JRC POTEnCIA_AVFCO'!AE83*About!$A$50</f>
        <v>17993806559.858681</v>
      </c>
      <c r="N42" s="184">
        <f>'JRC POTEnCIA_AVFCO'!AF83*About!$A$50</f>
        <v>22560571087.856926</v>
      </c>
      <c r="O42" s="184">
        <f>'JRC POTEnCIA_AVFCO'!AG83*About!$A$50</f>
        <v>224303458796.44876</v>
      </c>
      <c r="P42" s="184">
        <f>'JRC POTEnCIA_AVFCO'!AH83*About!$A$50</f>
        <v>870726431664.68713</v>
      </c>
      <c r="Q42" s="184">
        <f>'JRC POTEnCIA_AVFCO'!AI83*About!$A$50</f>
        <v>2072399276620.5381</v>
      </c>
      <c r="R42" s="184">
        <f>'JRC POTEnCIA_AVFCO'!AJ83*About!$A$50</f>
        <v>3945178926446.6782</v>
      </c>
      <c r="S42" s="184">
        <f>'JRC POTEnCIA_AVFCO'!AK83*About!$A$50</f>
        <v>6575104871738.7588</v>
      </c>
      <c r="T42" s="184">
        <f>'JRC POTEnCIA_AVFCO'!AL83*About!$A$50</f>
        <v>10044011632038.408</v>
      </c>
      <c r="U42" s="184">
        <f>'JRC POTEnCIA_AVFCO'!AM83*About!$A$50</f>
        <v>14388286754510.5</v>
      </c>
      <c r="V42" s="184">
        <f>'JRC POTEnCIA_AVFCO'!AN83*About!$A$50</f>
        <v>19672427348402.508</v>
      </c>
      <c r="W42" s="184">
        <f>'JRC POTEnCIA_AVFCO'!AO83*About!$A$50</f>
        <v>25796506546699.043</v>
      </c>
      <c r="X42" s="184">
        <f>'JRC POTEnCIA_AVFCO'!AP83*About!$A$50</f>
        <v>32797525882245.223</v>
      </c>
      <c r="Y42" s="184">
        <f>'JRC POTEnCIA_AVFCO'!AQ83*About!$A$50</f>
        <v>40719332377744.883</v>
      </c>
      <c r="Z42" s="184">
        <f>'JRC POTEnCIA_AVFCO'!AR83*About!$A$50</f>
        <v>49614365543573.273</v>
      </c>
      <c r="AA42" s="184">
        <f>'JRC POTEnCIA_AVFCO'!AS83*About!$A$50</f>
        <v>59473838713598.609</v>
      </c>
      <c r="AB42" s="184">
        <f>'JRC POTEnCIA_AVFCO'!AT83*About!$A$50</f>
        <v>70191680128190.914</v>
      </c>
      <c r="AC42" s="184">
        <f>'JRC POTEnCIA_AVFCO'!AU83*About!$A$50</f>
        <v>81849136804438.781</v>
      </c>
      <c r="AD42" s="184">
        <f>'JRC POTEnCIA_AVFCO'!AV83*About!$A$50</f>
        <v>94387207004772.953</v>
      </c>
      <c r="AE42" s="184">
        <f>'JRC POTEnCIA_AVFCO'!AW83*About!$A$50</f>
        <v>107725889101777.42</v>
      </c>
      <c r="AF42" s="184">
        <f>'JRC POTEnCIA_AVFCO'!AX83*About!$A$50</f>
        <v>122100841702754.16</v>
      </c>
      <c r="AG42" s="184">
        <f>'JRC POTEnCIA_AVFCO'!AY83*About!$A$50</f>
        <v>137063653039833.17</v>
      </c>
      <c r="AH42" s="184">
        <f>'JRC POTEnCIA_AVFCO'!AZ83*About!$A$50</f>
        <v>154594966652952.44</v>
      </c>
      <c r="AI42" s="184">
        <f>'JRC POTEnCIA_AVFCO'!BA83*About!$A$50</f>
        <v>171091029237222.66</v>
      </c>
    </row>
    <row r="44" spans="1:35">
      <c r="A44" s="183" t="s">
        <v>599</v>
      </c>
    </row>
    <row r="45" spans="1:35">
      <c r="B45" s="6">
        <v>2017</v>
      </c>
      <c r="C45" s="6">
        <v>2018</v>
      </c>
      <c r="D45" s="6">
        <v>2019</v>
      </c>
      <c r="E45" s="6">
        <v>2020</v>
      </c>
      <c r="F45" s="6">
        <v>2021</v>
      </c>
      <c r="G45" s="6">
        <v>2022</v>
      </c>
      <c r="H45" s="6">
        <v>2023</v>
      </c>
      <c r="I45" s="6">
        <v>2024</v>
      </c>
      <c r="J45" s="6">
        <v>2025</v>
      </c>
      <c r="K45" s="6">
        <v>2026</v>
      </c>
      <c r="L45" s="6">
        <v>2027</v>
      </c>
      <c r="M45" s="6">
        <v>2028</v>
      </c>
      <c r="N45" s="6">
        <v>2029</v>
      </c>
      <c r="O45" s="6">
        <v>2030</v>
      </c>
      <c r="P45" s="6">
        <v>2031</v>
      </c>
      <c r="Q45" s="6">
        <v>2032</v>
      </c>
      <c r="R45" s="6">
        <v>2033</v>
      </c>
      <c r="S45" s="6">
        <v>2034</v>
      </c>
      <c r="T45" s="6">
        <v>2035</v>
      </c>
      <c r="U45" s="6">
        <v>2036</v>
      </c>
      <c r="V45" s="6">
        <v>2037</v>
      </c>
      <c r="W45" s="6">
        <v>2038</v>
      </c>
      <c r="X45" s="6">
        <v>2039</v>
      </c>
      <c r="Y45" s="6">
        <v>2040</v>
      </c>
      <c r="Z45" s="6">
        <v>2041</v>
      </c>
      <c r="AA45" s="6">
        <v>2042</v>
      </c>
      <c r="AB45" s="6">
        <v>2043</v>
      </c>
      <c r="AC45" s="6">
        <v>2044</v>
      </c>
      <c r="AD45" s="6">
        <v>2045</v>
      </c>
      <c r="AE45" s="6">
        <v>2046</v>
      </c>
      <c r="AF45" s="6">
        <v>2047</v>
      </c>
      <c r="AG45" s="6">
        <v>2048</v>
      </c>
      <c r="AH45" s="6">
        <v>2049</v>
      </c>
      <c r="AI45" s="6">
        <v>2050</v>
      </c>
    </row>
    <row r="46" spans="1:35">
      <c r="A46" s="182" t="s">
        <v>558</v>
      </c>
      <c r="B46" s="184">
        <f>C46</f>
        <v>57.019880793347632</v>
      </c>
      <c r="C46" s="184">
        <f>'Subsidies Paid'!$E$17/'EU Calculations'!B7</f>
        <v>57.019880793347632</v>
      </c>
      <c r="D46" s="184">
        <f>C46</f>
        <v>57.019880793347632</v>
      </c>
      <c r="E46" s="184">
        <f t="shared" ref="E46:AI52" si="0">D46</f>
        <v>57.019880793347632</v>
      </c>
      <c r="F46" s="184">
        <f t="shared" si="0"/>
        <v>57.019880793347632</v>
      </c>
      <c r="G46" s="184">
        <f t="shared" si="0"/>
        <v>57.019880793347632</v>
      </c>
      <c r="H46" s="184">
        <f t="shared" si="0"/>
        <v>57.019880793347632</v>
      </c>
      <c r="I46" s="184">
        <f t="shared" si="0"/>
        <v>57.019880793347632</v>
      </c>
      <c r="J46" s="184">
        <f t="shared" si="0"/>
        <v>57.019880793347632</v>
      </c>
      <c r="K46" s="184">
        <f t="shared" si="0"/>
        <v>57.019880793347632</v>
      </c>
      <c r="L46" s="184">
        <f t="shared" si="0"/>
        <v>57.019880793347632</v>
      </c>
      <c r="M46" s="184">
        <f t="shared" si="0"/>
        <v>57.019880793347632</v>
      </c>
      <c r="N46" s="184">
        <f t="shared" si="0"/>
        <v>57.019880793347632</v>
      </c>
      <c r="O46" s="184">
        <f t="shared" si="0"/>
        <v>57.019880793347632</v>
      </c>
      <c r="P46" s="184">
        <f t="shared" si="0"/>
        <v>57.019880793347632</v>
      </c>
      <c r="Q46" s="184">
        <f t="shared" si="0"/>
        <v>57.019880793347632</v>
      </c>
      <c r="R46" s="184">
        <f t="shared" si="0"/>
        <v>57.019880793347632</v>
      </c>
      <c r="S46" s="184">
        <f t="shared" si="0"/>
        <v>57.019880793347632</v>
      </c>
      <c r="T46" s="184">
        <f t="shared" si="0"/>
        <v>57.019880793347632</v>
      </c>
      <c r="U46" s="184">
        <f t="shared" si="0"/>
        <v>57.019880793347632</v>
      </c>
      <c r="V46" s="184">
        <f t="shared" si="0"/>
        <v>57.019880793347632</v>
      </c>
      <c r="W46" s="184">
        <f t="shared" si="0"/>
        <v>57.019880793347632</v>
      </c>
      <c r="X46" s="184">
        <f t="shared" si="0"/>
        <v>57.019880793347632</v>
      </c>
      <c r="Y46" s="184">
        <f t="shared" si="0"/>
        <v>57.019880793347632</v>
      </c>
      <c r="Z46" s="184">
        <f t="shared" si="0"/>
        <v>57.019880793347632</v>
      </c>
      <c r="AA46" s="184">
        <f t="shared" si="0"/>
        <v>57.019880793347632</v>
      </c>
      <c r="AB46" s="184">
        <f t="shared" si="0"/>
        <v>57.019880793347632</v>
      </c>
      <c r="AC46" s="184">
        <f t="shared" si="0"/>
        <v>57.019880793347632</v>
      </c>
      <c r="AD46" s="184">
        <f t="shared" si="0"/>
        <v>57.019880793347632</v>
      </c>
      <c r="AE46" s="184">
        <f t="shared" si="0"/>
        <v>57.019880793347632</v>
      </c>
      <c r="AF46" s="184">
        <f t="shared" si="0"/>
        <v>57.019880793347632</v>
      </c>
      <c r="AG46" s="184">
        <f t="shared" si="0"/>
        <v>57.019880793347632</v>
      </c>
      <c r="AH46" s="184">
        <f t="shared" si="0"/>
        <v>57.019880793347632</v>
      </c>
      <c r="AI46" s="184">
        <f t="shared" si="0"/>
        <v>57.019880793347632</v>
      </c>
    </row>
    <row r="47" spans="1:35">
      <c r="A47" s="182" t="s">
        <v>559</v>
      </c>
      <c r="B47" s="184">
        <f t="shared" ref="B47:B52" si="1">C47</f>
        <v>118.9902545669059</v>
      </c>
      <c r="C47" s="184">
        <f>'Subsidies Paid'!$E$18/'EU Calculations'!B15</f>
        <v>118.9902545669059</v>
      </c>
      <c r="D47" s="184">
        <f t="shared" ref="D47:S52" si="2">C47</f>
        <v>118.9902545669059</v>
      </c>
      <c r="E47" s="184">
        <f t="shared" si="2"/>
        <v>118.9902545669059</v>
      </c>
      <c r="F47" s="184">
        <f t="shared" si="2"/>
        <v>118.9902545669059</v>
      </c>
      <c r="G47" s="184">
        <f t="shared" si="2"/>
        <v>118.9902545669059</v>
      </c>
      <c r="H47" s="184">
        <f t="shared" si="2"/>
        <v>118.9902545669059</v>
      </c>
      <c r="I47" s="184">
        <f t="shared" si="2"/>
        <v>118.9902545669059</v>
      </c>
      <c r="J47" s="184">
        <f t="shared" si="2"/>
        <v>118.9902545669059</v>
      </c>
      <c r="K47" s="184">
        <f t="shared" si="2"/>
        <v>118.9902545669059</v>
      </c>
      <c r="L47" s="184">
        <f t="shared" si="2"/>
        <v>118.9902545669059</v>
      </c>
      <c r="M47" s="184">
        <f t="shared" si="2"/>
        <v>118.9902545669059</v>
      </c>
      <c r="N47" s="184">
        <f t="shared" si="2"/>
        <v>118.9902545669059</v>
      </c>
      <c r="O47" s="184">
        <f t="shared" si="2"/>
        <v>118.9902545669059</v>
      </c>
      <c r="P47" s="184">
        <f t="shared" si="2"/>
        <v>118.9902545669059</v>
      </c>
      <c r="Q47" s="184">
        <f t="shared" si="2"/>
        <v>118.9902545669059</v>
      </c>
      <c r="R47" s="184">
        <f t="shared" si="2"/>
        <v>118.9902545669059</v>
      </c>
      <c r="S47" s="184">
        <f t="shared" si="2"/>
        <v>118.9902545669059</v>
      </c>
      <c r="T47" s="184">
        <f t="shared" si="0"/>
        <v>118.9902545669059</v>
      </c>
      <c r="U47" s="184">
        <f t="shared" si="0"/>
        <v>118.9902545669059</v>
      </c>
      <c r="V47" s="184">
        <f t="shared" si="0"/>
        <v>118.9902545669059</v>
      </c>
      <c r="W47" s="184">
        <f t="shared" si="0"/>
        <v>118.9902545669059</v>
      </c>
      <c r="X47" s="184">
        <f t="shared" si="0"/>
        <v>118.9902545669059</v>
      </c>
      <c r="Y47" s="184">
        <f t="shared" si="0"/>
        <v>118.9902545669059</v>
      </c>
      <c r="Z47" s="184">
        <f t="shared" si="0"/>
        <v>118.9902545669059</v>
      </c>
      <c r="AA47" s="184">
        <f t="shared" si="0"/>
        <v>118.9902545669059</v>
      </c>
      <c r="AB47" s="184">
        <f t="shared" si="0"/>
        <v>118.9902545669059</v>
      </c>
      <c r="AC47" s="184">
        <f t="shared" si="0"/>
        <v>118.9902545669059</v>
      </c>
      <c r="AD47" s="184">
        <f t="shared" si="0"/>
        <v>118.9902545669059</v>
      </c>
      <c r="AE47" s="184">
        <f t="shared" si="0"/>
        <v>118.9902545669059</v>
      </c>
      <c r="AF47" s="184">
        <f t="shared" si="0"/>
        <v>118.9902545669059</v>
      </c>
      <c r="AG47" s="184">
        <f t="shared" si="0"/>
        <v>118.9902545669059</v>
      </c>
      <c r="AH47" s="184">
        <f t="shared" si="0"/>
        <v>118.9902545669059</v>
      </c>
      <c r="AI47" s="184">
        <f t="shared" si="0"/>
        <v>118.9902545669059</v>
      </c>
    </row>
    <row r="48" spans="1:35">
      <c r="A48" s="182" t="s">
        <v>2</v>
      </c>
      <c r="B48" s="184">
        <f t="shared" si="1"/>
        <v>278.48220138052011</v>
      </c>
      <c r="C48" s="184">
        <f>'Subsidies Paid'!$E$19/'EU Calculations'!B8</f>
        <v>278.48220138052011</v>
      </c>
      <c r="D48" s="184">
        <f t="shared" si="2"/>
        <v>278.48220138052011</v>
      </c>
      <c r="E48" s="184">
        <f t="shared" si="0"/>
        <v>278.48220138052011</v>
      </c>
      <c r="F48" s="184">
        <f t="shared" si="0"/>
        <v>278.48220138052011</v>
      </c>
      <c r="G48" s="184">
        <f t="shared" si="0"/>
        <v>278.48220138052011</v>
      </c>
      <c r="H48" s="184">
        <f t="shared" si="0"/>
        <v>278.48220138052011</v>
      </c>
      <c r="I48" s="184">
        <f t="shared" si="0"/>
        <v>278.48220138052011</v>
      </c>
      <c r="J48" s="184">
        <f t="shared" si="0"/>
        <v>278.48220138052011</v>
      </c>
      <c r="K48" s="184">
        <f t="shared" si="0"/>
        <v>278.48220138052011</v>
      </c>
      <c r="L48" s="184">
        <f t="shared" si="0"/>
        <v>278.48220138052011</v>
      </c>
      <c r="M48" s="184">
        <f t="shared" si="0"/>
        <v>278.48220138052011</v>
      </c>
      <c r="N48" s="184">
        <f t="shared" si="0"/>
        <v>278.48220138052011</v>
      </c>
      <c r="O48" s="184">
        <f t="shared" si="0"/>
        <v>278.48220138052011</v>
      </c>
      <c r="P48" s="184">
        <f t="shared" si="0"/>
        <v>278.48220138052011</v>
      </c>
      <c r="Q48" s="184">
        <f t="shared" si="0"/>
        <v>278.48220138052011</v>
      </c>
      <c r="R48" s="184">
        <f t="shared" si="0"/>
        <v>278.48220138052011</v>
      </c>
      <c r="S48" s="184">
        <f t="shared" si="0"/>
        <v>278.48220138052011</v>
      </c>
      <c r="T48" s="184">
        <f t="shared" si="0"/>
        <v>278.48220138052011</v>
      </c>
      <c r="U48" s="184">
        <f t="shared" si="0"/>
        <v>278.48220138052011</v>
      </c>
      <c r="V48" s="184">
        <f t="shared" si="0"/>
        <v>278.48220138052011</v>
      </c>
      <c r="W48" s="184">
        <f t="shared" si="0"/>
        <v>278.48220138052011</v>
      </c>
      <c r="X48" s="184">
        <f t="shared" si="0"/>
        <v>278.48220138052011</v>
      </c>
      <c r="Y48" s="184">
        <f t="shared" si="0"/>
        <v>278.48220138052011</v>
      </c>
      <c r="Z48" s="184">
        <f t="shared" si="0"/>
        <v>278.48220138052011</v>
      </c>
      <c r="AA48" s="184">
        <f t="shared" si="0"/>
        <v>278.48220138052011</v>
      </c>
      <c r="AB48" s="184">
        <f t="shared" si="0"/>
        <v>278.48220138052011</v>
      </c>
      <c r="AC48" s="184">
        <f t="shared" si="0"/>
        <v>278.48220138052011</v>
      </c>
      <c r="AD48" s="184">
        <f t="shared" si="0"/>
        <v>278.48220138052011</v>
      </c>
      <c r="AE48" s="184">
        <f t="shared" si="0"/>
        <v>278.48220138052011</v>
      </c>
      <c r="AF48" s="184">
        <f t="shared" si="0"/>
        <v>278.48220138052011</v>
      </c>
      <c r="AG48" s="184">
        <f t="shared" si="0"/>
        <v>278.48220138052011</v>
      </c>
      <c r="AH48" s="184">
        <f t="shared" si="0"/>
        <v>278.48220138052011</v>
      </c>
      <c r="AI48" s="184">
        <f t="shared" si="0"/>
        <v>278.48220138052011</v>
      </c>
    </row>
    <row r="49" spans="1:35" s="182" customFormat="1">
      <c r="A49" s="182" t="s">
        <v>4</v>
      </c>
      <c r="B49" s="184">
        <f t="shared" si="1"/>
        <v>9.8777185183356373</v>
      </c>
      <c r="C49" s="184">
        <f>'Subsidies Paid'!$E$20/'EU Calculations'!B6</f>
        <v>9.8777185183356373</v>
      </c>
      <c r="D49" s="184">
        <f t="shared" si="2"/>
        <v>9.8777185183356373</v>
      </c>
      <c r="E49" s="184">
        <f t="shared" si="0"/>
        <v>9.8777185183356373</v>
      </c>
      <c r="F49" s="184">
        <f t="shared" si="0"/>
        <v>9.8777185183356373</v>
      </c>
      <c r="G49" s="184">
        <f t="shared" si="0"/>
        <v>9.8777185183356373</v>
      </c>
      <c r="H49" s="184">
        <f t="shared" si="0"/>
        <v>9.8777185183356373</v>
      </c>
      <c r="I49" s="184">
        <f t="shared" si="0"/>
        <v>9.8777185183356373</v>
      </c>
      <c r="J49" s="184">
        <f t="shared" si="0"/>
        <v>9.8777185183356373</v>
      </c>
      <c r="K49" s="184">
        <f t="shared" si="0"/>
        <v>9.8777185183356373</v>
      </c>
      <c r="L49" s="184">
        <f t="shared" si="0"/>
        <v>9.8777185183356373</v>
      </c>
      <c r="M49" s="184">
        <f t="shared" si="0"/>
        <v>9.8777185183356373</v>
      </c>
      <c r="N49" s="184">
        <f t="shared" si="0"/>
        <v>9.8777185183356373</v>
      </c>
      <c r="O49" s="184">
        <f t="shared" si="0"/>
        <v>9.8777185183356373</v>
      </c>
      <c r="P49" s="184">
        <f t="shared" si="0"/>
        <v>9.8777185183356373</v>
      </c>
      <c r="Q49" s="184">
        <f t="shared" si="0"/>
        <v>9.8777185183356373</v>
      </c>
      <c r="R49" s="184">
        <f t="shared" si="0"/>
        <v>9.8777185183356373</v>
      </c>
      <c r="S49" s="184">
        <f t="shared" si="0"/>
        <v>9.8777185183356373</v>
      </c>
      <c r="T49" s="184">
        <f t="shared" si="0"/>
        <v>9.8777185183356373</v>
      </c>
      <c r="U49" s="184">
        <f t="shared" si="0"/>
        <v>9.8777185183356373</v>
      </c>
      <c r="V49" s="184">
        <f t="shared" si="0"/>
        <v>9.8777185183356373</v>
      </c>
      <c r="W49" s="184">
        <f t="shared" si="0"/>
        <v>9.8777185183356373</v>
      </c>
      <c r="X49" s="184">
        <f t="shared" si="0"/>
        <v>9.8777185183356373</v>
      </c>
      <c r="Y49" s="184">
        <f t="shared" si="0"/>
        <v>9.8777185183356373</v>
      </c>
      <c r="Z49" s="184">
        <f t="shared" si="0"/>
        <v>9.8777185183356373</v>
      </c>
      <c r="AA49" s="184">
        <f t="shared" si="0"/>
        <v>9.8777185183356373</v>
      </c>
      <c r="AB49" s="184">
        <f t="shared" si="0"/>
        <v>9.8777185183356373</v>
      </c>
      <c r="AC49" s="184">
        <f t="shared" si="0"/>
        <v>9.8777185183356373</v>
      </c>
      <c r="AD49" s="184">
        <f t="shared" si="0"/>
        <v>9.8777185183356373</v>
      </c>
      <c r="AE49" s="184">
        <f t="shared" si="0"/>
        <v>9.8777185183356373</v>
      </c>
      <c r="AF49" s="184">
        <f t="shared" si="0"/>
        <v>9.8777185183356373</v>
      </c>
      <c r="AG49" s="184">
        <f t="shared" si="0"/>
        <v>9.8777185183356373</v>
      </c>
      <c r="AH49" s="184">
        <f t="shared" si="0"/>
        <v>9.8777185183356373</v>
      </c>
      <c r="AI49" s="184">
        <f t="shared" si="0"/>
        <v>9.8777185183356373</v>
      </c>
    </row>
    <row r="50" spans="1:35" s="182" customFormat="1">
      <c r="A50" s="182" t="s">
        <v>6</v>
      </c>
      <c r="B50" s="184">
        <f t="shared" si="1"/>
        <v>20.945342849187426</v>
      </c>
      <c r="C50" s="184">
        <f>'Subsidies Paid'!$E$21/SUM('EU Calculations'!B3,B14)</f>
        <v>20.945342849187426</v>
      </c>
      <c r="D50" s="184">
        <f t="shared" si="2"/>
        <v>20.945342849187426</v>
      </c>
      <c r="E50" s="184">
        <f t="shared" si="0"/>
        <v>20.945342849187426</v>
      </c>
      <c r="F50" s="184">
        <f t="shared" si="0"/>
        <v>20.945342849187426</v>
      </c>
      <c r="G50" s="184">
        <f t="shared" si="0"/>
        <v>20.945342849187426</v>
      </c>
      <c r="H50" s="184">
        <f t="shared" si="0"/>
        <v>20.945342849187426</v>
      </c>
      <c r="I50" s="184">
        <f t="shared" si="0"/>
        <v>20.945342849187426</v>
      </c>
      <c r="J50" s="184">
        <f t="shared" si="0"/>
        <v>20.945342849187426</v>
      </c>
      <c r="K50" s="184">
        <f t="shared" si="0"/>
        <v>20.945342849187426</v>
      </c>
      <c r="L50" s="184">
        <f t="shared" si="0"/>
        <v>20.945342849187426</v>
      </c>
      <c r="M50" s="184">
        <f t="shared" si="0"/>
        <v>20.945342849187426</v>
      </c>
      <c r="N50" s="184">
        <f t="shared" si="0"/>
        <v>20.945342849187426</v>
      </c>
      <c r="O50" s="184">
        <f t="shared" si="0"/>
        <v>20.945342849187426</v>
      </c>
      <c r="P50" s="184">
        <f t="shared" si="0"/>
        <v>20.945342849187426</v>
      </c>
      <c r="Q50" s="184">
        <f t="shared" si="0"/>
        <v>20.945342849187426</v>
      </c>
      <c r="R50" s="184">
        <f t="shared" si="0"/>
        <v>20.945342849187426</v>
      </c>
      <c r="S50" s="184">
        <f t="shared" si="0"/>
        <v>20.945342849187426</v>
      </c>
      <c r="T50" s="184">
        <f t="shared" si="0"/>
        <v>20.945342849187426</v>
      </c>
      <c r="U50" s="184">
        <f t="shared" si="0"/>
        <v>20.945342849187426</v>
      </c>
      <c r="V50" s="184">
        <f t="shared" si="0"/>
        <v>20.945342849187426</v>
      </c>
      <c r="W50" s="184">
        <f t="shared" si="0"/>
        <v>20.945342849187426</v>
      </c>
      <c r="X50" s="184">
        <f t="shared" si="0"/>
        <v>20.945342849187426</v>
      </c>
      <c r="Y50" s="184">
        <f t="shared" si="0"/>
        <v>20.945342849187426</v>
      </c>
      <c r="Z50" s="184">
        <f t="shared" si="0"/>
        <v>20.945342849187426</v>
      </c>
      <c r="AA50" s="184">
        <f t="shared" si="0"/>
        <v>20.945342849187426</v>
      </c>
      <c r="AB50" s="184">
        <f t="shared" si="0"/>
        <v>20.945342849187426</v>
      </c>
      <c r="AC50" s="184">
        <f t="shared" si="0"/>
        <v>20.945342849187426</v>
      </c>
      <c r="AD50" s="184">
        <f t="shared" si="0"/>
        <v>20.945342849187426</v>
      </c>
      <c r="AE50" s="184">
        <f t="shared" si="0"/>
        <v>20.945342849187426</v>
      </c>
      <c r="AF50" s="184">
        <f t="shared" si="0"/>
        <v>20.945342849187426</v>
      </c>
      <c r="AG50" s="184">
        <f t="shared" si="0"/>
        <v>20.945342849187426</v>
      </c>
      <c r="AH50" s="184">
        <f t="shared" si="0"/>
        <v>20.945342849187426</v>
      </c>
      <c r="AI50" s="184">
        <f t="shared" si="0"/>
        <v>20.945342849187426</v>
      </c>
    </row>
    <row r="51" spans="1:35" s="182" customFormat="1">
      <c r="A51" s="182" t="s">
        <v>7</v>
      </c>
      <c r="B51" s="184">
        <f t="shared" si="1"/>
        <v>33.217658945786553</v>
      </c>
      <c r="C51" s="184">
        <f>'Subsidies Paid'!$E$22/SUM('EU Calculations'!B4,'EU Calculations'!B13)</f>
        <v>33.217658945786553</v>
      </c>
      <c r="D51" s="184">
        <f t="shared" si="2"/>
        <v>33.217658945786553</v>
      </c>
      <c r="E51" s="184">
        <f t="shared" si="0"/>
        <v>33.217658945786553</v>
      </c>
      <c r="F51" s="184">
        <f t="shared" si="0"/>
        <v>33.217658945786553</v>
      </c>
      <c r="G51" s="184">
        <f t="shared" si="0"/>
        <v>33.217658945786553</v>
      </c>
      <c r="H51" s="184">
        <f t="shared" si="0"/>
        <v>33.217658945786553</v>
      </c>
      <c r="I51" s="184">
        <f t="shared" si="0"/>
        <v>33.217658945786553</v>
      </c>
      <c r="J51" s="184">
        <f t="shared" si="0"/>
        <v>33.217658945786553</v>
      </c>
      <c r="K51" s="184">
        <f t="shared" si="0"/>
        <v>33.217658945786553</v>
      </c>
      <c r="L51" s="184">
        <f t="shared" si="0"/>
        <v>33.217658945786553</v>
      </c>
      <c r="M51" s="184">
        <f t="shared" si="0"/>
        <v>33.217658945786553</v>
      </c>
      <c r="N51" s="184">
        <f t="shared" si="0"/>
        <v>33.217658945786553</v>
      </c>
      <c r="O51" s="184">
        <f t="shared" si="0"/>
        <v>33.217658945786553</v>
      </c>
      <c r="P51" s="184">
        <f t="shared" si="0"/>
        <v>33.217658945786553</v>
      </c>
      <c r="Q51" s="184">
        <f t="shared" si="0"/>
        <v>33.217658945786553</v>
      </c>
      <c r="R51" s="184">
        <f t="shared" si="0"/>
        <v>33.217658945786553</v>
      </c>
      <c r="S51" s="184">
        <f t="shared" si="0"/>
        <v>33.217658945786553</v>
      </c>
      <c r="T51" s="184">
        <f t="shared" si="0"/>
        <v>33.217658945786553</v>
      </c>
      <c r="U51" s="184">
        <f t="shared" si="0"/>
        <v>33.217658945786553</v>
      </c>
      <c r="V51" s="184">
        <f t="shared" si="0"/>
        <v>33.217658945786553</v>
      </c>
      <c r="W51" s="184">
        <f t="shared" si="0"/>
        <v>33.217658945786553</v>
      </c>
      <c r="X51" s="184">
        <f t="shared" si="0"/>
        <v>33.217658945786553</v>
      </c>
      <c r="Y51" s="184">
        <f t="shared" si="0"/>
        <v>33.217658945786553</v>
      </c>
      <c r="Z51" s="184">
        <f t="shared" si="0"/>
        <v>33.217658945786553</v>
      </c>
      <c r="AA51" s="184">
        <f t="shared" si="0"/>
        <v>33.217658945786553</v>
      </c>
      <c r="AB51" s="184">
        <f t="shared" si="0"/>
        <v>33.217658945786553</v>
      </c>
      <c r="AC51" s="184">
        <f t="shared" si="0"/>
        <v>33.217658945786553</v>
      </c>
      <c r="AD51" s="184">
        <f t="shared" si="0"/>
        <v>33.217658945786553</v>
      </c>
      <c r="AE51" s="184">
        <f t="shared" si="0"/>
        <v>33.217658945786553</v>
      </c>
      <c r="AF51" s="184">
        <f t="shared" si="0"/>
        <v>33.217658945786553</v>
      </c>
      <c r="AG51" s="184">
        <f t="shared" si="0"/>
        <v>33.217658945786553</v>
      </c>
      <c r="AH51" s="184">
        <f t="shared" si="0"/>
        <v>33.217658945786553</v>
      </c>
      <c r="AI51" s="184">
        <f t="shared" si="0"/>
        <v>33.217658945786553</v>
      </c>
    </row>
    <row r="52" spans="1:35" s="182" customFormat="1">
      <c r="A52" s="182" t="s">
        <v>8</v>
      </c>
      <c r="B52" s="184">
        <f t="shared" si="1"/>
        <v>5.4139915605311302</v>
      </c>
      <c r="C52" s="184">
        <f>'Subsidies Paid'!$E$23/'EU Calculations'!B5</f>
        <v>5.4139915605311302</v>
      </c>
      <c r="D52" s="184">
        <f t="shared" si="2"/>
        <v>5.4139915605311302</v>
      </c>
      <c r="E52" s="184">
        <f t="shared" si="0"/>
        <v>5.4139915605311302</v>
      </c>
      <c r="F52" s="184">
        <f t="shared" si="0"/>
        <v>5.4139915605311302</v>
      </c>
      <c r="G52" s="184">
        <f t="shared" si="0"/>
        <v>5.4139915605311302</v>
      </c>
      <c r="H52" s="184">
        <f t="shared" si="0"/>
        <v>5.4139915605311302</v>
      </c>
      <c r="I52" s="184">
        <f t="shared" si="0"/>
        <v>5.4139915605311302</v>
      </c>
      <c r="J52" s="184">
        <f t="shared" si="0"/>
        <v>5.4139915605311302</v>
      </c>
      <c r="K52" s="184">
        <f t="shared" si="0"/>
        <v>5.4139915605311302</v>
      </c>
      <c r="L52" s="184">
        <f t="shared" si="0"/>
        <v>5.4139915605311302</v>
      </c>
      <c r="M52" s="184">
        <f t="shared" si="0"/>
        <v>5.4139915605311302</v>
      </c>
      <c r="N52" s="184">
        <f t="shared" si="0"/>
        <v>5.4139915605311302</v>
      </c>
      <c r="O52" s="184">
        <f t="shared" si="0"/>
        <v>5.4139915605311302</v>
      </c>
      <c r="P52" s="184">
        <f t="shared" si="0"/>
        <v>5.4139915605311302</v>
      </c>
      <c r="Q52" s="184">
        <f t="shared" si="0"/>
        <v>5.4139915605311302</v>
      </c>
      <c r="R52" s="184">
        <f t="shared" si="0"/>
        <v>5.4139915605311302</v>
      </c>
      <c r="S52" s="184">
        <f t="shared" si="0"/>
        <v>5.4139915605311302</v>
      </c>
      <c r="T52" s="184">
        <f t="shared" si="0"/>
        <v>5.4139915605311302</v>
      </c>
      <c r="U52" s="184">
        <f t="shared" si="0"/>
        <v>5.4139915605311302</v>
      </c>
      <c r="V52" s="184">
        <f t="shared" si="0"/>
        <v>5.4139915605311302</v>
      </c>
      <c r="W52" s="184">
        <f t="shared" si="0"/>
        <v>5.4139915605311302</v>
      </c>
      <c r="X52" s="184">
        <f t="shared" si="0"/>
        <v>5.4139915605311302</v>
      </c>
      <c r="Y52" s="184">
        <f t="shared" si="0"/>
        <v>5.4139915605311302</v>
      </c>
      <c r="Z52" s="184">
        <f t="shared" si="0"/>
        <v>5.4139915605311302</v>
      </c>
      <c r="AA52" s="184">
        <f t="shared" si="0"/>
        <v>5.4139915605311302</v>
      </c>
      <c r="AB52" s="184">
        <f t="shared" si="0"/>
        <v>5.4139915605311302</v>
      </c>
      <c r="AC52" s="184">
        <f t="shared" si="0"/>
        <v>5.4139915605311302</v>
      </c>
      <c r="AD52" s="184">
        <f t="shared" si="0"/>
        <v>5.4139915605311302</v>
      </c>
      <c r="AE52" s="184">
        <f t="shared" si="0"/>
        <v>5.4139915605311302</v>
      </c>
      <c r="AF52" s="184">
        <f t="shared" si="0"/>
        <v>5.4139915605311302</v>
      </c>
      <c r="AG52" s="184">
        <f t="shared" si="0"/>
        <v>5.4139915605311302</v>
      </c>
      <c r="AH52" s="184">
        <f t="shared" si="0"/>
        <v>5.4139915605311302</v>
      </c>
      <c r="AI52" s="184">
        <f t="shared" si="0"/>
        <v>5.4139915605311302</v>
      </c>
    </row>
    <row r="53" spans="1:35" s="182" customFormat="1"/>
    <row r="54" spans="1:35" s="182" customFormat="1"/>
    <row r="55" spans="1:35">
      <c r="A55" s="183" t="s">
        <v>569</v>
      </c>
    </row>
    <row r="56" spans="1:35">
      <c r="B56" s="6">
        <v>2017</v>
      </c>
      <c r="C56" s="6">
        <v>2018</v>
      </c>
      <c r="D56" s="6">
        <v>2019</v>
      </c>
      <c r="E56" s="6">
        <v>2020</v>
      </c>
      <c r="F56" s="6">
        <v>2021</v>
      </c>
      <c r="G56" s="6">
        <v>2022</v>
      </c>
      <c r="H56" s="6">
        <v>2023</v>
      </c>
      <c r="I56" s="6">
        <v>2024</v>
      </c>
      <c r="J56" s="6">
        <v>2025</v>
      </c>
      <c r="K56" s="6">
        <v>2026</v>
      </c>
      <c r="L56" s="6">
        <v>2027</v>
      </c>
      <c r="M56" s="6">
        <v>2028</v>
      </c>
      <c r="N56" s="6">
        <v>2029</v>
      </c>
      <c r="O56" s="6">
        <v>2030</v>
      </c>
      <c r="P56" s="6">
        <v>2031</v>
      </c>
      <c r="Q56" s="6">
        <v>2032</v>
      </c>
      <c r="R56" s="6">
        <v>2033</v>
      </c>
      <c r="S56" s="6">
        <v>2034</v>
      </c>
      <c r="T56" s="6">
        <v>2035</v>
      </c>
      <c r="U56" s="6">
        <v>2036</v>
      </c>
      <c r="V56" s="6">
        <v>2037</v>
      </c>
      <c r="W56" s="6">
        <v>2038</v>
      </c>
      <c r="X56" s="6">
        <v>2039</v>
      </c>
      <c r="Y56" s="6">
        <v>2040</v>
      </c>
      <c r="Z56" s="6">
        <v>2041</v>
      </c>
      <c r="AA56" s="6">
        <v>2042</v>
      </c>
      <c r="AB56" s="6">
        <v>2043</v>
      </c>
      <c r="AC56" s="6">
        <v>2044</v>
      </c>
      <c r="AD56" s="6">
        <v>2045</v>
      </c>
      <c r="AE56" s="6">
        <v>2046</v>
      </c>
      <c r="AF56" s="6">
        <v>2047</v>
      </c>
      <c r="AG56" s="6">
        <v>2048</v>
      </c>
      <c r="AH56" s="6">
        <v>2049</v>
      </c>
      <c r="AI56" s="6">
        <v>2050</v>
      </c>
    </row>
    <row r="57" spans="1:35">
      <c r="A57" s="182" t="s">
        <v>6</v>
      </c>
      <c r="B57" s="184">
        <f>C57</f>
        <v>1.9459760308038065E-6</v>
      </c>
      <c r="C57" s="184">
        <f>'Subsidies Paid'!$E$24/SUM('EU Calculations'!C23,'EU Calculations'!C37)</f>
        <v>1.9459760308038065E-6</v>
      </c>
      <c r="D57" s="184">
        <f>C57</f>
        <v>1.9459760308038065E-6</v>
      </c>
      <c r="E57" s="184">
        <f t="shared" ref="E57:AI60" si="3">D57</f>
        <v>1.9459760308038065E-6</v>
      </c>
      <c r="F57" s="184">
        <f t="shared" si="3"/>
        <v>1.9459760308038065E-6</v>
      </c>
      <c r="G57" s="184">
        <f t="shared" si="3"/>
        <v>1.9459760308038065E-6</v>
      </c>
      <c r="H57" s="184">
        <f t="shared" si="3"/>
        <v>1.9459760308038065E-6</v>
      </c>
      <c r="I57" s="184">
        <f t="shared" si="3"/>
        <v>1.9459760308038065E-6</v>
      </c>
      <c r="J57" s="184">
        <f t="shared" si="3"/>
        <v>1.9459760308038065E-6</v>
      </c>
      <c r="K57" s="184">
        <f t="shared" si="3"/>
        <v>1.9459760308038065E-6</v>
      </c>
      <c r="L57" s="184">
        <f t="shared" si="3"/>
        <v>1.9459760308038065E-6</v>
      </c>
      <c r="M57" s="184">
        <f t="shared" si="3"/>
        <v>1.9459760308038065E-6</v>
      </c>
      <c r="N57" s="184">
        <f t="shared" si="3"/>
        <v>1.9459760308038065E-6</v>
      </c>
      <c r="O57" s="184">
        <f t="shared" si="3"/>
        <v>1.9459760308038065E-6</v>
      </c>
      <c r="P57" s="184">
        <f t="shared" si="3"/>
        <v>1.9459760308038065E-6</v>
      </c>
      <c r="Q57" s="184">
        <f t="shared" si="3"/>
        <v>1.9459760308038065E-6</v>
      </c>
      <c r="R57" s="184">
        <f t="shared" si="3"/>
        <v>1.9459760308038065E-6</v>
      </c>
      <c r="S57" s="184">
        <f t="shared" si="3"/>
        <v>1.9459760308038065E-6</v>
      </c>
      <c r="T57" s="184">
        <f t="shared" si="3"/>
        <v>1.9459760308038065E-6</v>
      </c>
      <c r="U57" s="184">
        <f t="shared" si="3"/>
        <v>1.9459760308038065E-6</v>
      </c>
      <c r="V57" s="184">
        <f t="shared" si="3"/>
        <v>1.9459760308038065E-6</v>
      </c>
      <c r="W57" s="184">
        <f t="shared" si="3"/>
        <v>1.9459760308038065E-6</v>
      </c>
      <c r="X57" s="184">
        <f t="shared" si="3"/>
        <v>1.9459760308038065E-6</v>
      </c>
      <c r="Y57" s="184">
        <f t="shared" si="3"/>
        <v>1.9459760308038065E-6</v>
      </c>
      <c r="Z57" s="184">
        <f t="shared" si="3"/>
        <v>1.9459760308038065E-6</v>
      </c>
      <c r="AA57" s="184">
        <f t="shared" si="3"/>
        <v>1.9459760308038065E-6</v>
      </c>
      <c r="AB57" s="184">
        <f t="shared" si="3"/>
        <v>1.9459760308038065E-6</v>
      </c>
      <c r="AC57" s="184">
        <f t="shared" si="3"/>
        <v>1.9459760308038065E-6</v>
      </c>
      <c r="AD57" s="184">
        <f t="shared" si="3"/>
        <v>1.9459760308038065E-6</v>
      </c>
      <c r="AE57" s="184">
        <f t="shared" si="3"/>
        <v>1.9459760308038065E-6</v>
      </c>
      <c r="AF57" s="184">
        <f t="shared" si="3"/>
        <v>1.9459760308038065E-6</v>
      </c>
      <c r="AG57" s="184">
        <f t="shared" si="3"/>
        <v>1.9459760308038065E-6</v>
      </c>
      <c r="AH57" s="184">
        <f t="shared" si="3"/>
        <v>1.9459760308038065E-6</v>
      </c>
      <c r="AI57" s="184">
        <f t="shared" si="3"/>
        <v>1.9459760308038065E-6</v>
      </c>
    </row>
    <row r="58" spans="1:35">
      <c r="A58" s="182" t="s">
        <v>7</v>
      </c>
      <c r="B58" s="184">
        <f t="shared" ref="B58:B60" si="4">C58</f>
        <v>8.8955381590397822E-7</v>
      </c>
      <c r="C58" s="184">
        <f>'Subsidies Paid'!$E$25/'EU Calculations'!C24</f>
        <v>8.8955381590397822E-7</v>
      </c>
      <c r="D58" s="184">
        <f t="shared" ref="D58:S60" si="5">C58</f>
        <v>8.8955381590397822E-7</v>
      </c>
      <c r="E58" s="184">
        <f t="shared" si="5"/>
        <v>8.8955381590397822E-7</v>
      </c>
      <c r="F58" s="184">
        <f t="shared" si="5"/>
        <v>8.8955381590397822E-7</v>
      </c>
      <c r="G58" s="184">
        <f t="shared" si="5"/>
        <v>8.8955381590397822E-7</v>
      </c>
      <c r="H58" s="184">
        <f t="shared" si="5"/>
        <v>8.8955381590397822E-7</v>
      </c>
      <c r="I58" s="184">
        <f t="shared" si="5"/>
        <v>8.8955381590397822E-7</v>
      </c>
      <c r="J58" s="184">
        <f t="shared" si="5"/>
        <v>8.8955381590397822E-7</v>
      </c>
      <c r="K58" s="184">
        <f t="shared" si="5"/>
        <v>8.8955381590397822E-7</v>
      </c>
      <c r="L58" s="184">
        <f t="shared" si="5"/>
        <v>8.8955381590397822E-7</v>
      </c>
      <c r="M58" s="184">
        <f t="shared" si="5"/>
        <v>8.8955381590397822E-7</v>
      </c>
      <c r="N58" s="184">
        <f t="shared" si="5"/>
        <v>8.8955381590397822E-7</v>
      </c>
      <c r="O58" s="184">
        <f t="shared" si="5"/>
        <v>8.8955381590397822E-7</v>
      </c>
      <c r="P58" s="184">
        <f t="shared" si="5"/>
        <v>8.8955381590397822E-7</v>
      </c>
      <c r="Q58" s="184">
        <f t="shared" si="5"/>
        <v>8.8955381590397822E-7</v>
      </c>
      <c r="R58" s="184">
        <f t="shared" si="5"/>
        <v>8.8955381590397822E-7</v>
      </c>
      <c r="S58" s="184">
        <f t="shared" si="5"/>
        <v>8.8955381590397822E-7</v>
      </c>
      <c r="T58" s="184">
        <f t="shared" si="3"/>
        <v>8.8955381590397822E-7</v>
      </c>
      <c r="U58" s="184">
        <f t="shared" si="3"/>
        <v>8.8955381590397822E-7</v>
      </c>
      <c r="V58" s="184">
        <f t="shared" si="3"/>
        <v>8.8955381590397822E-7</v>
      </c>
      <c r="W58" s="184">
        <f t="shared" si="3"/>
        <v>8.8955381590397822E-7</v>
      </c>
      <c r="X58" s="184">
        <f t="shared" si="3"/>
        <v>8.8955381590397822E-7</v>
      </c>
      <c r="Y58" s="184">
        <f t="shared" si="3"/>
        <v>8.8955381590397822E-7</v>
      </c>
      <c r="Z58" s="184">
        <f t="shared" si="3"/>
        <v>8.8955381590397822E-7</v>
      </c>
      <c r="AA58" s="184">
        <f t="shared" si="3"/>
        <v>8.8955381590397822E-7</v>
      </c>
      <c r="AB58" s="184">
        <f t="shared" si="3"/>
        <v>8.8955381590397822E-7</v>
      </c>
      <c r="AC58" s="184">
        <f t="shared" si="3"/>
        <v>8.8955381590397822E-7</v>
      </c>
      <c r="AD58" s="184">
        <f t="shared" si="3"/>
        <v>8.8955381590397822E-7</v>
      </c>
      <c r="AE58" s="184">
        <f t="shared" si="3"/>
        <v>8.8955381590397822E-7</v>
      </c>
      <c r="AF58" s="184">
        <f t="shared" si="3"/>
        <v>8.8955381590397822E-7</v>
      </c>
      <c r="AG58" s="184">
        <f t="shared" si="3"/>
        <v>8.8955381590397822E-7</v>
      </c>
      <c r="AH58" s="184">
        <f t="shared" si="3"/>
        <v>8.8955381590397822E-7</v>
      </c>
      <c r="AI58" s="184">
        <f t="shared" si="3"/>
        <v>8.8955381590397822E-7</v>
      </c>
    </row>
    <row r="59" spans="1:35">
      <c r="A59" s="182" t="s">
        <v>61</v>
      </c>
      <c r="B59" s="184">
        <f t="shared" si="4"/>
        <v>3.2266568971275314E-4</v>
      </c>
      <c r="C59" s="184">
        <f>'Subsidies Paid'!$E$26/'EU Calculations'!C38</f>
        <v>3.2266568971275314E-4</v>
      </c>
      <c r="D59" s="184">
        <f t="shared" si="5"/>
        <v>3.2266568971275314E-4</v>
      </c>
      <c r="E59" s="184">
        <f t="shared" si="3"/>
        <v>3.2266568971275314E-4</v>
      </c>
      <c r="F59" s="184">
        <f t="shared" si="3"/>
        <v>3.2266568971275314E-4</v>
      </c>
      <c r="G59" s="184">
        <f t="shared" si="3"/>
        <v>3.2266568971275314E-4</v>
      </c>
      <c r="H59" s="184">
        <f t="shared" si="3"/>
        <v>3.2266568971275314E-4</v>
      </c>
      <c r="I59" s="184">
        <f t="shared" si="3"/>
        <v>3.2266568971275314E-4</v>
      </c>
      <c r="J59" s="184">
        <f t="shared" si="3"/>
        <v>3.2266568971275314E-4</v>
      </c>
      <c r="K59" s="184">
        <f t="shared" si="3"/>
        <v>3.2266568971275314E-4</v>
      </c>
      <c r="L59" s="184">
        <f t="shared" si="3"/>
        <v>3.2266568971275314E-4</v>
      </c>
      <c r="M59" s="184">
        <f t="shared" si="3"/>
        <v>3.2266568971275314E-4</v>
      </c>
      <c r="N59" s="184">
        <f t="shared" si="3"/>
        <v>3.2266568971275314E-4</v>
      </c>
      <c r="O59" s="184">
        <f t="shared" si="3"/>
        <v>3.2266568971275314E-4</v>
      </c>
      <c r="P59" s="184">
        <f t="shared" si="3"/>
        <v>3.2266568971275314E-4</v>
      </c>
      <c r="Q59" s="184">
        <f t="shared" si="3"/>
        <v>3.2266568971275314E-4</v>
      </c>
      <c r="R59" s="184">
        <f t="shared" si="3"/>
        <v>3.2266568971275314E-4</v>
      </c>
      <c r="S59" s="184">
        <f t="shared" si="3"/>
        <v>3.2266568971275314E-4</v>
      </c>
      <c r="T59" s="184">
        <f t="shared" si="3"/>
        <v>3.2266568971275314E-4</v>
      </c>
      <c r="U59" s="184">
        <f t="shared" si="3"/>
        <v>3.2266568971275314E-4</v>
      </c>
      <c r="V59" s="184">
        <f t="shared" si="3"/>
        <v>3.2266568971275314E-4</v>
      </c>
      <c r="W59" s="184">
        <f t="shared" si="3"/>
        <v>3.2266568971275314E-4</v>
      </c>
      <c r="X59" s="184">
        <f t="shared" si="3"/>
        <v>3.2266568971275314E-4</v>
      </c>
      <c r="Y59" s="184">
        <f t="shared" si="3"/>
        <v>3.2266568971275314E-4</v>
      </c>
      <c r="Z59" s="184">
        <f t="shared" si="3"/>
        <v>3.2266568971275314E-4</v>
      </c>
      <c r="AA59" s="184">
        <f t="shared" si="3"/>
        <v>3.2266568971275314E-4</v>
      </c>
      <c r="AB59" s="184">
        <f t="shared" si="3"/>
        <v>3.2266568971275314E-4</v>
      </c>
      <c r="AC59" s="184">
        <f t="shared" si="3"/>
        <v>3.2266568971275314E-4</v>
      </c>
      <c r="AD59" s="184">
        <f t="shared" si="3"/>
        <v>3.2266568971275314E-4</v>
      </c>
      <c r="AE59" s="184">
        <f t="shared" si="3"/>
        <v>3.2266568971275314E-4</v>
      </c>
      <c r="AF59" s="184">
        <f t="shared" si="3"/>
        <v>3.2266568971275314E-4</v>
      </c>
      <c r="AG59" s="184">
        <f t="shared" si="3"/>
        <v>3.2266568971275314E-4</v>
      </c>
      <c r="AH59" s="184">
        <f t="shared" si="3"/>
        <v>3.2266568971275314E-4</v>
      </c>
      <c r="AI59" s="184">
        <f t="shared" si="3"/>
        <v>3.2266568971275314E-4</v>
      </c>
    </row>
    <row r="60" spans="1:35">
      <c r="A60" s="182" t="s">
        <v>5</v>
      </c>
      <c r="B60" s="184">
        <f t="shared" si="4"/>
        <v>5.7326777009427157E-6</v>
      </c>
      <c r="C60" s="184">
        <f>'Subsidies Paid'!$E$27/'EU Calculations'!C29</f>
        <v>5.7326777009427157E-6</v>
      </c>
      <c r="D60" s="184">
        <f t="shared" si="5"/>
        <v>5.7326777009427157E-6</v>
      </c>
      <c r="E60" s="184">
        <f t="shared" si="3"/>
        <v>5.7326777009427157E-6</v>
      </c>
      <c r="F60" s="184">
        <f t="shared" si="3"/>
        <v>5.7326777009427157E-6</v>
      </c>
      <c r="G60" s="184">
        <f t="shared" si="3"/>
        <v>5.7326777009427157E-6</v>
      </c>
      <c r="H60" s="184">
        <f t="shared" si="3"/>
        <v>5.7326777009427157E-6</v>
      </c>
      <c r="I60" s="184">
        <f t="shared" si="3"/>
        <v>5.7326777009427157E-6</v>
      </c>
      <c r="J60" s="184">
        <f t="shared" si="3"/>
        <v>5.7326777009427157E-6</v>
      </c>
      <c r="K60" s="184">
        <f t="shared" si="3"/>
        <v>5.7326777009427157E-6</v>
      </c>
      <c r="L60" s="184">
        <f t="shared" si="3"/>
        <v>5.7326777009427157E-6</v>
      </c>
      <c r="M60" s="184">
        <f t="shared" si="3"/>
        <v>5.7326777009427157E-6</v>
      </c>
      <c r="N60" s="184">
        <f t="shared" si="3"/>
        <v>5.7326777009427157E-6</v>
      </c>
      <c r="O60" s="184">
        <f t="shared" si="3"/>
        <v>5.7326777009427157E-6</v>
      </c>
      <c r="P60" s="184">
        <f t="shared" si="3"/>
        <v>5.7326777009427157E-6</v>
      </c>
      <c r="Q60" s="184">
        <f t="shared" si="3"/>
        <v>5.7326777009427157E-6</v>
      </c>
      <c r="R60" s="184">
        <f t="shared" si="3"/>
        <v>5.7326777009427157E-6</v>
      </c>
      <c r="S60" s="184">
        <f t="shared" si="3"/>
        <v>5.7326777009427157E-6</v>
      </c>
      <c r="T60" s="184">
        <f t="shared" si="3"/>
        <v>5.7326777009427157E-6</v>
      </c>
      <c r="U60" s="184">
        <f t="shared" si="3"/>
        <v>5.7326777009427157E-6</v>
      </c>
      <c r="V60" s="184">
        <f t="shared" si="3"/>
        <v>5.7326777009427157E-6</v>
      </c>
      <c r="W60" s="184">
        <f t="shared" si="3"/>
        <v>5.7326777009427157E-6</v>
      </c>
      <c r="X60" s="184">
        <f t="shared" si="3"/>
        <v>5.7326777009427157E-6</v>
      </c>
      <c r="Y60" s="184">
        <f t="shared" si="3"/>
        <v>5.7326777009427157E-6</v>
      </c>
      <c r="Z60" s="184">
        <f t="shared" si="3"/>
        <v>5.7326777009427157E-6</v>
      </c>
      <c r="AA60" s="184">
        <f t="shared" si="3"/>
        <v>5.7326777009427157E-6</v>
      </c>
      <c r="AB60" s="184">
        <f t="shared" si="3"/>
        <v>5.7326777009427157E-6</v>
      </c>
      <c r="AC60" s="184">
        <f t="shared" si="3"/>
        <v>5.7326777009427157E-6</v>
      </c>
      <c r="AD60" s="184">
        <f t="shared" si="3"/>
        <v>5.7326777009427157E-6</v>
      </c>
      <c r="AE60" s="184">
        <f t="shared" si="3"/>
        <v>5.7326777009427157E-6</v>
      </c>
      <c r="AF60" s="184">
        <f t="shared" si="3"/>
        <v>5.7326777009427157E-6</v>
      </c>
      <c r="AG60" s="184">
        <f t="shared" si="3"/>
        <v>5.7326777009427157E-6</v>
      </c>
      <c r="AH60" s="184">
        <f t="shared" si="3"/>
        <v>5.7326777009427157E-6</v>
      </c>
      <c r="AI60" s="184">
        <f t="shared" si="3"/>
        <v>5.7326777009427157E-6</v>
      </c>
    </row>
    <row r="62" spans="1:35">
      <c r="A62" s="183"/>
    </row>
  </sheetData>
  <pageMargins left="0.7" right="0.7" top="0.75" bottom="0.75" header="0.3" footer="0.3"/>
  <pageSetup orientation="portrait" horizontalDpi="4294967293" verticalDpi="0" r:id="rId1"/>
  <ignoredErrors>
    <ignoredError sqref="B29:AI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About</vt:lpstr>
      <vt:lpstr>EC Study_EU27 data</vt:lpstr>
      <vt:lpstr>EC Study_EU27 Figures</vt:lpstr>
      <vt:lpstr>EC Study_UK Figures</vt:lpstr>
      <vt:lpstr>JRC POTEnCIA_PowerGen</vt:lpstr>
      <vt:lpstr>JRC POTEnCIA_GIC</vt:lpstr>
      <vt:lpstr>JRC POTEnCIA_AVFCO</vt:lpstr>
      <vt:lpstr>Subsidies Paid</vt:lpstr>
      <vt:lpstr>EU Calculations</vt:lpstr>
      <vt:lpstr>BS-BSfTFpEUP</vt:lpstr>
      <vt:lpstr>BS-BSpUEO</vt:lpstr>
      <vt:lpstr>BS-BSpUECB</vt:lpstr>
      <vt:lpstr>'EC Study_EU27 data'!Print_Area</vt:lpstr>
      <vt:lpstr>'EC Study_EU27 data'!Print_Titles</vt:lpstr>
      <vt:lpstr>'JRC POTEnCIA_PowerGen'!Print_Titles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2014-08-21T02:04:37Z</dcterms:created>
  <dcterms:modified xsi:type="dcterms:W3CDTF">2021-07-14T16:38:39Z</dcterms:modified>
</cp:coreProperties>
</file>