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eu\InputData\io-model\BPEaCP\"/>
    </mc:Choice>
  </mc:AlternateContent>
  <bookViews>
    <workbookView xWindow="615" yWindow="180" windowWidth="19890" windowHeight="20145"/>
  </bookViews>
  <sheets>
    <sheet name="About" sheetId="1" r:id="rId1"/>
    <sheet name="EUROSTAT Emp Pop Ratio" sheetId="26" r:id="rId2"/>
    <sheet name="BGDP_calcs" sheetId="29" r:id="rId3"/>
    <sheet name="OECD VAL EU28 " sheetId="28" r:id="rId4"/>
    <sheet name="WB Population projection" sheetId="27" r:id="rId5"/>
    <sheet name="EE Comp Projection" sheetId="13" r:id="rId6"/>
    <sheet name="BPEaCP-population" sheetId="6" r:id="rId7"/>
    <sheet name="BPEaCP-employedpop" sheetId="8" r:id="rId8"/>
    <sheet name="BPEaCP-employeecomp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'[5]EXIOBASE EMP COMP Split'!$C$7</definedName>
    <definedName name="ISIC06">'[5]EXIOBASE EMP COMP Split'!$D$7</definedName>
    <definedName name="ISIC20">#REF!</definedName>
    <definedName name="ISIC21">#REF!</definedName>
    <definedName name="ISIC231">'[5]EXIOBASE EMP COMP Split'!$E$7</definedName>
    <definedName name="ISIC239">'[5]EXIOBASE EMP COMP Split'!$F$7</definedName>
    <definedName name="ISIC241">'[5]EXIOBASE EMP COMP Split'!$G$7</definedName>
    <definedName name="ISIC242">'[5]EXIOBASE EMP COMP Split'!$H$7</definedName>
    <definedName name="ISIC351">'[5]EXIOBASE EMP COMP Split'!$I$7</definedName>
    <definedName name="ISIC352T353">'[5]EXIOBASE EMP COMP Split'!$J$7</definedName>
    <definedName name="ISIC36T39">'[5]EXIOBASE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>#REF!</definedName>
    <definedName name="rca_trad_2010">'[6]13-sector VAX_G_2010'!$C$141:$P$203</definedName>
    <definedName name="rca_trad_2011">'[6]13-sector VAX_G_2011'!$C$141:$P$203</definedName>
    <definedName name="rca_trad_2012">'[6]13-sector VAX_G_2012'!$C$141:$P$203</definedName>
    <definedName name="rca_trad_2013">'[6]13-sector VAX_G_2013'!$C$141:$P$203</definedName>
    <definedName name="rca_trad_2014">'[6]13-sector VAX_G_2014'!$C$141:$P$203</definedName>
    <definedName name="rca_trad_2015">'[6]13-sector VAX_G_2015'!$C$141:$P$203</definedName>
    <definedName name="rca_trad_2016">'[6]13-sector VAX_G_2016'!$C$141:$P$203</definedName>
    <definedName name="rca_trad_2017">'[6]13-sector VAX_G_2017'!$C$141:$P$203</definedName>
    <definedName name="rca_vax_2010">'[6]13-sector VAX_G_2010'!$C$209:$P$271</definedName>
    <definedName name="rca_vax_2011">'[6]13-sector VAX_G_2011'!$C$209:$P$271</definedName>
    <definedName name="rca_vax_2012">'[6]13-sector VAX_G_2012'!$C$209:$P$271</definedName>
    <definedName name="rca_vax_2013">'[6]13-sector VAX_G_2013'!$C$209:$P$271</definedName>
    <definedName name="rca_vax_2014">'[6]13-sector VAX_G_2014'!$C$209:$P$271</definedName>
    <definedName name="rca_vax_2015">'[6]13-sector VAX_G_2015'!$C$209:$P$271</definedName>
    <definedName name="rca_vax_2016">'[6]13-sector VAX_G_2016'!$C$209:$P$271</definedName>
    <definedName name="rca_vax_2017">'[6]13-sector VAX_G_2017'!$C$209:$P$271</definedName>
    <definedName name="sector_list">#REF!</definedName>
    <definedName name="Sectors">#REF!</definedName>
    <definedName name="SUNBURST">'[6]35-sector'!#REF!</definedName>
    <definedName name="VAConL">#REF!</definedName>
    <definedName name="vax_g_2010">'[6]13-sector VAX_G_2010'!$T$5:$AI$67</definedName>
    <definedName name="vax_g_2011">'[6]13-sector VAX_G_2011'!$T$5:$AI$67</definedName>
    <definedName name="vax_g_2012">'[6]13-sector VAX_G_2012'!$T$5:$AI$67</definedName>
    <definedName name="vax_g_2013">'[6]13-sector VAX_G_2013'!$T$5:$AI$67</definedName>
    <definedName name="vax_g_2014">'[6]13-sector VAX_G_2014'!$T$5:$AI$67</definedName>
    <definedName name="vax_g_2015">'[6]13-sector VAX_G_2015'!$T$5:$AI$67</definedName>
    <definedName name="vax_g_2016">'[6]13-sector VAX_G_2016'!$T$5:$AI$67</definedName>
    <definedName name="vax_g_2017">'[6]13-sector VAX_G_2017'!$T$5:$AI$67</definedName>
    <definedName name="x_2010">'[6]13-sector VAX_G_2010'!$C$5:$R$67</definedName>
    <definedName name="x_2011">'[6]13-sector VAX_G_2011'!$C$5:$R$67</definedName>
    <definedName name="x_2012">'[6]13-sector VAX_G_2012'!$C$5:$R$67</definedName>
    <definedName name="x_2013">'[6]13-sector VAX_G_2013'!$C$5:$R$67</definedName>
    <definedName name="x_2014">'[6]13-sector VAX_G_2014'!$C$5:$R$67</definedName>
    <definedName name="x_2015">'[6]13-sector VAX_G_2015'!$C$5:$R$67</definedName>
    <definedName name="x_2016">'[6]13-sector VAX_G_2016'!$C$5:$R$67</definedName>
    <definedName name="x_2017">'[6]13-sector VAX_G_2017'!$C$5:$R$67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3" l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B2" i="8"/>
  <c r="R13" i="26"/>
  <c r="B2" i="6" a="1"/>
  <c r="B2" i="6" s="1"/>
  <c r="AG1" i="6"/>
  <c r="D1" i="6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C1" i="6"/>
  <c r="A11" i="13"/>
  <c r="D8" i="13"/>
  <c r="C6" i="13"/>
  <c r="C5" i="13" a="1"/>
  <c r="C5" i="13" s="1"/>
  <c r="B44" i="27"/>
  <c r="B45" i="27"/>
  <c r="B46" i="27"/>
  <c r="B47" i="27"/>
  <c r="B48" i="27"/>
  <c r="B49" i="27"/>
  <c r="B50" i="27" s="1"/>
  <c r="B51" i="27" s="1"/>
  <c r="B52" i="27" s="1"/>
  <c r="B53" i="27" s="1"/>
  <c r="B54" i="27" s="1"/>
  <c r="B55" i="27" s="1"/>
  <c r="B56" i="27" s="1"/>
  <c r="B57" i="27" s="1"/>
  <c r="C4" i="13" a="1"/>
  <c r="C4" i="13" s="1"/>
  <c r="AM97" i="28" l="1"/>
  <c r="AL97" i="28"/>
  <c r="AK97" i="28"/>
  <c r="AJ97" i="28"/>
  <c r="AI97" i="28"/>
  <c r="AH97" i="28"/>
  <c r="AG97" i="28"/>
  <c r="AF97" i="28"/>
  <c r="AE97" i="28"/>
  <c r="AD97" i="28"/>
  <c r="AC97" i="28"/>
  <c r="AB97" i="28"/>
  <c r="AA97" i="28"/>
  <c r="Z97" i="28"/>
  <c r="Y97" i="28"/>
  <c r="X97" i="28"/>
  <c r="W97" i="28"/>
  <c r="V97" i="28"/>
  <c r="U97" i="28"/>
  <c r="T97" i="28"/>
  <c r="S97" i="28"/>
  <c r="R97" i="28"/>
  <c r="Q97" i="28"/>
  <c r="P97" i="28"/>
  <c r="O97" i="28"/>
  <c r="N97" i="28"/>
  <c r="M97" i="28"/>
  <c r="L97" i="28"/>
  <c r="K97" i="28"/>
  <c r="J97" i="28"/>
  <c r="I97" i="28"/>
  <c r="H97" i="28"/>
  <c r="G97" i="28"/>
  <c r="F97" i="28"/>
  <c r="E97" i="28"/>
  <c r="D97" i="28"/>
  <c r="AM96" i="28"/>
  <c r="AL96" i="28"/>
  <c r="AK96" i="28"/>
  <c r="AJ96" i="28"/>
  <c r="AI96" i="28"/>
  <c r="AH96" i="28"/>
  <c r="AG96" i="28"/>
  <c r="AF96" i="28"/>
  <c r="AE96" i="28"/>
  <c r="AD96" i="28"/>
  <c r="AC96" i="28"/>
  <c r="AB96" i="28"/>
  <c r="AA96" i="28"/>
  <c r="Z96" i="28"/>
  <c r="Y96" i="28"/>
  <c r="X96" i="28"/>
  <c r="W96" i="28"/>
  <c r="V96" i="28"/>
  <c r="U96" i="28"/>
  <c r="T96" i="28"/>
  <c r="S96" i="28"/>
  <c r="R96" i="28"/>
  <c r="Q96" i="28"/>
  <c r="P96" i="28"/>
  <c r="O96" i="28"/>
  <c r="N96" i="28"/>
  <c r="M96" i="28"/>
  <c r="L96" i="28"/>
  <c r="K96" i="28"/>
  <c r="J96" i="28"/>
  <c r="I96" i="28"/>
  <c r="H96" i="28"/>
  <c r="G96" i="28"/>
  <c r="F96" i="28"/>
  <c r="E96" i="28"/>
  <c r="D96" i="28"/>
  <c r="AM95" i="28"/>
  <c r="AL95" i="28"/>
  <c r="AK95" i="28"/>
  <c r="AJ95" i="28"/>
  <c r="AI95" i="28"/>
  <c r="AH95" i="28"/>
  <c r="AG95" i="28"/>
  <c r="AF95" i="28"/>
  <c r="AE95" i="28"/>
  <c r="AD95" i="28"/>
  <c r="AC95" i="28"/>
  <c r="AB95" i="28"/>
  <c r="AA95" i="28"/>
  <c r="Z95" i="28"/>
  <c r="Y95" i="28"/>
  <c r="X95" i="28"/>
  <c r="W95" i="28"/>
  <c r="V95" i="28"/>
  <c r="U95" i="28"/>
  <c r="T95" i="28"/>
  <c r="S95" i="28"/>
  <c r="R95" i="28"/>
  <c r="Q95" i="28"/>
  <c r="P95" i="28"/>
  <c r="O95" i="28"/>
  <c r="N95" i="28"/>
  <c r="M95" i="28"/>
  <c r="L95" i="28"/>
  <c r="K95" i="28"/>
  <c r="J95" i="28"/>
  <c r="I95" i="28"/>
  <c r="H95" i="28"/>
  <c r="G95" i="28"/>
  <c r="F95" i="28"/>
  <c r="E95" i="28"/>
  <c r="D95" i="28"/>
  <c r="B8" i="27"/>
  <c r="B9" i="27" s="1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A1" i="28"/>
  <c r="A12" i="13" l="1"/>
  <c r="B17" i="13" s="1"/>
  <c r="A47" i="1"/>
  <c r="R6" i="13" l="1"/>
  <c r="N6" i="13"/>
  <c r="AC6" i="13"/>
  <c r="AE6" i="13"/>
  <c r="K6" i="13"/>
  <c r="U6" i="13"/>
  <c r="AD6" i="13"/>
  <c r="AI6" i="13"/>
  <c r="AA6" i="13"/>
  <c r="AM6" i="13"/>
  <c r="AY6" i="13"/>
  <c r="AP6" i="13"/>
  <c r="AH6" i="13"/>
  <c r="Z6" i="13"/>
  <c r="AL6" i="13"/>
  <c r="P6" i="13"/>
  <c r="F6" i="13"/>
  <c r="H6" i="13"/>
  <c r="AU6" i="13"/>
  <c r="O6" i="13"/>
  <c r="V6" i="13"/>
  <c r="M6" i="13"/>
  <c r="AQ6" i="13"/>
  <c r="G6" i="13"/>
  <c r="AV6" i="13"/>
  <c r="AN6" i="13"/>
  <c r="AF6" i="13"/>
  <c r="X6" i="13"/>
  <c r="AT6" i="13"/>
  <c r="W6" i="13"/>
  <c r="D6" i="13"/>
  <c r="AG6" i="13"/>
  <c r="Y6" i="13"/>
  <c r="Q6" i="13"/>
  <c r="I6" i="13"/>
  <c r="AZ6" i="13"/>
  <c r="AR6" i="13"/>
  <c r="AB6" i="13"/>
  <c r="AB8" i="13" s="1"/>
  <c r="L16" i="13" s="1"/>
  <c r="T6" i="13"/>
  <c r="L6" i="13"/>
  <c r="AR8" i="13" l="1"/>
  <c r="AB16" i="13" s="1"/>
  <c r="AU8" i="13"/>
  <c r="AE16" i="13" s="1"/>
  <c r="V8" i="13"/>
  <c r="F16" i="13" s="1"/>
  <c r="Q8" i="13"/>
  <c r="G8" i="13"/>
  <c r="AV8" i="13"/>
  <c r="AF16" i="13" s="1"/>
  <c r="AF8" i="13"/>
  <c r="P16" i="13" s="1"/>
  <c r="AN8" i="13"/>
  <c r="X16" i="13" s="1"/>
  <c r="E6" i="13"/>
  <c r="S6" i="13"/>
  <c r="S8" i="13" s="1"/>
  <c r="C16" i="13" s="1"/>
  <c r="H8" i="13"/>
  <c r="O8" i="13"/>
  <c r="AX6" i="13"/>
  <c r="AD8" i="13"/>
  <c r="N16" i="13" s="1"/>
  <c r="AQ8" i="13"/>
  <c r="AA16" i="13" s="1"/>
  <c r="AY8" i="13"/>
  <c r="AI16" i="13" s="1"/>
  <c r="AS6" i="13"/>
  <c r="AS8" i="13" s="1"/>
  <c r="AC16" i="13" s="1"/>
  <c r="AK6" i="13"/>
  <c r="AL8" i="13" s="1"/>
  <c r="V16" i="13" s="1"/>
  <c r="X8" i="13"/>
  <c r="H16" i="13" s="1"/>
  <c r="P8" i="13"/>
  <c r="J6" i="13"/>
  <c r="K8" i="13" s="1"/>
  <c r="BA6" i="13"/>
  <c r="BA8" i="13" s="1"/>
  <c r="AK16" i="13" s="1"/>
  <c r="I8" i="13"/>
  <c r="J8" i="13"/>
  <c r="AE8" i="13"/>
  <c r="O16" i="13" s="1"/>
  <c r="AG8" i="13"/>
  <c r="Q16" i="13" s="1"/>
  <c r="W8" i="13"/>
  <c r="G16" i="13" s="1"/>
  <c r="Y8" i="13"/>
  <c r="I16" i="13" s="1"/>
  <c r="AO6" i="13"/>
  <c r="AO8" i="13" s="1"/>
  <c r="Y16" i="13" s="1"/>
  <c r="AM8" i="13"/>
  <c r="W16" i="13" s="1"/>
  <c r="N8" i="13"/>
  <c r="AJ6" i="13"/>
  <c r="AW6" i="13"/>
  <c r="AW8" i="13" s="1"/>
  <c r="AG16" i="13" s="1"/>
  <c r="AA8" i="13"/>
  <c r="K16" i="13" s="1"/>
  <c r="L8" i="13"/>
  <c r="AZ8" i="13"/>
  <c r="AJ16" i="13" s="1"/>
  <c r="AI8" i="13"/>
  <c r="S16" i="13" s="1"/>
  <c r="R8" i="13"/>
  <c r="U8" i="13"/>
  <c r="E16" i="13" s="1"/>
  <c r="M8" i="13"/>
  <c r="AH8" i="13"/>
  <c r="R16" i="13" s="1"/>
  <c r="AC8" i="13"/>
  <c r="M16" i="13" s="1"/>
  <c r="Z8" i="13"/>
  <c r="J16" i="13" s="1"/>
  <c r="T8" i="13" l="1"/>
  <c r="D16" i="13" s="1"/>
  <c r="AT8" i="13"/>
  <c r="AD16" i="13" s="1"/>
  <c r="E8" i="13"/>
  <c r="F8" i="13"/>
  <c r="AX8" i="13"/>
  <c r="AH16" i="13" s="1"/>
  <c r="AP8" i="13"/>
  <c r="Z16" i="13" s="1"/>
  <c r="AJ8" i="13"/>
  <c r="T16" i="13" s="1"/>
  <c r="AK8" i="13"/>
  <c r="U16" i="13" s="1"/>
  <c r="C17" i="13"/>
  <c r="D17" i="13" s="1"/>
  <c r="E17" i="13" s="1"/>
  <c r="F17" i="13" s="1"/>
  <c r="B2" i="14" s="1"/>
  <c r="G17" i="13" l="1"/>
  <c r="C2" i="14" l="1"/>
  <c r="H17" i="13"/>
  <c r="I17" i="13" l="1"/>
  <c r="D2" i="14"/>
  <c r="J17" i="13" l="1"/>
  <c r="E2" i="14"/>
  <c r="K17" i="13" l="1"/>
  <c r="F2" i="14"/>
  <c r="L17" i="13" l="1"/>
  <c r="G2" i="14"/>
  <c r="M17" i="13" l="1"/>
  <c r="H2" i="14"/>
  <c r="I2" i="14" l="1"/>
  <c r="N17" i="13"/>
  <c r="J2" i="14" l="1"/>
  <c r="O17" i="13"/>
  <c r="P17" i="13" l="1"/>
  <c r="K2" i="14"/>
  <c r="Q17" i="13" l="1"/>
  <c r="L2" i="14"/>
  <c r="R17" i="13" l="1"/>
  <c r="M2" i="14"/>
  <c r="N2" i="14" l="1"/>
  <c r="S17" i="13"/>
  <c r="T17" i="13" l="1"/>
  <c r="O2" i="14"/>
  <c r="U17" i="13" l="1"/>
  <c r="P2" i="14"/>
  <c r="Q2" i="14" l="1"/>
  <c r="V17" i="13"/>
  <c r="R2" i="14" l="1"/>
  <c r="W17" i="13"/>
  <c r="X17" i="13" l="1"/>
  <c r="S2" i="14"/>
  <c r="Y17" i="13" l="1"/>
  <c r="T2" i="14"/>
  <c r="Z17" i="13" l="1"/>
  <c r="U2" i="14"/>
  <c r="V2" i="14" l="1"/>
  <c r="AA17" i="13"/>
  <c r="AB17" i="13" l="1"/>
  <c r="W2" i="14"/>
  <c r="AC17" i="13" l="1"/>
  <c r="X2" i="14"/>
  <c r="Y2" i="14" l="1"/>
  <c r="AD17" i="13"/>
  <c r="Z2" i="14" l="1"/>
  <c r="AE17" i="13"/>
  <c r="AF17" i="13" l="1"/>
  <c r="AA2" i="14"/>
  <c r="AB2" i="14" l="1"/>
  <c r="AG17" i="13"/>
  <c r="AH17" i="13" l="1"/>
  <c r="AC2" i="14"/>
  <c r="AI17" i="13" l="1"/>
  <c r="AD2" i="14"/>
  <c r="AJ17" i="13" l="1"/>
  <c r="AE2" i="14"/>
  <c r="AK17" i="13" l="1"/>
  <c r="AG2" i="14" s="1"/>
  <c r="AF2" i="14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A5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<sst xmlns="http://schemas.openxmlformats.org/spreadsheetml/2006/main" count="420" uniqueCount="208">
  <si>
    <t>Sources:</t>
  </si>
  <si>
    <t>Population Projection</t>
  </si>
  <si>
    <t>Population</t>
  </si>
  <si>
    <t>Unit: people</t>
  </si>
  <si>
    <t>Employed Population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</si>
  <si>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</si>
  <si>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</si>
  <si>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</si>
  <si>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</si>
  <si>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</si>
  <si>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</si>
  <si>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</si>
  <si>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</si>
  <si>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</si>
  <si>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</si>
  <si>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</si>
  <si>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</si>
  <si>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</si>
  <si>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</si>
  <si>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</si>
  <si>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</si>
  <si>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</si>
  <si>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</si>
  <si>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</si>
  <si>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</si>
  <si>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</si>
  <si>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</si>
  <si>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</si>
  <si>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</si>
  <si>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</si>
  <si>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</si>
  <si>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</si>
  <si>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</si>
  <si>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</si>
  <si>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</si>
  <si>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</si>
  <si>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</si>
  <si>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</si>
  <si>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</si>
  <si>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</si>
  <si>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</si>
  <si>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</si>
  <si>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</si>
  <si>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</si>
  <si>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</si>
  <si>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</si>
  <si>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</si>
  <si>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</si>
  <si>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</si>
  <si>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</si>
  <si>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</si>
  <si>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</si>
  <si>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</si>
  <si>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</si>
  <si>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</si>
  <si>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</si>
  <si>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</si>
  <si>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</si>
  <si>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</si>
  <si>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</si>
  <si>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</si>
  <si>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</si>
  <si>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</si>
  <si>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</si>
  <si>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</si>
  <si>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</si>
  <si>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</si>
  <si>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</si>
  <si>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</si>
  <si>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</si>
  <si>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</si>
  <si>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</si>
  <si>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</si>
  <si>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</si>
  <si>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</si>
  <si>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</si>
  <si>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</si>
  <si>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</si>
  <si>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</si>
  <si>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World Bank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</si>
  <si>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</si>
  <si>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</si>
  <si>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</si>
  <si>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Employee Compensation</t>
  </si>
  <si>
    <t>GDP</t>
  </si>
  <si>
    <t>2012 dollars per 2010 dollar</t>
  </si>
  <si>
    <t>dollars per million dollars</t>
  </si>
  <si>
    <t>We use forecasted GDP and ratio of GDP to income to forecast income</t>
  </si>
  <si>
    <t>(USD 2012 $)</t>
  </si>
  <si>
    <t>USD 2012 $</t>
  </si>
  <si>
    <t>Perc Change in GDP as proxy for compensation</t>
  </si>
  <si>
    <t>2015 to 2012 dollars</t>
  </si>
  <si>
    <t>GDP/capita</t>
  </si>
  <si>
    <t>Annual change in GDP/capita</t>
  </si>
  <si>
    <t>We start with 2015 Total Employee Compensation and scale this value by forecasted real GDP growth/capita</t>
  </si>
  <si>
    <t>not available</t>
  </si>
  <si>
    <t>:</t>
  </si>
  <si>
    <t>Special value:</t>
  </si>
  <si>
    <t>European Union - 28 countries (2013-2020)</t>
  </si>
  <si>
    <t>2019</t>
  </si>
  <si>
    <t>2018</t>
  </si>
  <si>
    <t>2017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</si>
  <si>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</si>
  <si>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</si>
  <si>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</si>
  <si>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</si>
  <si>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</si>
  <si>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</si>
  <si>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</si>
  <si>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</si>
  <si>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</si>
  <si>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</si>
  <si>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</si>
  <si>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GEO/TIME</t>
  </si>
  <si>
    <t>Total employment (resident population concept - LFS)</t>
  </si>
  <si>
    <t>INDIC_EM</t>
  </si>
  <si>
    <t>Total</t>
  </si>
  <si>
    <t>SEX</t>
  </si>
  <si>
    <t>Percentage of total population</t>
  </si>
  <si>
    <t>UNIT</t>
  </si>
  <si>
    <t>From 20 to 64 years</t>
  </si>
  <si>
    <t>AGE</t>
  </si>
  <si>
    <t>Eurostat</t>
  </si>
  <si>
    <t>Source of data</t>
  </si>
  <si>
    <t>Extracted on</t>
  </si>
  <si>
    <t>Last update</t>
  </si>
  <si>
    <t>Employment and activity by sex and age  - annual data  [lfsi_emp_a]</t>
  </si>
  <si>
    <t>https://datacatalog.worldbank.org/dataset/population-estimates-and-projections</t>
  </si>
  <si>
    <t>ISIC Codes added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</si>
  <si>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</si>
  <si>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</si>
  <si>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</si>
  <si>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</si>
  <si>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</si>
  <si>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</si>
  <si>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</si>
  <si>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</si>
  <si>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</si>
  <si>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</si>
  <si>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</si>
  <si>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</si>
  <si>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</si>
  <si>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</si>
  <si>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</si>
  <si>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</si>
  <si>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</si>
  <si>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</si>
  <si>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</si>
  <si>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</si>
  <si>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</si>
  <si>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</si>
  <si>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</si>
  <si>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</si>
  <si>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</si>
  <si>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</si>
  <si>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</si>
  <si>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</si>
  <si>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</si>
  <si>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</si>
  <si>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</si>
  <si>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</si>
  <si>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</si>
  <si>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</si>
  <si>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</si>
  <si>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</si>
  <si>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AUT: Austria</t>
  </si>
  <si>
    <t>BEL: Belgium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</si>
  <si>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</si>
  <si>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</si>
  <si>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</si>
  <si>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</si>
  <si>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</si>
  <si>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</si>
  <si>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</si>
  <si>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</si>
  <si>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IRL: Ireland</t>
  </si>
  <si>
    <t>ITA: Italy</t>
  </si>
  <si>
    <t>LVA: Latvia</t>
  </si>
  <si>
    <t>LTU: Lithuania</t>
  </si>
  <si>
    <t>LUX: Luxembourg</t>
  </si>
  <si>
    <t>NLD: Netherlands</t>
  </si>
  <si>
    <t>POL: Poland</t>
  </si>
  <si>
    <t>PRT: Portugal</t>
  </si>
  <si>
    <t>SVK: Slovak Republic</t>
  </si>
  <si>
    <t>SVN: Slovenia</t>
  </si>
  <si>
    <t>ESP: Spain</t>
  </si>
  <si>
    <t>SWE: Sweden</t>
  </si>
  <si>
    <t>GBR: United Kingdom</t>
  </si>
  <si>
    <t>BGR: Bulgaria</t>
  </si>
  <si>
    <t>CYP: Cyprus</t>
  </si>
  <si>
    <t>HRV: Croatia</t>
  </si>
  <si>
    <t>MLT: Malta</t>
  </si>
  <si>
    <t>ROU: Romania</t>
  </si>
  <si>
    <t>Data extracted on 31 Mar 2021 19:37 UTC (GMT) from OECD.Stat</t>
  </si>
  <si>
    <t>EU28</t>
  </si>
  <si>
    <t>USD 2010 $</t>
  </si>
  <si>
    <t>Average ratio 2010-2019</t>
  </si>
  <si>
    <t>BGDP_calc originates from EU BGDP file, calcs tab</t>
  </si>
  <si>
    <t>https://appsso.eurostat.ec.europa.eu/nui/submitViewTableAction.do</t>
  </si>
  <si>
    <t>Emp Pop Ratio</t>
  </si>
  <si>
    <t>EUROSTAT</t>
  </si>
  <si>
    <t>European Union - 28 countries</t>
  </si>
  <si>
    <t>General approach</t>
  </si>
  <si>
    <r>
      <rPr>
        <i/>
        <sz val="11"/>
        <color theme="1"/>
        <rFont val="Calibri"/>
        <family val="2"/>
        <scheme val="minor"/>
      </rPr>
      <t>Population projections</t>
    </r>
    <r>
      <rPr>
        <sz val="11"/>
        <color theme="1"/>
        <rFont val="Calibri"/>
        <family val="2"/>
        <scheme val="minor"/>
      </rPr>
      <t xml:space="preserve"> are from the World Bank</t>
    </r>
  </si>
  <si>
    <r>
      <rPr>
        <i/>
        <sz val="11"/>
        <color theme="1"/>
        <rFont val="Calibri"/>
        <family val="2"/>
        <scheme val="minor"/>
      </rPr>
      <t>Employed population</t>
    </r>
    <r>
      <rPr>
        <sz val="11"/>
        <color theme="1"/>
        <rFont val="Calibri"/>
        <family val="2"/>
        <scheme val="minor"/>
      </rPr>
      <t xml:space="preserve"> is calculated as population (World Bank) * employed population ratio (EUROSTAT)</t>
    </r>
  </si>
  <si>
    <t>GDP/ capita is calculated using World Bank population projections and projected GDP from</t>
  </si>
  <si>
    <t>elsewhere in the model</t>
  </si>
  <si>
    <r>
      <rPr>
        <i/>
        <sz val="11"/>
        <color theme="1"/>
        <rFont val="Calibri"/>
        <family val="2"/>
        <scheme val="minor"/>
      </rPr>
      <t>Employee compensation</t>
    </r>
    <r>
      <rPr>
        <sz val="11"/>
        <color theme="1"/>
        <rFont val="Calibri"/>
        <family val="2"/>
        <scheme val="minor"/>
      </rPr>
      <t xml:space="preserve"> is calculated by assuming that compensation rises at the same rate as GDP/ capita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</si>
</sst>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0.0%"/>
    <numFmt numFmtId="165" formatCode="#,##0.0_ ;\-#,##0.0\ "/>
    <numFmt numFmtId="166" formatCode="#,##0.0"/>
    <numFmt numFmtId="167" formatCode="dd\.mm\.yy"/>
    <numFmt numFmtId="168" formatCode="_(* #,##0_);_(* \(#,##0\);_(* &quot;-&quot;??_);_(@_)"/>
    <numFmt numFmtId="169" formatCode="0E+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8" applyNumberFormat="0" applyAlignment="0" applyProtection="0"/>
    <xf numFmtId="0" fontId="24" fillId="17" borderId="9" applyNumberFormat="0" applyAlignment="0" applyProtection="0"/>
    <xf numFmtId="0" fontId="25" fillId="17" borderId="8" applyNumberFormat="0" applyAlignment="0" applyProtection="0"/>
    <xf numFmtId="0" fontId="26" fillId="0" borderId="10" applyNumberFormat="0" applyFill="0" applyAlignment="0" applyProtection="0"/>
    <xf numFmtId="0" fontId="27" fillId="18" borderId="11" applyNumberFormat="0" applyAlignment="0" applyProtection="0"/>
    <xf numFmtId="0" fontId="28" fillId="0" borderId="0" applyNumberFormat="0" applyFill="0" applyBorder="0" applyAlignment="0" applyProtection="0"/>
    <xf numFmtId="0" fontId="1" fillId="19" borderId="12" applyNumberFormat="0" applyFont="0" applyAlignment="0" applyProtection="0"/>
    <xf numFmtId="0" fontId="29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30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31" fillId="0" borderId="0"/>
  </cellStyleXfs>
  <cellXfs count="6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0" fontId="0" fillId="2" borderId="0" xfId="0" applyFill="1"/>
    <xf numFmtId="11" fontId="0" fillId="0" borderId="0" xfId="0" applyNumberFormat="1"/>
    <xf numFmtId="164" fontId="0" fillId="0" borderId="0" xfId="1" applyNumberFormat="1" applyFont="1"/>
    <xf numFmtId="0" fontId="15" fillId="0" borderId="0" xfId="0" applyFont="1"/>
    <xf numFmtId="11" fontId="0" fillId="3" borderId="0" xfId="0" applyNumberFormat="1" applyFill="1"/>
    <xf numFmtId="43" fontId="0" fillId="0" borderId="0" xfId="6" applyFont="1"/>
    <xf numFmtId="9" fontId="0" fillId="0" borderId="0" xfId="1" applyFont="1"/>
    <xf numFmtId="0" fontId="0" fillId="0" borderId="0" xfId="0" applyFill="1"/>
    <xf numFmtId="0" fontId="3" fillId="0" borderId="0" xfId="2" applyFill="1"/>
    <xf numFmtId="0" fontId="2" fillId="9" borderId="0" xfId="0" applyFont="1" applyFill="1"/>
    <xf numFmtId="0" fontId="0" fillId="9" borderId="0" xfId="0" applyFill="1"/>
    <xf numFmtId="11" fontId="0" fillId="0" borderId="0" xfId="6" applyNumberFormat="1" applyFont="1"/>
    <xf numFmtId="0" fontId="0" fillId="10" borderId="0" xfId="0" applyFill="1"/>
    <xf numFmtId="0" fontId="0" fillId="11" borderId="0" xfId="0" applyFill="1"/>
    <xf numFmtId="11" fontId="0" fillId="12" borderId="0" xfId="0" applyNumberFormat="1" applyFill="1"/>
    <xf numFmtId="11" fontId="2" fillId="0" borderId="0" xfId="0" applyNumberFormat="1" applyFont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5" borderId="1" xfId="3" applyFont="1" applyFill="1" applyBorder="1" applyAlignment="1">
      <alignment horizontal="center" vertical="top" wrapText="1"/>
    </xf>
    <xf numFmtId="0" fontId="10" fillId="6" borderId="1" xfId="3" applyFont="1" applyFill="1" applyBorder="1" applyAlignment="1">
      <alignment wrapText="1"/>
    </xf>
    <xf numFmtId="0" fontId="11" fillId="7" borderId="1" xfId="3" applyFont="1" applyFill="1" applyBorder="1" applyAlignment="1">
      <alignment horizontal="center"/>
    </xf>
    <xf numFmtId="0" fontId="12" fillId="6" borderId="1" xfId="3" applyFont="1" applyFill="1" applyBorder="1" applyAlignment="1">
      <alignment vertical="top" wrapText="1"/>
    </xf>
    <xf numFmtId="165" fontId="5" fillId="0" borderId="1" xfId="3" applyNumberFormat="1" applyFont="1" applyBorder="1" applyAlignment="1">
      <alignment horizontal="right"/>
    </xf>
    <xf numFmtId="165" fontId="5" fillId="8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31" fillId="0" borderId="0" xfId="48"/>
    <xf numFmtId="0" fontId="4" fillId="0" borderId="0" xfId="48" applyFont="1"/>
    <xf numFmtId="166" fontId="4" fillId="0" borderId="14" xfId="48" applyNumberFormat="1" applyFont="1" applyBorder="1"/>
    <xf numFmtId="0" fontId="4" fillId="44" borderId="14" xfId="48" applyFont="1" applyFill="1" applyBorder="1"/>
    <xf numFmtId="167" fontId="4" fillId="0" borderId="0" xfId="48" applyNumberFormat="1" applyFont="1"/>
    <xf numFmtId="168" fontId="0" fillId="0" borderId="0" xfId="0" applyNumberFormat="1"/>
    <xf numFmtId="9" fontId="31" fillId="0" borderId="0" xfId="1" applyFont="1"/>
    <xf numFmtId="0" fontId="5" fillId="0" borderId="1" xfId="3" applyFont="1" applyBorder="1"/>
    <xf numFmtId="0" fontId="10" fillId="45" borderId="2" xfId="3" applyFont="1" applyFill="1" applyBorder="1" applyAlignment="1">
      <alignment horizontal="right" vertical="top" wrapText="1"/>
    </xf>
    <xf numFmtId="0" fontId="7" fillId="45" borderId="4" xfId="3" applyFont="1" applyFill="1" applyBorder="1" applyAlignment="1">
      <alignment horizontal="right" vertical="top" wrapText="1"/>
    </xf>
    <xf numFmtId="0" fontId="7" fillId="45" borderId="3" xfId="3" applyFont="1" applyFill="1" applyBorder="1" applyAlignment="1">
      <alignment horizontal="right" vertical="top" wrapText="1"/>
    </xf>
    <xf numFmtId="0" fontId="12" fillId="45" borderId="2" xfId="3" applyFont="1" applyFill="1" applyBorder="1" applyAlignment="1">
      <alignment vertical="top" wrapText="1"/>
    </xf>
    <xf numFmtId="0" fontId="12" fillId="45" borderId="4" xfId="3" applyFont="1" applyFill="1" applyBorder="1" applyAlignment="1">
      <alignment vertical="top" wrapText="1"/>
    </xf>
    <xf numFmtId="0" fontId="12" fillId="45" borderId="3" xfId="3" applyFont="1" applyFill="1" applyBorder="1" applyAlignment="1">
      <alignment vertical="top" wrapText="1"/>
    </xf>
    <xf numFmtId="0" fontId="4" fillId="45" borderId="0" xfId="3" applyFill="1"/>
    <xf numFmtId="168" fontId="0" fillId="0" borderId="0" xfId="6" applyNumberFormat="1" applyFont="1"/>
    <xf numFmtId="169" fontId="0" fillId="0" borderId="0" xfId="6" applyNumberFormat="1" applyFont="1"/>
    <xf numFmtId="0" fontId="0" fillId="0" borderId="0" xfId="0" applyFill="1" applyAlignment="1">
      <alignment horizontal="left"/>
    </xf>
    <xf numFmtId="0" fontId="12" fillId="6" borderId="15" xfId="3" applyFont="1" applyFill="1" applyBorder="1" applyAlignment="1">
      <alignment vertical="top" wrapText="1"/>
    </xf>
    <xf numFmtId="0" fontId="12" fillId="6" borderId="16" xfId="3" applyFont="1" applyFill="1" applyBorder="1" applyAlignment="1">
      <alignment vertical="top" wrapText="1"/>
    </xf>
    <xf numFmtId="0" fontId="12" fillId="6" borderId="17" xfId="3" applyFont="1" applyFill="1" applyBorder="1" applyAlignment="1">
      <alignment vertical="top" wrapText="1"/>
    </xf>
    <xf numFmtId="0" fontId="13" fillId="6" borderId="15" xfId="3" applyFont="1" applyFill="1" applyBorder="1" applyAlignment="1">
      <alignment vertical="top" wrapText="1"/>
    </xf>
    <xf numFmtId="0" fontId="13" fillId="6" borderId="16" xfId="3" applyFont="1" applyFill="1" applyBorder="1" applyAlignment="1">
      <alignment vertical="top" wrapText="1"/>
    </xf>
    <xf numFmtId="0" fontId="13" fillId="6" borderId="17" xfId="3" applyFont="1" applyFill="1" applyBorder="1" applyAlignment="1">
      <alignment vertical="top" wrapText="1"/>
    </xf>
    <xf numFmtId="0" fontId="7" fillId="5" borderId="2" xfId="3" applyFont="1" applyFill="1" applyBorder="1" applyAlignment="1">
      <alignment horizontal="right" vertical="center" wrapText="1"/>
    </xf>
    <xf numFmtId="0" fontId="7" fillId="5" borderId="4" xfId="3" applyFont="1" applyFill="1" applyBorder="1" applyAlignment="1">
      <alignment horizontal="right" vertical="center" wrapText="1"/>
    </xf>
    <xf numFmtId="0" fontId="7" fillId="5" borderId="3" xfId="3" applyFont="1" applyFill="1" applyBorder="1" applyAlignment="1">
      <alignment horizontal="right" vertical="center" wrapText="1"/>
    </xf>
    <xf numFmtId="0" fontId="7" fillId="4" borderId="2" xfId="3" applyFont="1" applyFill="1" applyBorder="1" applyAlignment="1">
      <alignment horizontal="right" vertical="top" wrapText="1"/>
    </xf>
    <xf numFmtId="0" fontId="7" fillId="4" borderId="4" xfId="3" applyFont="1" applyFill="1" applyBorder="1" applyAlignment="1">
      <alignment horizontal="right" vertical="top" wrapText="1"/>
    </xf>
    <xf numFmtId="0" fontId="7" fillId="4" borderId="3" xfId="3" applyFont="1" applyFill="1" applyBorder="1" applyAlignment="1">
      <alignment horizontal="right" vertical="top" wrapText="1"/>
    </xf>
    <xf numFmtId="0" fontId="8" fillId="4" borderId="2" xfId="3" applyFont="1" applyFill="1" applyBorder="1" applyAlignment="1">
      <alignment vertical="top" wrapText="1"/>
    </xf>
    <xf numFmtId="0" fontId="8" fillId="4" borderId="4" xfId="3" applyFont="1" applyFill="1" applyBorder="1" applyAlignment="1">
      <alignment vertical="top" wrapText="1"/>
    </xf>
    <xf numFmtId="0" fontId="8" fillId="4" borderId="3" xfId="3" applyFont="1" applyFill="1" applyBorder="1" applyAlignment="1">
      <alignment vertical="top" wrapText="1"/>
    </xf>
    <xf numFmtId="0" fontId="9" fillId="4" borderId="2" xfId="3" applyFont="1" applyFill="1" applyBorder="1" applyAlignment="1">
      <alignment vertical="top" wrapText="1"/>
    </xf>
    <xf numFmtId="0" fontId="9" fillId="4" borderId="4" xfId="3" applyFont="1" applyFill="1" applyBorder="1" applyAlignment="1">
      <alignment vertical="top" wrapText="1"/>
    </xf>
    <xf numFmtId="0" fontId="9" fillId="4" borderId="3" xfId="3" applyFont="1" applyFill="1" applyBorder="1" applyAlignment="1">
      <alignment vertical="top" wrapText="1"/>
    </xf>
    <xf numFmtId="0" fontId="0" fillId="0" borderId="0" xfId="0" applyNumberFormat="1"/>
    <xf numFmtId="0" fontId="0" fillId="0" borderId="0" xfId="6" applyNumberFormat="1" applyFont="1"/>
  </cellXfs>
  <cellStyles count="49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6" builtinId="3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2" builtinId="8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3"/>
    <cellStyle name="Normal 3" xfId="4"/>
    <cellStyle name="Normal 3 2" xfId="5"/>
    <cellStyle name="Normal 4" xfId="48"/>
    <cellStyle name="Note" xfId="21" builtinId="10" customBuiltin="1"/>
    <cellStyle name="Output" xfId="16" builtinId="21" customBuiltin="1"/>
    <cellStyle name="Percent" xfId="1" builtinId="5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BGDP_calcs!$B$4</c:f>
              <c:strCache>
                <c:ptCount val="1"/>
                <c:pt idx="0">
                  <c:v>USD 2010 $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BGDP_calcs!$A$5:$A$95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BGDP_calcs!$B$5:$B$95</c:f>
              <c:numCache>
                <c:formatCode>General</c:formatCode>
                <c:ptCount val="91"/>
                <c:pt idx="10">
                  <c:v>6777910020386.7939</c:v>
                </c:pt>
                <c:pt idx="11">
                  <c:v>7024472894997.8633</c:v>
                </c:pt>
                <c:pt idx="12">
                  <c:v>7355880509257.7285</c:v>
                </c:pt>
                <c:pt idx="13">
                  <c:v>7804982992699.9805</c:v>
                </c:pt>
                <c:pt idx="14">
                  <c:v>7982676360715.9277</c:v>
                </c:pt>
                <c:pt idx="15">
                  <c:v>7921809001396.6426</c:v>
                </c:pt>
                <c:pt idx="16">
                  <c:v>8287928745721.707</c:v>
                </c:pt>
                <c:pt idx="17">
                  <c:v>8521636755386.5469</c:v>
                </c:pt>
                <c:pt idx="18">
                  <c:v>8795538487598.4268</c:v>
                </c:pt>
                <c:pt idx="19">
                  <c:v>9132567323154.4043</c:v>
                </c:pt>
                <c:pt idx="20">
                  <c:v>9270131754471.5469</c:v>
                </c:pt>
                <c:pt idx="21">
                  <c:v>9300793129002.8223</c:v>
                </c:pt>
                <c:pt idx="22">
                  <c:v>9391078469926.2422</c:v>
                </c:pt>
                <c:pt idx="23">
                  <c:v>9561027652837.084</c:v>
                </c:pt>
                <c:pt idx="24">
                  <c:v>9795828537890.2754</c:v>
                </c:pt>
                <c:pt idx="25">
                  <c:v>10049952560208.486</c:v>
                </c:pt>
                <c:pt idx="26">
                  <c:v>10317670398938.262</c:v>
                </c:pt>
                <c:pt idx="27">
                  <c:v>10619312517985.488</c:v>
                </c:pt>
                <c:pt idx="28">
                  <c:v>11085495523045.398</c:v>
                </c:pt>
                <c:pt idx="29">
                  <c:v>11499104375977.818</c:v>
                </c:pt>
                <c:pt idx="30">
                  <c:v>11843656892733.008</c:v>
                </c:pt>
                <c:pt idx="31">
                  <c:v>12010004878961.143</c:v>
                </c:pt>
                <c:pt idx="32">
                  <c:v>12135529697612.66</c:v>
                </c:pt>
                <c:pt idx="33">
                  <c:v>12116787696233.873</c:v>
                </c:pt>
                <c:pt idx="34">
                  <c:v>12458093270453.002</c:v>
                </c:pt>
                <c:pt idx="35">
                  <c:v>12788666801253.4</c:v>
                </c:pt>
                <c:pt idx="36">
                  <c:v>13041401027163.035</c:v>
                </c:pt>
                <c:pt idx="37">
                  <c:v>13410550529636.641</c:v>
                </c:pt>
                <c:pt idx="38">
                  <c:v>13827236152202.889</c:v>
                </c:pt>
                <c:pt idx="39">
                  <c:v>14245562749457.455</c:v>
                </c:pt>
                <c:pt idx="40">
                  <c:v>14792137816349.096</c:v>
                </c:pt>
                <c:pt idx="41">
                  <c:v>15131848845115.363</c:v>
                </c:pt>
                <c:pt idx="42">
                  <c:v>15327891274393.813</c:v>
                </c:pt>
                <c:pt idx="43">
                  <c:v>15522672207636.799</c:v>
                </c:pt>
                <c:pt idx="44">
                  <c:v>15920424629177.539</c:v>
                </c:pt>
                <c:pt idx="45">
                  <c:v>16257490079787.438</c:v>
                </c:pt>
                <c:pt idx="46">
                  <c:v>16808522273330.75</c:v>
                </c:pt>
                <c:pt idx="47">
                  <c:v>17320485219114.986</c:v>
                </c:pt>
                <c:pt idx="48">
                  <c:v>17408640295936.723</c:v>
                </c:pt>
                <c:pt idx="49">
                  <c:v>16657550728072.838</c:v>
                </c:pt>
                <c:pt idx="50">
                  <c:v>17019319943429.195</c:v>
                </c:pt>
                <c:pt idx="51">
                  <c:v>17323883227082.012</c:v>
                </c:pt>
                <c:pt idx="52">
                  <c:v>17249703958298.445</c:v>
                </c:pt>
                <c:pt idx="53">
                  <c:v>17296141736502.348</c:v>
                </c:pt>
                <c:pt idx="54">
                  <c:v>17595150829153.551</c:v>
                </c:pt>
                <c:pt idx="55">
                  <c:v>18001413409548.883</c:v>
                </c:pt>
                <c:pt idx="56">
                  <c:v>18366031703886.383</c:v>
                </c:pt>
                <c:pt idx="57">
                  <c:v>18853275564170.707</c:v>
                </c:pt>
                <c:pt idx="58">
                  <c:v>19230542007939.457</c:v>
                </c:pt>
                <c:pt idx="59">
                  <c:v>19526797920932.254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1-4826-AF9B-62A1B062DD79}"/>
            </c:ext>
          </c:extLst>
        </c:ser>
        <c:ser>
          <c:idx val="1"/>
          <c:order val="1"/>
          <c:tx>
            <c:strRef>
              <c:f>BGDP_calcs!$C$4</c:f>
              <c:strCache>
                <c:ptCount val="1"/>
                <c:pt idx="0">
                  <c:v>USD 2012 $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BGDP_calcs!$A$5:$A$95</c:f>
              <c:numCache>
                <c:formatCode>General</c:formatCode>
                <c:ptCount val="9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  <c:pt idx="69">
                  <c:v>2029</c:v>
                </c:pt>
                <c:pt idx="70">
                  <c:v>2030</c:v>
                </c:pt>
                <c:pt idx="71">
                  <c:v>2031</c:v>
                </c:pt>
                <c:pt idx="72">
                  <c:v>2032</c:v>
                </c:pt>
                <c:pt idx="73">
                  <c:v>2033</c:v>
                </c:pt>
                <c:pt idx="74">
                  <c:v>2034</c:v>
                </c:pt>
                <c:pt idx="75">
                  <c:v>2035</c:v>
                </c:pt>
                <c:pt idx="76">
                  <c:v>2036</c:v>
                </c:pt>
                <c:pt idx="77">
                  <c:v>2037</c:v>
                </c:pt>
                <c:pt idx="78">
                  <c:v>2038</c:v>
                </c:pt>
                <c:pt idx="79">
                  <c:v>2039</c:v>
                </c:pt>
                <c:pt idx="80">
                  <c:v>2040</c:v>
                </c:pt>
                <c:pt idx="81">
                  <c:v>2041</c:v>
                </c:pt>
                <c:pt idx="82">
                  <c:v>2042</c:v>
                </c:pt>
                <c:pt idx="83">
                  <c:v>2043</c:v>
                </c:pt>
                <c:pt idx="84">
                  <c:v>2044</c:v>
                </c:pt>
                <c:pt idx="85">
                  <c:v>2045</c:v>
                </c:pt>
                <c:pt idx="86">
                  <c:v>2046</c:v>
                </c:pt>
                <c:pt idx="87">
                  <c:v>2047</c:v>
                </c:pt>
                <c:pt idx="88">
                  <c:v>2048</c:v>
                </c:pt>
                <c:pt idx="89">
                  <c:v>2049</c:v>
                </c:pt>
                <c:pt idx="90">
                  <c:v>2050</c:v>
                </c:pt>
              </c:numCache>
            </c:numRef>
          </c:xVal>
          <c:yVal>
            <c:numRef>
              <c:f>BGDP_calcs!$C$5:$C$95</c:f>
              <c:numCache>
                <c:formatCode>0E+00</c:formatCode>
                <c:ptCount val="91"/>
                <c:pt idx="10" formatCode="0.00E+00">
                  <c:v>7136461460465.2549</c:v>
                </c:pt>
                <c:pt idx="11" formatCode="0.00E+00">
                  <c:v>7396067511143.25</c:v>
                </c:pt>
                <c:pt idx="12" formatCode="0.00E+00">
                  <c:v>7745006588197.4619</c:v>
                </c:pt>
                <c:pt idx="13" formatCode="0.00E+00">
                  <c:v>8217866593013.8086</c:v>
                </c:pt>
                <c:pt idx="14" formatCode="0.00E+00">
                  <c:v>8404959940197.7998</c:v>
                </c:pt>
                <c:pt idx="15" formatCode="0.00E+00">
                  <c:v>8340872697570.5244</c:v>
                </c:pt>
                <c:pt idx="16" formatCode="0.00E+00">
                  <c:v>8726360176370.3848</c:v>
                </c:pt>
                <c:pt idx="17" formatCode="0.00E+00">
                  <c:v>8972431339746.4941</c:v>
                </c:pt>
                <c:pt idx="18" formatCode="0.00E+00">
                  <c:v>9260822473592.3828</c:v>
                </c:pt>
                <c:pt idx="19" formatCode="0.00E+00">
                  <c:v>9615680134549.2715</c:v>
                </c:pt>
                <c:pt idx="20" formatCode="0.00E+00">
                  <c:v>9760521724283.0918</c:v>
                </c:pt>
                <c:pt idx="21" formatCode="0.00E+00">
                  <c:v>9792805085527.0703</c:v>
                </c:pt>
                <c:pt idx="22" formatCode="0.00E+00">
                  <c:v>9887866520985.3398</c:v>
                </c:pt>
                <c:pt idx="23" formatCode="0.00E+00">
                  <c:v>10066806015672.166</c:v>
                </c:pt>
                <c:pt idx="24" formatCode="0.00E+00">
                  <c:v>10314027867544.67</c:v>
                </c:pt>
                <c:pt idx="25" formatCode="0.00E+00">
                  <c:v>10581595050643.516</c:v>
                </c:pt>
                <c:pt idx="26" formatCode="0.00E+00">
                  <c:v>10863475163042.096</c:v>
                </c:pt>
                <c:pt idx="27" formatCode="0.00E+00">
                  <c:v>11181074150186.92</c:v>
                </c:pt>
                <c:pt idx="28" formatCode="0.00E+00">
                  <c:v>11671918236214.5</c:v>
                </c:pt>
                <c:pt idx="29" formatCode="0.00E+00">
                  <c:v>12107406997467.045</c:v>
                </c:pt>
                <c:pt idx="30" formatCode="0.00E+00">
                  <c:v>12470186342358.584</c:v>
                </c:pt>
                <c:pt idx="31" formatCode="0.00E+00">
                  <c:v>12645334137058.186</c:v>
                </c:pt>
                <c:pt idx="32" formatCode="0.00E+00">
                  <c:v>12777499218616.369</c:v>
                </c:pt>
                <c:pt idx="33" formatCode="0.00E+00">
                  <c:v>12757765765364.645</c:v>
                </c:pt>
                <c:pt idx="34" formatCode="0.00E+00">
                  <c:v>13117126404459.965</c:v>
                </c:pt>
                <c:pt idx="35" formatCode="0.00E+00">
                  <c:v>13465187275039.705</c:v>
                </c:pt>
                <c:pt idx="36" formatCode="0.00E+00">
                  <c:v>13731291141499.959</c:v>
                </c:pt>
                <c:pt idx="37" formatCode="0.00E+00">
                  <c:v>14119968652654.418</c:v>
                </c:pt>
                <c:pt idx="38" formatCode="0.00E+00">
                  <c:v>14558696944654.42</c:v>
                </c:pt>
                <c:pt idx="39" formatCode="0.00E+00">
                  <c:v>14999153018903.754</c:v>
                </c:pt>
                <c:pt idx="40" formatCode="0.00E+00">
                  <c:v>15574641906833.963</c:v>
                </c:pt>
                <c:pt idx="41" formatCode="0.00E+00">
                  <c:v>15932323649021.965</c:v>
                </c:pt>
                <c:pt idx="42" formatCode="0.00E+00">
                  <c:v>16138736722809.244</c:v>
                </c:pt>
                <c:pt idx="43" formatCode="0.00E+00">
                  <c:v>16343821567420.785</c:v>
                </c:pt>
                <c:pt idx="44" formatCode="0.00E+00">
                  <c:v>16762615092061.029</c:v>
                </c:pt>
                <c:pt idx="45" formatCode="0.00E+00">
                  <c:v>17117511305008.191</c:v>
                </c:pt>
                <c:pt idx="46" formatCode="0.00E+00">
                  <c:v>17697693101589.945</c:v>
                </c:pt>
                <c:pt idx="47" formatCode="0.00E+00">
                  <c:v>18236738887206.168</c:v>
                </c:pt>
                <c:pt idx="48" formatCode="0.00E+00">
                  <c:v>18329557367591.773</c:v>
                </c:pt>
                <c:pt idx="49" formatCode="0.00E+00">
                  <c:v>17538735161587.891</c:v>
                </c:pt>
                <c:pt idx="50" formatCode="0.00E+00">
                  <c:v>17919641968436.598</c:v>
                </c:pt>
                <c:pt idx="51" formatCode="0.00E+00">
                  <c:v>18240316649794.648</c:v>
                </c:pt>
                <c:pt idx="52" formatCode="0.00E+00">
                  <c:v>18162213297692.434</c:v>
                </c:pt>
                <c:pt idx="53" formatCode="0.00E+00">
                  <c:v>18211107634363.32</c:v>
                </c:pt>
                <c:pt idx="54" formatCode="0.00E+00">
                  <c:v>18525934308015.773</c:v>
                </c:pt>
                <c:pt idx="55" formatCode="0.00E+00">
                  <c:v>18953688178914.02</c:v>
                </c:pt>
                <c:pt idx="56" formatCode="0.00E+00">
                  <c:v>19337594781021.973</c:v>
                </c:pt>
                <c:pt idx="57" formatCode="0.00E+00">
                  <c:v>19850613841515.336</c:v>
                </c:pt>
                <c:pt idx="58" formatCode="0.00E+00">
                  <c:v>20247837680159.453</c:v>
                </c:pt>
                <c:pt idx="59" formatCode="0.00E+00">
                  <c:v>20559765530949.57</c:v>
                </c:pt>
                <c:pt idx="60" formatCode="0.00E+00">
                  <c:v>20856287742024.746</c:v>
                </c:pt>
                <c:pt idx="61" formatCode="0.00E+00">
                  <c:v>21135822055400.117</c:v>
                </c:pt>
                <c:pt idx="62" formatCode="0.00E+00">
                  <c:v>21422361892194.555</c:v>
                </c:pt>
                <c:pt idx="63" formatCode="0.00E+00">
                  <c:v>21722424737854.797</c:v>
                </c:pt>
                <c:pt idx="64" formatCode="0.00E+00">
                  <c:v>22038622615670.715</c:v>
                </c:pt>
                <c:pt idx="65" formatCode="0.00E+00">
                  <c:v>22370875805160.238</c:v>
                </c:pt>
                <c:pt idx="66" formatCode="0.00E+00">
                  <c:v>22716255772502.805</c:v>
                </c:pt>
                <c:pt idx="67" formatCode="0.00E+00">
                  <c:v>23072297969104.27</c:v>
                </c:pt>
                <c:pt idx="68" formatCode="0.00E+00">
                  <c:v>23437805243577.699</c:v>
                </c:pt>
                <c:pt idx="69" formatCode="0.00E+00">
                  <c:v>23811879426396.098</c:v>
                </c:pt>
                <c:pt idx="70" formatCode="0.00E+00">
                  <c:v>24193806847127.551</c:v>
                </c:pt>
                <c:pt idx="71" formatCode="0.00E+00">
                  <c:v>24583211863297.754</c:v>
                </c:pt>
                <c:pt idx="72" formatCode="0.00E+00">
                  <c:v>24980005356259.531</c:v>
                </c:pt>
                <c:pt idx="73" formatCode="0.00E+00">
                  <c:v>25384387288368.004</c:v>
                </c:pt>
                <c:pt idx="74" formatCode="0.00E+00">
                  <c:v>25796741552812.211</c:v>
                </c:pt>
                <c:pt idx="75" formatCode="0.00E+00">
                  <c:v>26217530834374.805</c:v>
                </c:pt>
                <c:pt idx="76" formatCode="0.00E+00">
                  <c:v>26647364440142.484</c:v>
                </c:pt>
                <c:pt idx="77" formatCode="0.00E+00">
                  <c:v>27085768156188.129</c:v>
                </c:pt>
                <c:pt idx="78" formatCode="0.00E+00">
                  <c:v>27533234337083.137</c:v>
                </c:pt>
                <c:pt idx="79" formatCode="0.00E+00">
                  <c:v>27990230290196.063</c:v>
                </c:pt>
                <c:pt idx="80" formatCode="0.00E+00">
                  <c:v>28457321227734.191</c:v>
                </c:pt>
                <c:pt idx="81" formatCode="0.00E+00">
                  <c:v>28935201717812.43</c:v>
                </c:pt>
                <c:pt idx="82" formatCode="0.00E+00">
                  <c:v>29425750103939.48</c:v>
                </c:pt>
                <c:pt idx="83" formatCode="0.00E+00">
                  <c:v>29929672100891.195</c:v>
                </c:pt>
                <c:pt idx="84" formatCode="0.00E+00">
                  <c:v>30447563585120.621</c:v>
                </c:pt>
                <c:pt idx="85" formatCode="0.00E+00">
                  <c:v>30979778539609.855</c:v>
                </c:pt>
                <c:pt idx="86" formatCode="0.00E+00">
                  <c:v>31526785965582.813</c:v>
                </c:pt>
                <c:pt idx="87" formatCode="0.00E+00">
                  <c:v>32088090645306.137</c:v>
                </c:pt>
                <c:pt idx="88" formatCode="0.00E+00">
                  <c:v>32664160345128.531</c:v>
                </c:pt>
                <c:pt idx="89" formatCode="0.00E+00">
                  <c:v>33255473464439.008</c:v>
                </c:pt>
                <c:pt idx="90" formatCode="0.00E+00">
                  <c:v>33862541066714.402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1-4826-AF9B-62A1B062D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48592"/>
        <c:axId val="423570256"/>
      </c:scatterChart>
      <c:valAx>
        <c:axId val="4413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570256"/>
        <c:crosses val="autoZero"/>
        <c:crossBetween val="midCat"/>
      </c:valAx>
      <c:valAx>
        <c:axId val="4235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7762197568870.3994</c:v>
                </c:pt>
                <c:pt idx="1">
                  <c:v>7897118294806.0283</c:v>
                </c:pt>
                <c:pt idx="2">
                  <c:v>8089361174176.0566</c:v>
                </c:pt>
                <c:pt idx="3">
                  <c:v>8234387954323.5156</c:v>
                </c:pt>
                <c:pt idx="4">
                  <c:v>8343224051691.5156</c:v>
                </c:pt>
                <c:pt idx="5">
                  <c:v>8459219240490.8057</c:v>
                </c:pt>
                <c:pt idx="6">
                  <c:v>8570715147547.7021</c:v>
                </c:pt>
                <c:pt idx="7">
                  <c:v>8687178978106.1299</c:v>
                </c:pt>
                <c:pt idx="8">
                  <c:v>8810674713711.9258</c:v>
                </c:pt>
                <c:pt idx="9">
                  <c:v>8941844648214.5059</c:v>
                </c:pt>
                <c:pt idx="10">
                  <c:v>9079987397874.7813</c:v>
                </c:pt>
                <c:pt idx="11">
                  <c:v>9224135843869.4375</c:v>
                </c:pt>
                <c:pt idx="12">
                  <c:v>9373524117062.9883</c:v>
                </c:pt>
                <c:pt idx="13">
                  <c:v>9527841072904.0313</c:v>
                </c:pt>
                <c:pt idx="14">
                  <c:v>9687096460054.123</c:v>
                </c:pt>
                <c:pt idx="15">
                  <c:v>9850957845216.4141</c:v>
                </c:pt>
                <c:pt idx="16">
                  <c:v>10019303479621.555</c:v>
                </c:pt>
                <c:pt idx="17">
                  <c:v>10191849655651.705</c:v>
                </c:pt>
                <c:pt idx="18">
                  <c:v>10368917653284.834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D2-4A52-97B0-079660E2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47</xdr:row>
      <xdr:rowOff>47624</xdr:rowOff>
    </xdr:from>
    <xdr:to>
      <xdr:col>16</xdr:col>
      <xdr:colOff>76199</xdr:colOff>
      <xdr:row>75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D6A98-EC56-4DB3-A41B-AF5B13D91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3C175-2BCB-4AB6-A4C3-7F637A020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olg/Dropbox/Energy%20Innovation%20IO/Deliverable%20IO%20files/EU/BECbIC/BAU%20Employee%20Compensation%20by%20ISIC%20Cod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EU KLEMS Split 1"/>
      <sheetName val="EU KLEMS LAB"/>
      <sheetName val="OECD VAL EU28 "/>
      <sheetName val="EXIOBASE EMP COMP Split"/>
      <sheetName val="EU28 LAB WIOD"/>
      <sheetName val="EU KLEMS for Split 2"/>
      <sheetName val="BECbIC"/>
    </sheetNames>
    <sheetDataSet>
      <sheetData sheetId="0"/>
      <sheetData sheetId="1"/>
      <sheetData sheetId="2"/>
      <sheetData sheetId="3"/>
      <sheetData sheetId="4">
        <row r="7">
          <cell r="C7">
            <v>0.59628236000680579</v>
          </cell>
          <cell r="D7">
            <v>0.40371763999319421</v>
          </cell>
          <cell r="E7">
            <v>0.16242284225425774</v>
          </cell>
          <cell r="F7">
            <v>0.83757715774574226</v>
          </cell>
          <cell r="G7">
            <v>0.52632055408306311</v>
          </cell>
          <cell r="H7">
            <v>0.473679445916937</v>
          </cell>
          <cell r="I7">
            <v>0.27603111712030914</v>
          </cell>
          <cell r="J7">
            <v>0.12581220541877505</v>
          </cell>
          <cell r="K7">
            <v>0.59815667746091583</v>
          </cell>
        </row>
      </sheetData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so.eurostat.ec.europa.eu/nui/submitViewTableAction.do" TargetMode="External"/><Relationship Id="rId2" Type="http://schemas.openxmlformats.org/officeDocument/2006/relationships/hyperlink" Target="http://databank.worldbank.org/data/reports.aspx?source=Health-Nutrition-and-Population-Statistics:-Population-estimates-and-projections" TargetMode="External"/><Relationship Id="rId1" Type="http://schemas.openxmlformats.org/officeDocument/2006/relationships/hyperlink" Target="https://stats.oecd.org/Index.aspx?DataSetCode=IOT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COU%5d.%5bCYP%5d&amp;ShowOnWeb=true&amp;Lang=en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4" Type="http://schemas.openxmlformats.org/officeDocument/2006/relationships/hyperlink" Target="https://stats-3.oecd.org/index.aspx?DatasetCode=IOTSI4_2018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47"/>
  <sheetViews>
    <sheetView tabSelected="1" workbookViewId="0">
      <selection activeCell="D14" sqref="D14"/>
    </sheetView>
  </sheetViews>
  <sheetFormatPr defaultRowHeight="14.25" x14ac:dyDescent="0.45"/>
  <cols>
    <col min="2" max="2" width="73.265625" customWidth="1"/>
  </cols>
  <sheetData>
    <row r="1" spans="1:2" x14ac:dyDescent="0.45">
      <c r="A1" s="1" t="s">
        <v>78</v>
      </c>
    </row>
    <row r="3" spans="1:2" x14ac:dyDescent="0.45">
      <c r="A3" t="s">
        <v>0</v>
      </c>
      <c r="B3" s="2" t="s">
        <v>1</v>
      </c>
    </row>
    <row r="4" spans="1:2" x14ac:dyDescent="0.45">
      <c r="B4" t="s">
        <v>79</v>
      </c>
    </row>
    <row r="5" spans="1:2" x14ac:dyDescent="0.45">
      <c r="B5" t="s">
        <v>80</v>
      </c>
    </row>
    <row r="6" spans="1:2" x14ac:dyDescent="0.45">
      <c r="B6" t="s">
        <v>81</v>
      </c>
    </row>
    <row r="7" spans="1:2" x14ac:dyDescent="0.45">
      <c r="B7" s="4" t="s">
        <v>82</v>
      </c>
    </row>
    <row r="8" spans="1:2" x14ac:dyDescent="0.45">
      <c r="B8" s="12"/>
    </row>
    <row r="9" spans="1:2" x14ac:dyDescent="0.45">
      <c r="B9" s="2" t="s">
        <v>63</v>
      </c>
    </row>
    <row r="10" spans="1:2" x14ac:dyDescent="0.45">
      <c r="B10" t="s">
        <v>64</v>
      </c>
    </row>
    <row r="11" spans="1:2" x14ac:dyDescent="0.45">
      <c r="B11" s="3">
        <v>2018</v>
      </c>
    </row>
    <row r="12" spans="1:2" x14ac:dyDescent="0.45">
      <c r="B12" t="s">
        <v>65</v>
      </c>
    </row>
    <row r="13" spans="1:2" x14ac:dyDescent="0.45">
      <c r="B13" s="4" t="s">
        <v>66</v>
      </c>
    </row>
    <row r="14" spans="1:2" x14ac:dyDescent="0.45">
      <c r="B14" t="s">
        <v>67</v>
      </c>
    </row>
    <row r="16" spans="1:2" x14ac:dyDescent="0.45">
      <c r="B16" s="2" t="s">
        <v>199</v>
      </c>
    </row>
    <row r="17" spans="1:2" x14ac:dyDescent="0.45">
      <c r="B17" s="12" t="s">
        <v>200</v>
      </c>
    </row>
    <row r="18" spans="1:2" s="12" customFormat="1" x14ac:dyDescent="0.45">
      <c r="B18" s="47">
        <v>2021</v>
      </c>
    </row>
    <row r="19" spans="1:2" s="12" customFormat="1" x14ac:dyDescent="0.45">
      <c r="B19" s="12" t="s">
        <v>126</v>
      </c>
    </row>
    <row r="20" spans="1:2" s="12" customFormat="1" x14ac:dyDescent="0.45">
      <c r="B20" s="13" t="s">
        <v>198</v>
      </c>
    </row>
    <row r="21" spans="1:2" s="12" customFormat="1" x14ac:dyDescent="0.45">
      <c r="B21" s="12" t="s">
        <v>201</v>
      </c>
    </row>
    <row r="22" spans="1:2" s="12" customFormat="1" x14ac:dyDescent="0.45"/>
    <row r="23" spans="1:2" s="12" customFormat="1" x14ac:dyDescent="0.45">
      <c r="B23" s="2" t="s">
        <v>197</v>
      </c>
    </row>
    <row r="24" spans="1:2" s="12" customFormat="1" x14ac:dyDescent="0.45"/>
    <row r="25" spans="1:2" x14ac:dyDescent="0.45">
      <c r="A25" s="1" t="s">
        <v>202</v>
      </c>
    </row>
    <row r="26" spans="1:2" x14ac:dyDescent="0.45">
      <c r="A26" t="s">
        <v>203</v>
      </c>
    </row>
    <row r="27" spans="1:2" x14ac:dyDescent="0.45">
      <c r="A27" t="s">
        <v>204</v>
      </c>
    </row>
    <row r="28" spans="1:2" x14ac:dyDescent="0.45">
      <c r="A28" t="s">
        <v>207</v>
      </c>
    </row>
    <row r="29" spans="1:2" x14ac:dyDescent="0.45">
      <c r="B29" t="s">
        <v>205</v>
      </c>
    </row>
    <row r="30" spans="1:2" x14ac:dyDescent="0.45">
      <c r="B30" t="s">
        <v>206</v>
      </c>
    </row>
    <row r="32" spans="1:2" x14ac:dyDescent="0.45">
      <c r="A32" s="1" t="s">
        <v>74</v>
      </c>
    </row>
    <row r="33" spans="1:2" x14ac:dyDescent="0.45">
      <c r="A33" t="s">
        <v>68</v>
      </c>
    </row>
    <row r="34" spans="1:2" x14ac:dyDescent="0.45">
      <c r="A34" t="s">
        <v>69</v>
      </c>
    </row>
    <row r="35" spans="1:2" x14ac:dyDescent="0.45">
      <c r="A35" t="s">
        <v>70</v>
      </c>
    </row>
    <row r="36" spans="1:2" x14ac:dyDescent="0.45">
      <c r="A36" t="s">
        <v>71</v>
      </c>
    </row>
    <row r="37" spans="1:2" x14ac:dyDescent="0.45">
      <c r="A37" t="s">
        <v>72</v>
      </c>
    </row>
    <row r="38" spans="1:2" x14ac:dyDescent="0.45">
      <c r="A38" t="s">
        <v>73</v>
      </c>
    </row>
    <row r="40" spans="1:2" x14ac:dyDescent="0.45">
      <c r="A40" s="1" t="s">
        <v>75</v>
      </c>
    </row>
    <row r="41" spans="1:2" x14ac:dyDescent="0.45">
      <c r="A41" t="s">
        <v>76</v>
      </c>
    </row>
    <row r="42" spans="1:2" x14ac:dyDescent="0.45">
      <c r="A42" t="s">
        <v>77</v>
      </c>
    </row>
    <row r="43" spans="1:2" x14ac:dyDescent="0.45">
      <c r="A43" t="s">
        <v>87</v>
      </c>
    </row>
    <row r="45" spans="1:2" x14ac:dyDescent="0.45">
      <c r="A45">
        <v>0.9686815713640794</v>
      </c>
      <c r="B45" t="s">
        <v>91</v>
      </c>
    </row>
    <row r="46" spans="1:2" x14ac:dyDescent="0.45">
      <c r="A46">
        <v>1.0529130131709286</v>
      </c>
      <c r="B46" t="s">
        <v>85</v>
      </c>
    </row>
    <row r="47" spans="1:2" x14ac:dyDescent="0.45">
      <c r="A47">
        <f>10^6</f>
        <v>1000000</v>
      </c>
      <c r="B47" t="s">
        <v>86</v>
      </c>
    </row>
  </sheetData>
  <hyperlinks>
    <hyperlink ref="B13" r:id="rId1" display="https://stats.oecd.org/Index.aspx?DataSetCode=IOTS"/>
    <hyperlink ref="B7" r:id="rId2"/>
    <hyperlink ref="B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R16"/>
  <sheetViews>
    <sheetView zoomScaleNormal="100" workbookViewId="0">
      <selection activeCell="R13" sqref="R13"/>
    </sheetView>
  </sheetViews>
  <sheetFormatPr defaultColWidth="9.1328125" defaultRowHeight="13.5" x14ac:dyDescent="0.35"/>
  <cols>
    <col min="1" max="1" width="39.86328125" style="30" customWidth="1"/>
    <col min="2" max="17" width="9.1328125" style="30"/>
    <col min="18" max="18" width="31.1328125" style="30" customWidth="1"/>
    <col min="19" max="16384" width="9.1328125" style="30"/>
  </cols>
  <sheetData>
    <row r="1" spans="1:18" x14ac:dyDescent="0.35">
      <c r="A1" s="31" t="s">
        <v>126</v>
      </c>
    </row>
    <row r="3" spans="1:18" x14ac:dyDescent="0.35">
      <c r="A3" s="31" t="s">
        <v>125</v>
      </c>
      <c r="B3" s="34">
        <v>44235.45930555556</v>
      </c>
    </row>
    <row r="4" spans="1:18" x14ac:dyDescent="0.35">
      <c r="A4" s="31" t="s">
        <v>124</v>
      </c>
      <c r="B4" s="34">
        <v>44299.08017332176</v>
      </c>
    </row>
    <row r="5" spans="1:18" x14ac:dyDescent="0.35">
      <c r="A5" s="31" t="s">
        <v>123</v>
      </c>
      <c r="B5" s="31" t="s">
        <v>122</v>
      </c>
    </row>
    <row r="7" spans="1:18" x14ac:dyDescent="0.35">
      <c r="A7" s="31" t="s">
        <v>121</v>
      </c>
      <c r="B7" s="31" t="s">
        <v>120</v>
      </c>
    </row>
    <row r="8" spans="1:18" x14ac:dyDescent="0.35">
      <c r="A8" s="31" t="s">
        <v>119</v>
      </c>
      <c r="B8" s="31" t="s">
        <v>118</v>
      </c>
    </row>
    <row r="9" spans="1:18" x14ac:dyDescent="0.35">
      <c r="A9" s="31" t="s">
        <v>117</v>
      </c>
      <c r="B9" s="31" t="s">
        <v>116</v>
      </c>
    </row>
    <row r="10" spans="1:18" x14ac:dyDescent="0.35">
      <c r="A10" s="31" t="s">
        <v>115</v>
      </c>
      <c r="B10" s="31" t="s">
        <v>114</v>
      </c>
    </row>
    <row r="12" spans="1:18" x14ac:dyDescent="0.35">
      <c r="A12" s="33" t="s">
        <v>113</v>
      </c>
      <c r="B12" s="33" t="s">
        <v>112</v>
      </c>
      <c r="C12" s="33" t="s">
        <v>111</v>
      </c>
      <c r="D12" s="33" t="s">
        <v>110</v>
      </c>
      <c r="E12" s="33" t="s">
        <v>109</v>
      </c>
      <c r="F12" s="33" t="s">
        <v>108</v>
      </c>
      <c r="G12" s="33" t="s">
        <v>107</v>
      </c>
      <c r="H12" s="33" t="s">
        <v>106</v>
      </c>
      <c r="I12" s="33" t="s">
        <v>105</v>
      </c>
      <c r="J12" s="33" t="s">
        <v>104</v>
      </c>
      <c r="K12" s="33" t="s">
        <v>103</v>
      </c>
      <c r="L12" s="33" t="s">
        <v>11</v>
      </c>
      <c r="M12" s="33" t="s">
        <v>102</v>
      </c>
      <c r="N12" s="33" t="s">
        <v>101</v>
      </c>
      <c r="O12" s="33" t="s">
        <v>100</v>
      </c>
      <c r="P12" s="33" t="s">
        <v>99</v>
      </c>
      <c r="R12" s="33" t="s">
        <v>196</v>
      </c>
    </row>
    <row r="13" spans="1:18" x14ac:dyDescent="0.35">
      <c r="A13" s="33" t="s">
        <v>98</v>
      </c>
      <c r="B13" s="32">
        <v>67.8</v>
      </c>
      <c r="C13" s="32">
        <v>68.8</v>
      </c>
      <c r="D13" s="32">
        <v>69.8</v>
      </c>
      <c r="E13" s="32">
        <v>70.2</v>
      </c>
      <c r="F13" s="32">
        <v>68.900000000000006</v>
      </c>
      <c r="G13" s="32">
        <v>68.5</v>
      </c>
      <c r="H13" s="32">
        <v>68.599999999999994</v>
      </c>
      <c r="I13" s="32">
        <v>68.400000000000006</v>
      </c>
      <c r="J13" s="32">
        <v>68.400000000000006</v>
      </c>
      <c r="K13" s="32">
        <v>69.2</v>
      </c>
      <c r="L13" s="32">
        <v>70.099999999999994</v>
      </c>
      <c r="M13" s="32">
        <v>71.099999999999994</v>
      </c>
      <c r="N13" s="32">
        <v>72.2</v>
      </c>
      <c r="O13" s="32">
        <v>73.2</v>
      </c>
      <c r="P13" s="32">
        <v>73.900000000000006</v>
      </c>
      <c r="R13" s="36">
        <f>AVERAGE(G13:P13)/100</f>
        <v>0.7036</v>
      </c>
    </row>
    <row r="15" spans="1:18" x14ac:dyDescent="0.35">
      <c r="A15" s="31" t="s">
        <v>97</v>
      </c>
    </row>
    <row r="16" spans="1:18" x14ac:dyDescent="0.35">
      <c r="A16" s="31" t="s">
        <v>96</v>
      </c>
      <c r="B16" s="31" t="s">
        <v>95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4:D109"/>
  <sheetViews>
    <sheetView workbookViewId="0">
      <selection activeCell="E106" sqref="E106"/>
    </sheetView>
  </sheetViews>
  <sheetFormatPr defaultRowHeight="14.25" x14ac:dyDescent="0.45"/>
  <cols>
    <col min="1" max="2" width="17.86328125" customWidth="1"/>
    <col min="3" max="3" width="19" customWidth="1"/>
    <col min="4" max="4" width="21.86328125" customWidth="1"/>
  </cols>
  <sheetData>
    <row r="4" spans="1:3" x14ac:dyDescent="0.45">
      <c r="A4" s="1" t="s">
        <v>79</v>
      </c>
      <c r="B4" s="1" t="s">
        <v>195</v>
      </c>
      <c r="C4" s="1" t="s">
        <v>89</v>
      </c>
    </row>
    <row r="5" spans="1:3" x14ac:dyDescent="0.45">
      <c r="A5" s="15">
        <v>1960</v>
      </c>
      <c r="B5" s="17"/>
      <c r="C5" s="46"/>
    </row>
    <row r="6" spans="1:3" x14ac:dyDescent="0.45">
      <c r="A6" s="15">
        <v>1961</v>
      </c>
      <c r="B6" s="17"/>
      <c r="C6" s="46"/>
    </row>
    <row r="7" spans="1:3" x14ac:dyDescent="0.45">
      <c r="A7" s="15">
        <v>1962</v>
      </c>
      <c r="B7" s="17"/>
      <c r="C7" s="46"/>
    </row>
    <row r="8" spans="1:3" x14ac:dyDescent="0.45">
      <c r="A8" s="15">
        <v>1963</v>
      </c>
      <c r="B8" s="17"/>
      <c r="C8" s="46"/>
    </row>
    <row r="9" spans="1:3" x14ac:dyDescent="0.45">
      <c r="A9" s="15">
        <v>1964</v>
      </c>
      <c r="B9" s="17"/>
      <c r="C9" s="46"/>
    </row>
    <row r="10" spans="1:3" x14ac:dyDescent="0.45">
      <c r="A10" s="15">
        <v>1965</v>
      </c>
      <c r="B10" s="17"/>
      <c r="C10" s="46"/>
    </row>
    <row r="11" spans="1:3" x14ac:dyDescent="0.45">
      <c r="A11" s="15">
        <v>1966</v>
      </c>
      <c r="B11" s="17"/>
      <c r="C11" s="46"/>
    </row>
    <row r="12" spans="1:3" x14ac:dyDescent="0.45">
      <c r="A12" s="15">
        <v>1967</v>
      </c>
      <c r="B12" s="17"/>
      <c r="C12" s="46"/>
    </row>
    <row r="13" spans="1:3" x14ac:dyDescent="0.45">
      <c r="A13" s="15">
        <v>1968</v>
      </c>
      <c r="B13" s="17"/>
      <c r="C13" s="46"/>
    </row>
    <row r="14" spans="1:3" x14ac:dyDescent="0.45">
      <c r="A14" s="15">
        <v>1969</v>
      </c>
      <c r="B14" s="17"/>
      <c r="C14" s="46"/>
    </row>
    <row r="15" spans="1:3" x14ac:dyDescent="0.45">
      <c r="A15" s="15">
        <v>1970</v>
      </c>
      <c r="B15" s="17">
        <v>6777910020386.7939</v>
      </c>
      <c r="C15" s="16">
        <v>7136461460465.2549</v>
      </c>
    </row>
    <row r="16" spans="1:3" x14ac:dyDescent="0.45">
      <c r="A16" s="15">
        <v>1971</v>
      </c>
      <c r="B16" s="17">
        <v>7024472894997.8633</v>
      </c>
      <c r="C16" s="16">
        <v>7396067511143.25</v>
      </c>
    </row>
    <row r="17" spans="1:3" x14ac:dyDescent="0.45">
      <c r="A17" s="15">
        <v>1972</v>
      </c>
      <c r="B17" s="17">
        <v>7355880509257.7285</v>
      </c>
      <c r="C17" s="16">
        <v>7745006588197.4619</v>
      </c>
    </row>
    <row r="18" spans="1:3" x14ac:dyDescent="0.45">
      <c r="A18" s="15">
        <v>1973</v>
      </c>
      <c r="B18" s="17">
        <v>7804982992699.9805</v>
      </c>
      <c r="C18" s="16">
        <v>8217866593013.8086</v>
      </c>
    </row>
    <row r="19" spans="1:3" x14ac:dyDescent="0.45">
      <c r="A19" s="15">
        <v>1974</v>
      </c>
      <c r="B19" s="17">
        <v>7982676360715.9277</v>
      </c>
      <c r="C19" s="16">
        <v>8404959940197.7998</v>
      </c>
    </row>
    <row r="20" spans="1:3" x14ac:dyDescent="0.45">
      <c r="A20" s="15">
        <v>1975</v>
      </c>
      <c r="B20" s="17">
        <v>7921809001396.6426</v>
      </c>
      <c r="C20" s="16">
        <v>8340872697570.5244</v>
      </c>
    </row>
    <row r="21" spans="1:3" x14ac:dyDescent="0.45">
      <c r="A21" s="15">
        <v>1976</v>
      </c>
      <c r="B21" s="17">
        <v>8287928745721.707</v>
      </c>
      <c r="C21" s="16">
        <v>8726360176370.3848</v>
      </c>
    </row>
    <row r="22" spans="1:3" x14ac:dyDescent="0.45">
      <c r="A22" s="15">
        <v>1977</v>
      </c>
      <c r="B22" s="17">
        <v>8521636755386.5469</v>
      </c>
      <c r="C22" s="16">
        <v>8972431339746.4941</v>
      </c>
    </row>
    <row r="23" spans="1:3" x14ac:dyDescent="0.45">
      <c r="A23" s="15">
        <v>1978</v>
      </c>
      <c r="B23" s="17">
        <v>8795538487598.4268</v>
      </c>
      <c r="C23" s="16">
        <v>9260822473592.3828</v>
      </c>
    </row>
    <row r="24" spans="1:3" x14ac:dyDescent="0.45">
      <c r="A24" s="15">
        <v>1979</v>
      </c>
      <c r="B24" s="17">
        <v>9132567323154.4043</v>
      </c>
      <c r="C24" s="16">
        <v>9615680134549.2715</v>
      </c>
    </row>
    <row r="25" spans="1:3" x14ac:dyDescent="0.45">
      <c r="A25" s="15">
        <v>1980</v>
      </c>
      <c r="B25" s="17">
        <v>9270131754471.5469</v>
      </c>
      <c r="C25" s="16">
        <v>9760521724283.0918</v>
      </c>
    </row>
    <row r="26" spans="1:3" x14ac:dyDescent="0.45">
      <c r="A26" s="15">
        <v>1981</v>
      </c>
      <c r="B26" s="17">
        <v>9300793129002.8223</v>
      </c>
      <c r="C26" s="16">
        <v>9792805085527.0703</v>
      </c>
    </row>
    <row r="27" spans="1:3" x14ac:dyDescent="0.45">
      <c r="A27" s="15">
        <v>1982</v>
      </c>
      <c r="B27" s="17">
        <v>9391078469926.2422</v>
      </c>
      <c r="C27" s="16">
        <v>9887866520985.3398</v>
      </c>
    </row>
    <row r="28" spans="1:3" x14ac:dyDescent="0.45">
      <c r="A28" s="15">
        <v>1983</v>
      </c>
      <c r="B28" s="17">
        <v>9561027652837.084</v>
      </c>
      <c r="C28" s="16">
        <v>10066806015672.166</v>
      </c>
    </row>
    <row r="29" spans="1:3" x14ac:dyDescent="0.45">
      <c r="A29" s="15">
        <v>1984</v>
      </c>
      <c r="B29" s="17">
        <v>9795828537890.2754</v>
      </c>
      <c r="C29" s="16">
        <v>10314027867544.67</v>
      </c>
    </row>
    <row r="30" spans="1:3" x14ac:dyDescent="0.45">
      <c r="A30" s="15">
        <v>1985</v>
      </c>
      <c r="B30" s="17">
        <v>10049952560208.486</v>
      </c>
      <c r="C30" s="16">
        <v>10581595050643.516</v>
      </c>
    </row>
    <row r="31" spans="1:3" x14ac:dyDescent="0.45">
      <c r="A31" s="15">
        <v>1986</v>
      </c>
      <c r="B31" s="17">
        <v>10317670398938.262</v>
      </c>
      <c r="C31" s="16">
        <v>10863475163042.096</v>
      </c>
    </row>
    <row r="32" spans="1:3" x14ac:dyDescent="0.45">
      <c r="A32" s="15">
        <v>1987</v>
      </c>
      <c r="B32" s="17">
        <v>10619312517985.488</v>
      </c>
      <c r="C32" s="16">
        <v>11181074150186.92</v>
      </c>
    </row>
    <row r="33" spans="1:3" x14ac:dyDescent="0.45">
      <c r="A33" s="15">
        <v>1988</v>
      </c>
      <c r="B33" s="17">
        <v>11085495523045.398</v>
      </c>
      <c r="C33" s="16">
        <v>11671918236214.5</v>
      </c>
    </row>
    <row r="34" spans="1:3" x14ac:dyDescent="0.45">
      <c r="A34" s="15">
        <v>1989</v>
      </c>
      <c r="B34" s="17">
        <v>11499104375977.818</v>
      </c>
      <c r="C34" s="16">
        <v>12107406997467.045</v>
      </c>
    </row>
    <row r="35" spans="1:3" x14ac:dyDescent="0.45">
      <c r="A35" s="15">
        <v>1990</v>
      </c>
      <c r="B35" s="17">
        <v>11843656892733.008</v>
      </c>
      <c r="C35" s="16">
        <v>12470186342358.584</v>
      </c>
    </row>
    <row r="36" spans="1:3" x14ac:dyDescent="0.45">
      <c r="A36" s="15">
        <v>1991</v>
      </c>
      <c r="B36" s="17">
        <v>12010004878961.143</v>
      </c>
      <c r="C36" s="16">
        <v>12645334137058.186</v>
      </c>
    </row>
    <row r="37" spans="1:3" x14ac:dyDescent="0.45">
      <c r="A37" s="15">
        <v>1992</v>
      </c>
      <c r="B37" s="17">
        <v>12135529697612.66</v>
      </c>
      <c r="C37" s="16">
        <v>12777499218616.369</v>
      </c>
    </row>
    <row r="38" spans="1:3" x14ac:dyDescent="0.45">
      <c r="A38" s="15">
        <v>1993</v>
      </c>
      <c r="B38" s="17">
        <v>12116787696233.873</v>
      </c>
      <c r="C38" s="16">
        <v>12757765765364.645</v>
      </c>
    </row>
    <row r="39" spans="1:3" x14ac:dyDescent="0.45">
      <c r="A39" s="15">
        <v>1994</v>
      </c>
      <c r="B39" s="17">
        <v>12458093270453.002</v>
      </c>
      <c r="C39" s="16">
        <v>13117126404459.965</v>
      </c>
    </row>
    <row r="40" spans="1:3" x14ac:dyDescent="0.45">
      <c r="A40" s="15">
        <v>1995</v>
      </c>
      <c r="B40" s="17">
        <v>12788666801253.4</v>
      </c>
      <c r="C40" s="16">
        <v>13465187275039.705</v>
      </c>
    </row>
    <row r="41" spans="1:3" x14ac:dyDescent="0.45">
      <c r="A41" s="15">
        <v>1996</v>
      </c>
      <c r="B41" s="17">
        <v>13041401027163.035</v>
      </c>
      <c r="C41" s="16">
        <v>13731291141499.959</v>
      </c>
    </row>
    <row r="42" spans="1:3" x14ac:dyDescent="0.45">
      <c r="A42" s="15">
        <v>1997</v>
      </c>
      <c r="B42" s="17">
        <v>13410550529636.641</v>
      </c>
      <c r="C42" s="16">
        <v>14119968652654.418</v>
      </c>
    </row>
    <row r="43" spans="1:3" x14ac:dyDescent="0.45">
      <c r="A43" s="15">
        <v>1998</v>
      </c>
      <c r="B43" s="17">
        <v>13827236152202.889</v>
      </c>
      <c r="C43" s="16">
        <v>14558696944654.42</v>
      </c>
    </row>
    <row r="44" spans="1:3" x14ac:dyDescent="0.45">
      <c r="A44" s="15">
        <v>1999</v>
      </c>
      <c r="B44" s="17">
        <v>14245562749457.455</v>
      </c>
      <c r="C44" s="16">
        <v>14999153018903.754</v>
      </c>
    </row>
    <row r="45" spans="1:3" x14ac:dyDescent="0.45">
      <c r="A45" s="15">
        <v>2000</v>
      </c>
      <c r="B45" s="17">
        <v>14792137816349.096</v>
      </c>
      <c r="C45" s="16">
        <v>15574641906833.963</v>
      </c>
    </row>
    <row r="46" spans="1:3" x14ac:dyDescent="0.45">
      <c r="A46" s="15">
        <v>2001</v>
      </c>
      <c r="B46" s="17">
        <v>15131848845115.363</v>
      </c>
      <c r="C46" s="16">
        <v>15932323649021.965</v>
      </c>
    </row>
    <row r="47" spans="1:3" x14ac:dyDescent="0.45">
      <c r="A47" s="15">
        <v>2002</v>
      </c>
      <c r="B47" s="17">
        <v>15327891274393.813</v>
      </c>
      <c r="C47" s="16">
        <v>16138736722809.244</v>
      </c>
    </row>
    <row r="48" spans="1:3" x14ac:dyDescent="0.45">
      <c r="A48" s="15">
        <v>2003</v>
      </c>
      <c r="B48" s="17">
        <v>15522672207636.799</v>
      </c>
      <c r="C48" s="16">
        <v>16343821567420.785</v>
      </c>
    </row>
    <row r="49" spans="1:3" x14ac:dyDescent="0.45">
      <c r="A49" s="15">
        <v>2004</v>
      </c>
      <c r="B49" s="17">
        <v>15920424629177.539</v>
      </c>
      <c r="C49" s="16">
        <v>16762615092061.029</v>
      </c>
    </row>
    <row r="50" spans="1:3" x14ac:dyDescent="0.45">
      <c r="A50" s="15">
        <v>2005</v>
      </c>
      <c r="B50" s="17">
        <v>16257490079787.438</v>
      </c>
      <c r="C50" s="16">
        <v>17117511305008.191</v>
      </c>
    </row>
    <row r="51" spans="1:3" x14ac:dyDescent="0.45">
      <c r="A51" s="15">
        <v>2006</v>
      </c>
      <c r="B51" s="17">
        <v>16808522273330.75</v>
      </c>
      <c r="C51" s="16">
        <v>17697693101589.945</v>
      </c>
    </row>
    <row r="52" spans="1:3" x14ac:dyDescent="0.45">
      <c r="A52" s="15">
        <v>2007</v>
      </c>
      <c r="B52" s="17">
        <v>17320485219114.986</v>
      </c>
      <c r="C52" s="16">
        <v>18236738887206.168</v>
      </c>
    </row>
    <row r="53" spans="1:3" x14ac:dyDescent="0.45">
      <c r="A53" s="15">
        <v>2008</v>
      </c>
      <c r="B53" s="17">
        <v>17408640295936.723</v>
      </c>
      <c r="C53" s="16">
        <v>18329557367591.773</v>
      </c>
    </row>
    <row r="54" spans="1:3" x14ac:dyDescent="0.45">
      <c r="A54" s="15">
        <v>2009</v>
      </c>
      <c r="B54" s="17">
        <v>16657550728072.838</v>
      </c>
      <c r="C54" s="16">
        <v>17538735161587.891</v>
      </c>
    </row>
    <row r="55" spans="1:3" x14ac:dyDescent="0.45">
      <c r="A55" s="15">
        <v>2010</v>
      </c>
      <c r="B55" s="17">
        <v>17019319943429.195</v>
      </c>
      <c r="C55" s="16">
        <v>17919641968436.598</v>
      </c>
    </row>
    <row r="56" spans="1:3" x14ac:dyDescent="0.45">
      <c r="A56" s="15">
        <v>2011</v>
      </c>
      <c r="B56" s="17">
        <v>17323883227082.012</v>
      </c>
      <c r="C56" s="16">
        <v>18240316649794.648</v>
      </c>
    </row>
    <row r="57" spans="1:3" x14ac:dyDescent="0.45">
      <c r="A57" s="15">
        <v>2012</v>
      </c>
      <c r="B57" s="17">
        <v>17249703958298.445</v>
      </c>
      <c r="C57" s="16">
        <v>18162213297692.434</v>
      </c>
    </row>
    <row r="58" spans="1:3" x14ac:dyDescent="0.45">
      <c r="A58" s="15">
        <v>2013</v>
      </c>
      <c r="B58" s="17">
        <v>17296141736502.348</v>
      </c>
      <c r="C58" s="16">
        <v>18211107634363.32</v>
      </c>
    </row>
    <row r="59" spans="1:3" x14ac:dyDescent="0.45">
      <c r="A59" s="15">
        <v>2014</v>
      </c>
      <c r="B59" s="17">
        <v>17595150829153.551</v>
      </c>
      <c r="C59" s="16">
        <v>18525934308015.773</v>
      </c>
    </row>
    <row r="60" spans="1:3" x14ac:dyDescent="0.45">
      <c r="A60" s="15">
        <v>2015</v>
      </c>
      <c r="B60" s="17">
        <v>18001413409548.883</v>
      </c>
      <c r="C60" s="16">
        <v>18953688178914.02</v>
      </c>
    </row>
    <row r="61" spans="1:3" x14ac:dyDescent="0.45">
      <c r="A61" s="15">
        <v>2016</v>
      </c>
      <c r="B61" s="17">
        <v>18366031703886.383</v>
      </c>
      <c r="C61" s="16">
        <v>19337594781021.973</v>
      </c>
    </row>
    <row r="62" spans="1:3" x14ac:dyDescent="0.45">
      <c r="A62" s="15">
        <v>2017</v>
      </c>
      <c r="B62" s="17">
        <v>18853275564170.707</v>
      </c>
      <c r="C62" s="16">
        <v>19850613841515.336</v>
      </c>
    </row>
    <row r="63" spans="1:3" x14ac:dyDescent="0.45">
      <c r="A63" s="15">
        <v>2018</v>
      </c>
      <c r="B63" s="17">
        <v>19230542007939.457</v>
      </c>
      <c r="C63" s="16">
        <v>20247837680159.453</v>
      </c>
    </row>
    <row r="64" spans="1:3" x14ac:dyDescent="0.45">
      <c r="A64" s="15">
        <v>2019</v>
      </c>
      <c r="B64" s="17">
        <v>19526797920932.254</v>
      </c>
      <c r="C64" s="16">
        <v>20559765530949.57</v>
      </c>
    </row>
    <row r="65" spans="1:3" x14ac:dyDescent="0.45">
      <c r="A65" s="18">
        <v>2020</v>
      </c>
      <c r="C65" s="19">
        <v>20856287742024.746</v>
      </c>
    </row>
    <row r="66" spans="1:3" x14ac:dyDescent="0.45">
      <c r="A66" s="18">
        <v>2021</v>
      </c>
      <c r="C66" s="19">
        <v>21135822055400.117</v>
      </c>
    </row>
    <row r="67" spans="1:3" x14ac:dyDescent="0.45">
      <c r="A67" s="18">
        <v>2022</v>
      </c>
      <c r="C67" s="19">
        <v>21422361892194.555</v>
      </c>
    </row>
    <row r="68" spans="1:3" x14ac:dyDescent="0.45">
      <c r="A68" s="18">
        <v>2023</v>
      </c>
      <c r="C68" s="19">
        <v>21722424737854.797</v>
      </c>
    </row>
    <row r="69" spans="1:3" x14ac:dyDescent="0.45">
      <c r="A69" s="18">
        <v>2024</v>
      </c>
      <c r="C69" s="19">
        <v>22038622615670.715</v>
      </c>
    </row>
    <row r="70" spans="1:3" x14ac:dyDescent="0.45">
      <c r="A70" s="18">
        <v>2025</v>
      </c>
      <c r="C70" s="19">
        <v>22370875805160.238</v>
      </c>
    </row>
    <row r="71" spans="1:3" x14ac:dyDescent="0.45">
      <c r="A71" s="18">
        <v>2026</v>
      </c>
      <c r="C71" s="19">
        <v>22716255772502.805</v>
      </c>
    </row>
    <row r="72" spans="1:3" x14ac:dyDescent="0.45">
      <c r="A72" s="18">
        <v>2027</v>
      </c>
      <c r="C72" s="19">
        <v>23072297969104.27</v>
      </c>
    </row>
    <row r="73" spans="1:3" x14ac:dyDescent="0.45">
      <c r="A73" s="18">
        <v>2028</v>
      </c>
      <c r="C73" s="19">
        <v>23437805243577.699</v>
      </c>
    </row>
    <row r="74" spans="1:3" x14ac:dyDescent="0.45">
      <c r="A74" s="18">
        <v>2029</v>
      </c>
      <c r="C74" s="19">
        <v>23811879426396.098</v>
      </c>
    </row>
    <row r="75" spans="1:3" x14ac:dyDescent="0.45">
      <c r="A75" s="18">
        <v>2030</v>
      </c>
      <c r="C75" s="19">
        <v>24193806847127.551</v>
      </c>
    </row>
    <row r="76" spans="1:3" x14ac:dyDescent="0.45">
      <c r="A76" s="18">
        <v>2031</v>
      </c>
      <c r="C76" s="19">
        <v>24583211863297.754</v>
      </c>
    </row>
    <row r="77" spans="1:3" x14ac:dyDescent="0.45">
      <c r="A77" s="18">
        <v>2032</v>
      </c>
      <c r="C77" s="19">
        <v>24980005356259.531</v>
      </c>
    </row>
    <row r="78" spans="1:3" x14ac:dyDescent="0.45">
      <c r="A78" s="18">
        <v>2033</v>
      </c>
      <c r="C78" s="19">
        <v>25384387288368.004</v>
      </c>
    </row>
    <row r="79" spans="1:3" x14ac:dyDescent="0.45">
      <c r="A79" s="18">
        <v>2034</v>
      </c>
      <c r="C79" s="19">
        <v>25796741552812.211</v>
      </c>
    </row>
    <row r="80" spans="1:3" x14ac:dyDescent="0.45">
      <c r="A80" s="18">
        <v>2035</v>
      </c>
      <c r="C80" s="19">
        <v>26217530834374.805</v>
      </c>
    </row>
    <row r="81" spans="1:3" x14ac:dyDescent="0.45">
      <c r="A81" s="18">
        <v>2036</v>
      </c>
      <c r="C81" s="19">
        <v>26647364440142.484</v>
      </c>
    </row>
    <row r="82" spans="1:3" x14ac:dyDescent="0.45">
      <c r="A82" s="18">
        <v>2037</v>
      </c>
      <c r="C82" s="19">
        <v>27085768156188.129</v>
      </c>
    </row>
    <row r="83" spans="1:3" x14ac:dyDescent="0.45">
      <c r="A83" s="18">
        <v>2038</v>
      </c>
      <c r="C83" s="19">
        <v>27533234337083.137</v>
      </c>
    </row>
    <row r="84" spans="1:3" x14ac:dyDescent="0.45">
      <c r="A84" s="18">
        <v>2039</v>
      </c>
      <c r="C84" s="19">
        <v>27990230290196.063</v>
      </c>
    </row>
    <row r="85" spans="1:3" x14ac:dyDescent="0.45">
      <c r="A85" s="18">
        <v>2040</v>
      </c>
      <c r="C85" s="19">
        <v>28457321227734.191</v>
      </c>
    </row>
    <row r="86" spans="1:3" x14ac:dyDescent="0.45">
      <c r="A86" s="18">
        <v>2041</v>
      </c>
      <c r="C86" s="19">
        <v>28935201717812.43</v>
      </c>
    </row>
    <row r="87" spans="1:3" x14ac:dyDescent="0.45">
      <c r="A87" s="18">
        <v>2042</v>
      </c>
      <c r="C87" s="19">
        <v>29425750103939.48</v>
      </c>
    </row>
    <row r="88" spans="1:3" x14ac:dyDescent="0.45">
      <c r="A88" s="18">
        <v>2043</v>
      </c>
      <c r="C88" s="19">
        <v>29929672100891.195</v>
      </c>
    </row>
    <row r="89" spans="1:3" x14ac:dyDescent="0.45">
      <c r="A89" s="18">
        <v>2044</v>
      </c>
      <c r="C89" s="19">
        <v>30447563585120.621</v>
      </c>
    </row>
    <row r="90" spans="1:3" x14ac:dyDescent="0.45">
      <c r="A90" s="18">
        <v>2045</v>
      </c>
      <c r="C90" s="19">
        <v>30979778539609.855</v>
      </c>
    </row>
    <row r="91" spans="1:3" x14ac:dyDescent="0.45">
      <c r="A91" s="18">
        <v>2046</v>
      </c>
      <c r="C91" s="19">
        <v>31526785965582.813</v>
      </c>
    </row>
    <row r="92" spans="1:3" x14ac:dyDescent="0.45">
      <c r="A92" s="18">
        <v>2047</v>
      </c>
      <c r="C92" s="19">
        <v>32088090645306.137</v>
      </c>
    </row>
    <row r="93" spans="1:3" x14ac:dyDescent="0.45">
      <c r="A93" s="18">
        <v>2048</v>
      </c>
      <c r="C93" s="19">
        <v>32664160345128.531</v>
      </c>
    </row>
    <row r="94" spans="1:3" x14ac:dyDescent="0.45">
      <c r="A94" s="18">
        <v>2049</v>
      </c>
      <c r="C94" s="19">
        <v>33255473464439.008</v>
      </c>
    </row>
    <row r="95" spans="1:3" x14ac:dyDescent="0.45">
      <c r="A95" s="18">
        <v>2050</v>
      </c>
      <c r="C95" s="19">
        <v>33862541066714.402</v>
      </c>
    </row>
    <row r="96" spans="1:3" x14ac:dyDescent="0.45">
      <c r="A96" s="18">
        <v>2051</v>
      </c>
      <c r="C96" s="19">
        <v>34486100536361.418</v>
      </c>
    </row>
    <row r="97" spans="1:4" x14ac:dyDescent="0.45">
      <c r="A97" s="18">
        <v>2052</v>
      </c>
      <c r="C97" s="19">
        <v>35126162506420.371</v>
      </c>
    </row>
    <row r="98" spans="1:4" x14ac:dyDescent="0.45">
      <c r="A98" s="18">
        <v>2053</v>
      </c>
      <c r="C98" s="19">
        <v>35783696605257.461</v>
      </c>
    </row>
    <row r="99" spans="1:4" x14ac:dyDescent="0.45">
      <c r="A99" s="18">
        <v>2054</v>
      </c>
      <c r="C99" s="19">
        <v>36459749274846.625</v>
      </c>
    </row>
    <row r="100" spans="1:4" x14ac:dyDescent="0.45">
      <c r="A100" s="18">
        <v>2055</v>
      </c>
      <c r="C100" s="19">
        <v>37155407806395.766</v>
      </c>
    </row>
    <row r="101" spans="1:4" x14ac:dyDescent="0.45">
      <c r="A101" s="18">
        <v>2056</v>
      </c>
      <c r="C101" s="19">
        <v>37871678087703.5</v>
      </c>
    </row>
    <row r="102" spans="1:4" x14ac:dyDescent="0.45">
      <c r="A102" s="18">
        <v>2057</v>
      </c>
      <c r="C102" s="19">
        <v>38609762526572.391</v>
      </c>
    </row>
    <row r="103" spans="1:4" x14ac:dyDescent="0.45">
      <c r="A103" s="18">
        <v>2058</v>
      </c>
      <c r="C103" s="19">
        <v>39370022001615.023</v>
      </c>
    </row>
    <row r="104" spans="1:4" x14ac:dyDescent="0.45">
      <c r="A104" s="18">
        <v>2059</v>
      </c>
      <c r="C104" s="19">
        <v>40152418286341.148</v>
      </c>
    </row>
    <row r="105" spans="1:4" x14ac:dyDescent="0.45">
      <c r="A105" s="18">
        <v>2060</v>
      </c>
      <c r="C105" s="19">
        <v>40956626269806.164</v>
      </c>
    </row>
    <row r="106" spans="1:4" x14ac:dyDescent="0.45">
      <c r="A106" s="10"/>
      <c r="B106" s="10"/>
      <c r="C106" s="10"/>
      <c r="D106" s="10"/>
    </row>
    <row r="107" spans="1:4" x14ac:dyDescent="0.45">
      <c r="A107" s="10"/>
      <c r="B107" s="10"/>
      <c r="C107" s="10"/>
    </row>
    <row r="108" spans="1:4" x14ac:dyDescent="0.45">
      <c r="A108" s="10"/>
      <c r="B108" s="10"/>
      <c r="C108" s="10"/>
    </row>
    <row r="109" spans="1:4" x14ac:dyDescent="0.45">
      <c r="A109" s="10"/>
      <c r="B109" s="10"/>
      <c r="C109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M97"/>
  <sheetViews>
    <sheetView showGridLines="0" topLeftCell="A2" workbookViewId="0">
      <selection activeCell="E106" sqref="E106"/>
    </sheetView>
  </sheetViews>
  <sheetFormatPr defaultColWidth="8.73046875" defaultRowHeight="12.75" x14ac:dyDescent="0.35"/>
  <cols>
    <col min="1" max="2" width="26.1328125" style="21" customWidth="1"/>
    <col min="3" max="3" width="2.3984375" style="21" customWidth="1"/>
    <col min="4" max="16384" width="8.73046875" style="21"/>
  </cols>
  <sheetData>
    <row r="1" spans="1:39" hidden="1" x14ac:dyDescent="0.35">
      <c r="A1" s="37" t="e">
        <f ca="1">DotStatQuery(B1)</f>
        <v>#NAME?</v>
      </c>
      <c r="B1" s="37" t="s">
        <v>5</v>
      </c>
    </row>
    <row r="2" spans="1:39" ht="22.9" x14ac:dyDescent="0.35">
      <c r="A2" s="22" t="s">
        <v>6</v>
      </c>
    </row>
    <row r="3" spans="1:39" x14ac:dyDescent="0.35">
      <c r="A3" s="57" t="s">
        <v>7</v>
      </c>
      <c r="B3" s="58"/>
      <c r="C3" s="59"/>
      <c r="D3" s="60" t="s">
        <v>8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2"/>
    </row>
    <row r="4" spans="1:39" x14ac:dyDescent="0.35">
      <c r="A4" s="57" t="s">
        <v>10</v>
      </c>
      <c r="B4" s="58"/>
      <c r="C4" s="59"/>
      <c r="D4" s="63" t="s">
        <v>11</v>
      </c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5"/>
    </row>
    <row r="5" spans="1:39" x14ac:dyDescent="0.35">
      <c r="A5" s="57" t="s">
        <v>12</v>
      </c>
      <c r="B5" s="58"/>
      <c r="C5" s="59"/>
      <c r="D5" s="63" t="s">
        <v>13</v>
      </c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5"/>
    </row>
    <row r="6" spans="1:39" x14ac:dyDescent="0.35">
      <c r="A6" s="38" t="s">
        <v>128</v>
      </c>
      <c r="B6" s="39"/>
      <c r="C6" s="40"/>
      <c r="D6" s="41" t="s">
        <v>129</v>
      </c>
      <c r="E6" s="42" t="s">
        <v>130</v>
      </c>
      <c r="F6" s="42" t="s">
        <v>131</v>
      </c>
      <c r="G6" s="42" t="s">
        <v>132</v>
      </c>
      <c r="H6" s="42" t="s">
        <v>133</v>
      </c>
      <c r="I6" s="42" t="s">
        <v>134</v>
      </c>
      <c r="J6" s="42" t="s">
        <v>135</v>
      </c>
      <c r="K6" s="42" t="s">
        <v>136</v>
      </c>
      <c r="L6" s="42" t="s">
        <v>137</v>
      </c>
      <c r="M6" s="42" t="s">
        <v>138</v>
      </c>
      <c r="N6" s="42" t="s">
        <v>139</v>
      </c>
      <c r="O6" s="42" t="s">
        <v>140</v>
      </c>
      <c r="P6" s="42" t="s">
        <v>141</v>
      </c>
      <c r="Q6" s="42" t="s">
        <v>142</v>
      </c>
      <c r="R6" s="42" t="s">
        <v>143</v>
      </c>
      <c r="S6" s="42" t="s">
        <v>144</v>
      </c>
      <c r="T6" s="42" t="s">
        <v>145</v>
      </c>
      <c r="U6" s="42" t="s">
        <v>146</v>
      </c>
      <c r="V6" s="42" t="s">
        <v>147</v>
      </c>
      <c r="W6" s="42" t="s">
        <v>148</v>
      </c>
      <c r="X6" s="42" t="s">
        <v>149</v>
      </c>
      <c r="Y6" s="42" t="s">
        <v>150</v>
      </c>
      <c r="Z6" s="42" t="s">
        <v>151</v>
      </c>
      <c r="AA6" s="42" t="s">
        <v>152</v>
      </c>
      <c r="AB6" s="42" t="s">
        <v>153</v>
      </c>
      <c r="AC6" s="42" t="s">
        <v>154</v>
      </c>
      <c r="AD6" s="42" t="s">
        <v>155</v>
      </c>
      <c r="AE6" s="42" t="s">
        <v>156</v>
      </c>
      <c r="AF6" s="42" t="s">
        <v>157</v>
      </c>
      <c r="AG6" s="43" t="s">
        <v>158</v>
      </c>
      <c r="AH6" s="44" t="s">
        <v>159</v>
      </c>
      <c r="AI6" s="44" t="s">
        <v>160</v>
      </c>
      <c r="AJ6" s="44" t="s">
        <v>161</v>
      </c>
      <c r="AK6" s="44" t="s">
        <v>162</v>
      </c>
      <c r="AL6" s="44" t="s">
        <v>163</v>
      </c>
      <c r="AM6" s="44" t="s">
        <v>164</v>
      </c>
    </row>
    <row r="7" spans="1:39" ht="97.5" x14ac:dyDescent="0.35">
      <c r="A7" s="54" t="s">
        <v>14</v>
      </c>
      <c r="B7" s="55"/>
      <c r="C7" s="56"/>
      <c r="D7" s="23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23" t="s">
        <v>23</v>
      </c>
      <c r="M7" s="23" t="s">
        <v>24</v>
      </c>
      <c r="N7" s="23" t="s">
        <v>25</v>
      </c>
      <c r="O7" s="23" t="s">
        <v>26</v>
      </c>
      <c r="P7" s="23" t="s">
        <v>27</v>
      </c>
      <c r="Q7" s="23" t="s">
        <v>28</v>
      </c>
      <c r="R7" s="23" t="s">
        <v>29</v>
      </c>
      <c r="S7" s="23" t="s">
        <v>30</v>
      </c>
      <c r="T7" s="23" t="s">
        <v>31</v>
      </c>
      <c r="U7" s="23" t="s">
        <v>32</v>
      </c>
      <c r="V7" s="23" t="s">
        <v>33</v>
      </c>
      <c r="W7" s="23" t="s">
        <v>34</v>
      </c>
      <c r="X7" s="23" t="s">
        <v>35</v>
      </c>
      <c r="Y7" s="23" t="s">
        <v>36</v>
      </c>
      <c r="Z7" s="23" t="s">
        <v>37</v>
      </c>
      <c r="AA7" s="23" t="s">
        <v>38</v>
      </c>
      <c r="AB7" s="23" t="s">
        <v>39</v>
      </c>
      <c r="AC7" s="23" t="s">
        <v>40</v>
      </c>
      <c r="AD7" s="23" t="s">
        <v>41</v>
      </c>
      <c r="AE7" s="23" t="s">
        <v>42</v>
      </c>
      <c r="AF7" s="23" t="s">
        <v>43</v>
      </c>
      <c r="AG7" s="23" t="s">
        <v>44</v>
      </c>
      <c r="AH7" s="23" t="s">
        <v>45</v>
      </c>
      <c r="AI7" s="23" t="s">
        <v>46</v>
      </c>
      <c r="AJ7" s="23" t="s">
        <v>47</v>
      </c>
      <c r="AK7" s="23" t="s">
        <v>48</v>
      </c>
      <c r="AL7" s="23" t="s">
        <v>49</v>
      </c>
      <c r="AM7" s="23" t="s">
        <v>50</v>
      </c>
    </row>
    <row r="8" spans="1:39" ht="13.15" x14ac:dyDescent="0.4">
      <c r="A8" s="24" t="s">
        <v>9</v>
      </c>
      <c r="B8" s="24" t="s">
        <v>51</v>
      </c>
      <c r="C8" s="25" t="s">
        <v>52</v>
      </c>
      <c r="D8" s="25" t="s">
        <v>52</v>
      </c>
      <c r="E8" s="25" t="s">
        <v>52</v>
      </c>
      <c r="F8" s="25" t="s">
        <v>52</v>
      </c>
      <c r="G8" s="25" t="s">
        <v>52</v>
      </c>
      <c r="H8" s="25" t="s">
        <v>52</v>
      </c>
      <c r="I8" s="25" t="s">
        <v>52</v>
      </c>
      <c r="J8" s="25" t="s">
        <v>52</v>
      </c>
      <c r="K8" s="25" t="s">
        <v>52</v>
      </c>
      <c r="L8" s="25" t="s">
        <v>52</v>
      </c>
      <c r="M8" s="25" t="s">
        <v>52</v>
      </c>
      <c r="N8" s="25" t="s">
        <v>52</v>
      </c>
      <c r="O8" s="25" t="s">
        <v>52</v>
      </c>
      <c r="P8" s="25" t="s">
        <v>52</v>
      </c>
      <c r="Q8" s="25" t="s">
        <v>52</v>
      </c>
      <c r="R8" s="25" t="s">
        <v>52</v>
      </c>
      <c r="S8" s="25" t="s">
        <v>52</v>
      </c>
      <c r="T8" s="25" t="s">
        <v>52</v>
      </c>
      <c r="U8" s="25" t="s">
        <v>52</v>
      </c>
      <c r="V8" s="25" t="s">
        <v>52</v>
      </c>
      <c r="W8" s="25" t="s">
        <v>52</v>
      </c>
      <c r="X8" s="25" t="s">
        <v>52</v>
      </c>
      <c r="Y8" s="25" t="s">
        <v>52</v>
      </c>
      <c r="Z8" s="25" t="s">
        <v>52</v>
      </c>
      <c r="AA8" s="25" t="s">
        <v>52</v>
      </c>
      <c r="AB8" s="25" t="s">
        <v>52</v>
      </c>
      <c r="AC8" s="25" t="s">
        <v>52</v>
      </c>
      <c r="AD8" s="25" t="s">
        <v>52</v>
      </c>
      <c r="AE8" s="25" t="s">
        <v>52</v>
      </c>
      <c r="AF8" s="25" t="s">
        <v>52</v>
      </c>
      <c r="AG8" s="25" t="s">
        <v>52</v>
      </c>
      <c r="AH8" s="25" t="s">
        <v>52</v>
      </c>
      <c r="AI8" s="25" t="s">
        <v>52</v>
      </c>
      <c r="AJ8" s="25" t="s">
        <v>52</v>
      </c>
      <c r="AK8" s="25" t="s">
        <v>52</v>
      </c>
      <c r="AL8" s="25" t="s">
        <v>52</v>
      </c>
      <c r="AM8" s="25" t="s">
        <v>52</v>
      </c>
    </row>
    <row r="9" spans="1:39" ht="13.15" x14ac:dyDescent="0.4">
      <c r="A9" s="48" t="s">
        <v>165</v>
      </c>
      <c r="B9" s="26" t="s">
        <v>53</v>
      </c>
      <c r="C9" s="25" t="s">
        <v>52</v>
      </c>
      <c r="D9" s="27">
        <v>701.24599999999998</v>
      </c>
      <c r="E9" s="27">
        <v>194.738</v>
      </c>
      <c r="F9" s="27">
        <v>267.60000000000002</v>
      </c>
      <c r="G9" s="27">
        <v>11.789</v>
      </c>
      <c r="H9" s="27">
        <v>3507.5770000000002</v>
      </c>
      <c r="I9" s="27">
        <v>735.94100000000003</v>
      </c>
      <c r="J9" s="27">
        <v>1540.164</v>
      </c>
      <c r="K9" s="27">
        <v>1800.713</v>
      </c>
      <c r="L9" s="27">
        <v>179.59399999999999</v>
      </c>
      <c r="M9" s="27">
        <v>2576.0189999999998</v>
      </c>
      <c r="N9" s="27">
        <v>1520.5730000000001</v>
      </c>
      <c r="O9" s="27">
        <v>1776.2059999999999</v>
      </c>
      <c r="P9" s="27">
        <v>2586.4690000000001</v>
      </c>
      <c r="Q9" s="27">
        <v>4112.6109999999999</v>
      </c>
      <c r="R9" s="27">
        <v>1552.6559999999999</v>
      </c>
      <c r="S9" s="27">
        <v>2824.9749999999999</v>
      </c>
      <c r="T9" s="27">
        <v>5107.6289999999999</v>
      </c>
      <c r="U9" s="27">
        <v>1931.405</v>
      </c>
      <c r="V9" s="27">
        <v>424.66300000000001</v>
      </c>
      <c r="W9" s="27">
        <v>3532.43</v>
      </c>
      <c r="X9" s="27">
        <v>3694.28</v>
      </c>
      <c r="Y9" s="27">
        <v>12311.474</v>
      </c>
      <c r="Z9" s="27">
        <v>24491.695</v>
      </c>
      <c r="AA9" s="27">
        <v>10112.023999999999</v>
      </c>
      <c r="AB9" s="27">
        <v>8051.7749999999996</v>
      </c>
      <c r="AC9" s="27">
        <v>1535.0740000000001</v>
      </c>
      <c r="AD9" s="27">
        <v>1207.088</v>
      </c>
      <c r="AE9" s="27">
        <v>4013.404</v>
      </c>
      <c r="AF9" s="27">
        <v>9660.6859999999997</v>
      </c>
      <c r="AG9" s="27">
        <v>2072.1350000000002</v>
      </c>
      <c r="AH9" s="27">
        <v>17933.983</v>
      </c>
      <c r="AI9" s="27">
        <v>14079.045</v>
      </c>
      <c r="AJ9" s="27">
        <v>15101.915000000001</v>
      </c>
      <c r="AK9" s="27">
        <v>16985.025000000001</v>
      </c>
      <c r="AL9" s="27">
        <v>5370.43</v>
      </c>
      <c r="AM9" s="27">
        <v>195</v>
      </c>
    </row>
    <row r="10" spans="1:39" ht="19.5" x14ac:dyDescent="0.4">
      <c r="A10" s="49"/>
      <c r="B10" s="26" t="s">
        <v>54</v>
      </c>
      <c r="C10" s="25" t="s">
        <v>52</v>
      </c>
      <c r="D10" s="28">
        <v>-1753.827</v>
      </c>
      <c r="E10" s="28">
        <v>-10.715999999999999</v>
      </c>
      <c r="F10" s="28">
        <v>15.122999999999999</v>
      </c>
      <c r="G10" s="28">
        <v>1.464</v>
      </c>
      <c r="H10" s="28">
        <v>90.13</v>
      </c>
      <c r="I10" s="28">
        <v>3.0649999999999999</v>
      </c>
      <c r="J10" s="28">
        <v>62.49</v>
      </c>
      <c r="K10" s="28">
        <v>29.568999999999999</v>
      </c>
      <c r="L10" s="28">
        <v>28.099</v>
      </c>
      <c r="M10" s="28">
        <v>103.852</v>
      </c>
      <c r="N10" s="28">
        <v>72.022999999999996</v>
      </c>
      <c r="O10" s="28">
        <v>81.724000000000004</v>
      </c>
      <c r="P10" s="28">
        <v>142.18799999999999</v>
      </c>
      <c r="Q10" s="28">
        <v>143.459</v>
      </c>
      <c r="R10" s="28">
        <v>44.314</v>
      </c>
      <c r="S10" s="28">
        <v>77.385999999999996</v>
      </c>
      <c r="T10" s="28">
        <v>240.72</v>
      </c>
      <c r="U10" s="28">
        <v>73.034000000000006</v>
      </c>
      <c r="V10" s="28">
        <v>22.109000000000002</v>
      </c>
      <c r="W10" s="28">
        <v>186.84899999999999</v>
      </c>
      <c r="X10" s="28">
        <v>372.63799999999998</v>
      </c>
      <c r="Y10" s="28">
        <v>667.86599999999999</v>
      </c>
      <c r="Z10" s="28">
        <v>1365.1980000000001</v>
      </c>
      <c r="AA10" s="28">
        <v>726.26599999999996</v>
      </c>
      <c r="AB10" s="28">
        <v>224.10300000000001</v>
      </c>
      <c r="AC10" s="28">
        <v>22.105</v>
      </c>
      <c r="AD10" s="28">
        <v>81.094999999999999</v>
      </c>
      <c r="AE10" s="28">
        <v>225.99700000000001</v>
      </c>
      <c r="AF10" s="28">
        <v>1569.09</v>
      </c>
      <c r="AG10" s="28">
        <v>490.96199999999999</v>
      </c>
      <c r="AH10" s="28">
        <v>1008.187</v>
      </c>
      <c r="AI10" s="28">
        <v>496.28399999999999</v>
      </c>
      <c r="AJ10" s="28">
        <v>610.38300000000004</v>
      </c>
      <c r="AK10" s="28">
        <v>31.928000000000001</v>
      </c>
      <c r="AL10" s="28">
        <v>196.35</v>
      </c>
      <c r="AM10" s="28">
        <v>0</v>
      </c>
    </row>
    <row r="11" spans="1:39" ht="19.5" x14ac:dyDescent="0.4">
      <c r="A11" s="50"/>
      <c r="B11" s="26" t="s">
        <v>55</v>
      </c>
      <c r="C11" s="25" t="s">
        <v>52</v>
      </c>
      <c r="D11" s="27">
        <v>5299.4809999999998</v>
      </c>
      <c r="E11" s="27">
        <v>566.47799999999995</v>
      </c>
      <c r="F11" s="27">
        <v>224.67699999999999</v>
      </c>
      <c r="G11" s="27">
        <v>11.648</v>
      </c>
      <c r="H11" s="27">
        <v>2938.893</v>
      </c>
      <c r="I11" s="27">
        <v>363.99400000000003</v>
      </c>
      <c r="J11" s="27">
        <v>936.74599999999998</v>
      </c>
      <c r="K11" s="27">
        <v>1257.7190000000001</v>
      </c>
      <c r="L11" s="27">
        <v>254.90700000000001</v>
      </c>
      <c r="M11" s="27">
        <v>2759.7289999999998</v>
      </c>
      <c r="N11" s="27">
        <v>1008.405</v>
      </c>
      <c r="O11" s="27">
        <v>957.17</v>
      </c>
      <c r="P11" s="27">
        <v>1649.742</v>
      </c>
      <c r="Q11" s="27">
        <v>2203.33</v>
      </c>
      <c r="R11" s="27">
        <v>1683.529</v>
      </c>
      <c r="S11" s="27">
        <v>2393.0390000000002</v>
      </c>
      <c r="T11" s="27">
        <v>3261.2510000000002</v>
      </c>
      <c r="U11" s="27">
        <v>2250.3620000000001</v>
      </c>
      <c r="V11" s="27">
        <v>370.02800000000002</v>
      </c>
      <c r="W11" s="27">
        <v>1865.421</v>
      </c>
      <c r="X11" s="27">
        <v>5622.482</v>
      </c>
      <c r="Y11" s="27">
        <v>8404.26</v>
      </c>
      <c r="Z11" s="27">
        <v>16431.607</v>
      </c>
      <c r="AA11" s="27">
        <v>8565.4089999999997</v>
      </c>
      <c r="AB11" s="27">
        <v>9403.0229999999992</v>
      </c>
      <c r="AC11" s="27">
        <v>1026.3209999999999</v>
      </c>
      <c r="AD11" s="27">
        <v>1649.7170000000001</v>
      </c>
      <c r="AE11" s="27">
        <v>2176.9989999999998</v>
      </c>
      <c r="AF11" s="27">
        <v>3813.2240000000002</v>
      </c>
      <c r="AG11" s="27">
        <v>30411.003000000001</v>
      </c>
      <c r="AH11" s="27">
        <v>13366.43</v>
      </c>
      <c r="AI11" s="27">
        <v>2845.8710000000001</v>
      </c>
      <c r="AJ11" s="27">
        <v>2917.1019999999999</v>
      </c>
      <c r="AK11" s="27">
        <v>6483.0460000000003</v>
      </c>
      <c r="AL11" s="27">
        <v>3993.62</v>
      </c>
      <c r="AM11" s="27">
        <v>0</v>
      </c>
    </row>
    <row r="12" spans="1:39" ht="13.15" x14ac:dyDescent="0.4">
      <c r="A12" s="48" t="s">
        <v>166</v>
      </c>
      <c r="B12" s="26" t="s">
        <v>53</v>
      </c>
      <c r="C12" s="25" t="s">
        <v>52</v>
      </c>
      <c r="D12" s="28">
        <v>640.93700000000001</v>
      </c>
      <c r="E12" s="28">
        <v>31.786999999999999</v>
      </c>
      <c r="F12" s="28">
        <v>96.885999999999996</v>
      </c>
      <c r="G12" s="28">
        <v>0.61499999999999999</v>
      </c>
      <c r="H12" s="28">
        <v>5361.9309999999996</v>
      </c>
      <c r="I12" s="28">
        <v>1102.498</v>
      </c>
      <c r="J12" s="28">
        <v>591.13400000000001</v>
      </c>
      <c r="K12" s="28">
        <v>1544.819</v>
      </c>
      <c r="L12" s="28">
        <v>1617.797</v>
      </c>
      <c r="M12" s="28">
        <v>7389.7929999999997</v>
      </c>
      <c r="N12" s="28">
        <v>1619.732</v>
      </c>
      <c r="O12" s="28">
        <v>1983.7819999999999</v>
      </c>
      <c r="P12" s="28">
        <v>2485.0790000000002</v>
      </c>
      <c r="Q12" s="28">
        <v>3003.75</v>
      </c>
      <c r="R12" s="28">
        <v>856.21900000000005</v>
      </c>
      <c r="S12" s="28">
        <v>1062.296</v>
      </c>
      <c r="T12" s="28">
        <v>2330.931</v>
      </c>
      <c r="U12" s="28">
        <v>2247.15</v>
      </c>
      <c r="V12" s="28">
        <v>608.65200000000004</v>
      </c>
      <c r="W12" s="28">
        <v>2509.922</v>
      </c>
      <c r="X12" s="28">
        <v>4690.0140000000001</v>
      </c>
      <c r="Y12" s="28">
        <v>11489.189</v>
      </c>
      <c r="Z12" s="28">
        <v>28463.371999999999</v>
      </c>
      <c r="AA12" s="28">
        <v>15076.995000000001</v>
      </c>
      <c r="AB12" s="28">
        <v>4383.902</v>
      </c>
      <c r="AC12" s="28">
        <v>1723.7449999999999</v>
      </c>
      <c r="AD12" s="28">
        <v>2189.2179999999998</v>
      </c>
      <c r="AE12" s="28">
        <v>5176.3280000000004</v>
      </c>
      <c r="AF12" s="28">
        <v>11488.13</v>
      </c>
      <c r="AG12" s="28">
        <v>1069.153</v>
      </c>
      <c r="AH12" s="28">
        <v>27172.262999999999</v>
      </c>
      <c r="AI12" s="28">
        <v>28872.364000000001</v>
      </c>
      <c r="AJ12" s="28">
        <v>25487.934000000001</v>
      </c>
      <c r="AK12" s="28">
        <v>24187.116000000002</v>
      </c>
      <c r="AL12" s="28">
        <v>5344.4229999999998</v>
      </c>
      <c r="AM12" s="28">
        <v>478.9</v>
      </c>
    </row>
    <row r="13" spans="1:39" ht="19.5" x14ac:dyDescent="0.4">
      <c r="A13" s="49"/>
      <c r="B13" s="26" t="s">
        <v>54</v>
      </c>
      <c r="C13" s="25" t="s">
        <v>52</v>
      </c>
      <c r="D13" s="27">
        <v>-653.75900000000001</v>
      </c>
      <c r="E13" s="27">
        <v>1.1719999999999999</v>
      </c>
      <c r="F13" s="27">
        <v>9.4600000000000009</v>
      </c>
      <c r="G13" s="27">
        <v>7.5999999999999998E-2</v>
      </c>
      <c r="H13" s="27">
        <v>-172.33500000000001</v>
      </c>
      <c r="I13" s="27">
        <v>-63.784999999999997</v>
      </c>
      <c r="J13" s="27">
        <v>-41.75</v>
      </c>
      <c r="K13" s="27">
        <v>-92.593000000000004</v>
      </c>
      <c r="L13" s="27">
        <v>-79.156000000000006</v>
      </c>
      <c r="M13" s="27">
        <v>-302.99799999999999</v>
      </c>
      <c r="N13" s="27">
        <v>-91.989000000000004</v>
      </c>
      <c r="O13" s="27">
        <v>-27.108000000000001</v>
      </c>
      <c r="P13" s="27">
        <v>-127.70699999999999</v>
      </c>
      <c r="Q13" s="27">
        <v>-143.21299999999999</v>
      </c>
      <c r="R13" s="27">
        <v>-162.68100000000001</v>
      </c>
      <c r="S13" s="27">
        <v>-81.881</v>
      </c>
      <c r="T13" s="27">
        <v>-102.497</v>
      </c>
      <c r="U13" s="27">
        <v>-127.408</v>
      </c>
      <c r="V13" s="27">
        <v>-71.923000000000002</v>
      </c>
      <c r="W13" s="27">
        <v>-48.167999999999999</v>
      </c>
      <c r="X13" s="27">
        <v>259.63799999999998</v>
      </c>
      <c r="Y13" s="27">
        <v>-173.61</v>
      </c>
      <c r="Z13" s="27">
        <v>-419.05700000000002</v>
      </c>
      <c r="AA13" s="27">
        <v>-535.66499999999996</v>
      </c>
      <c r="AB13" s="27">
        <v>44.456000000000003</v>
      </c>
      <c r="AC13" s="27">
        <v>-28.815999999999999</v>
      </c>
      <c r="AD13" s="27">
        <v>7.4379999999999997</v>
      </c>
      <c r="AE13" s="27">
        <v>-133.42500000000001</v>
      </c>
      <c r="AF13" s="27">
        <v>2173.9259999999999</v>
      </c>
      <c r="AG13" s="27">
        <v>4169.0140000000001</v>
      </c>
      <c r="AH13" s="27">
        <v>-3305.9290000000001</v>
      </c>
      <c r="AI13" s="27">
        <v>-465.58600000000001</v>
      </c>
      <c r="AJ13" s="27">
        <v>-312.91000000000003</v>
      </c>
      <c r="AK13" s="27">
        <v>-2446.9090000000001</v>
      </c>
      <c r="AL13" s="27">
        <v>-157.143</v>
      </c>
      <c r="AM13" s="27">
        <v>0</v>
      </c>
    </row>
    <row r="14" spans="1:39" ht="19.5" x14ac:dyDescent="0.4">
      <c r="A14" s="50"/>
      <c r="B14" s="26" t="s">
        <v>55</v>
      </c>
      <c r="C14" s="25" t="s">
        <v>52</v>
      </c>
      <c r="D14" s="28">
        <v>3121.3220000000001</v>
      </c>
      <c r="E14" s="28">
        <v>28.140999999999998</v>
      </c>
      <c r="F14" s="28">
        <v>76.953999999999994</v>
      </c>
      <c r="G14" s="28">
        <v>0.60799999999999998</v>
      </c>
      <c r="H14" s="28">
        <v>3708.7040000000002</v>
      </c>
      <c r="I14" s="28">
        <v>601.38699999999994</v>
      </c>
      <c r="J14" s="28">
        <v>273.21600000000001</v>
      </c>
      <c r="K14" s="28">
        <v>834.07500000000005</v>
      </c>
      <c r="L14" s="28">
        <v>822.15800000000002</v>
      </c>
      <c r="M14" s="28">
        <v>9643.0040000000008</v>
      </c>
      <c r="N14" s="28">
        <v>761.35599999999999</v>
      </c>
      <c r="O14" s="28">
        <v>665.42499999999995</v>
      </c>
      <c r="P14" s="28">
        <v>541.72799999999995</v>
      </c>
      <c r="Q14" s="28">
        <v>1231.663</v>
      </c>
      <c r="R14" s="28">
        <v>693.36199999999997</v>
      </c>
      <c r="S14" s="28">
        <v>543.18399999999997</v>
      </c>
      <c r="T14" s="28">
        <v>1660.1669999999999</v>
      </c>
      <c r="U14" s="28">
        <v>415.858</v>
      </c>
      <c r="V14" s="28">
        <v>559.97199999999998</v>
      </c>
      <c r="W14" s="28">
        <v>912.54499999999996</v>
      </c>
      <c r="X14" s="28">
        <v>4969.7470000000003</v>
      </c>
      <c r="Y14" s="28">
        <v>10461.321</v>
      </c>
      <c r="Z14" s="28">
        <v>21764.584999999999</v>
      </c>
      <c r="AA14" s="28">
        <v>8450.07</v>
      </c>
      <c r="AB14" s="28">
        <v>3322.942</v>
      </c>
      <c r="AC14" s="28">
        <v>1619.771</v>
      </c>
      <c r="AD14" s="28">
        <v>3452.9430000000002</v>
      </c>
      <c r="AE14" s="28">
        <v>2874.297</v>
      </c>
      <c r="AF14" s="28">
        <v>10698.843999999999</v>
      </c>
      <c r="AG14" s="28">
        <v>29958.432000000001</v>
      </c>
      <c r="AH14" s="28">
        <v>33166.065999999999</v>
      </c>
      <c r="AI14" s="28">
        <v>3308.3220000000001</v>
      </c>
      <c r="AJ14" s="28">
        <v>3426.7759999999998</v>
      </c>
      <c r="AK14" s="28">
        <v>8725.9940000000006</v>
      </c>
      <c r="AL14" s="28">
        <v>3487.62</v>
      </c>
      <c r="AM14" s="28">
        <v>0</v>
      </c>
    </row>
    <row r="15" spans="1:39" ht="13.15" x14ac:dyDescent="0.4">
      <c r="A15" s="48" t="s">
        <v>167</v>
      </c>
      <c r="B15" s="26" t="s">
        <v>53</v>
      </c>
      <c r="C15" s="25" t="s">
        <v>52</v>
      </c>
      <c r="D15" s="27">
        <v>1571.2159999999999</v>
      </c>
      <c r="E15" s="27">
        <v>565.09</v>
      </c>
      <c r="F15" s="27">
        <v>172.84100000000001</v>
      </c>
      <c r="G15" s="27">
        <v>45.651000000000003</v>
      </c>
      <c r="H15" s="27">
        <v>1668.393</v>
      </c>
      <c r="I15" s="27">
        <v>570.84</v>
      </c>
      <c r="J15" s="27">
        <v>415.995</v>
      </c>
      <c r="K15" s="27">
        <v>607.99199999999996</v>
      </c>
      <c r="L15" s="27">
        <v>49.923999999999999</v>
      </c>
      <c r="M15" s="27">
        <v>786.16700000000003</v>
      </c>
      <c r="N15" s="27">
        <v>1465.905</v>
      </c>
      <c r="O15" s="27">
        <v>1027.701</v>
      </c>
      <c r="P15" s="27">
        <v>906.37800000000004</v>
      </c>
      <c r="Q15" s="27">
        <v>2625.1320000000001</v>
      </c>
      <c r="R15" s="27">
        <v>789.92700000000002</v>
      </c>
      <c r="S15" s="27">
        <v>1733.0070000000001</v>
      </c>
      <c r="T15" s="27">
        <v>2426.0709999999999</v>
      </c>
      <c r="U15" s="27">
        <v>3549.556</v>
      </c>
      <c r="V15" s="27">
        <v>471.80500000000001</v>
      </c>
      <c r="W15" s="27">
        <v>1662.02</v>
      </c>
      <c r="X15" s="27">
        <v>1796.4839999999999</v>
      </c>
      <c r="Y15" s="27">
        <v>3658.3960000000002</v>
      </c>
      <c r="Z15" s="27">
        <v>8744.393</v>
      </c>
      <c r="AA15" s="27">
        <v>4583.1139999999996</v>
      </c>
      <c r="AB15" s="27">
        <v>1522.44</v>
      </c>
      <c r="AC15" s="27">
        <v>524.73</v>
      </c>
      <c r="AD15" s="27">
        <v>605.91800000000001</v>
      </c>
      <c r="AE15" s="27">
        <v>2381.6060000000002</v>
      </c>
      <c r="AF15" s="27">
        <v>2469.5889999999999</v>
      </c>
      <c r="AG15" s="27">
        <v>796.38300000000004</v>
      </c>
      <c r="AH15" s="27">
        <v>5513.674</v>
      </c>
      <c r="AI15" s="27">
        <v>6415.2510000000002</v>
      </c>
      <c r="AJ15" s="27">
        <v>4963.5079999999998</v>
      </c>
      <c r="AK15" s="27">
        <v>5316.4139999999998</v>
      </c>
      <c r="AL15" s="27">
        <v>1511.021</v>
      </c>
      <c r="AM15" s="27">
        <v>140.80000000000001</v>
      </c>
    </row>
    <row r="16" spans="1:39" ht="19.5" x14ac:dyDescent="0.4">
      <c r="A16" s="49"/>
      <c r="B16" s="26" t="s">
        <v>54</v>
      </c>
      <c r="C16" s="25" t="s">
        <v>52</v>
      </c>
      <c r="D16" s="28">
        <v>-1072.7360000000001</v>
      </c>
      <c r="E16" s="28">
        <v>13.334</v>
      </c>
      <c r="F16" s="28">
        <v>-29.599</v>
      </c>
      <c r="G16" s="28">
        <v>0.26800000000000002</v>
      </c>
      <c r="H16" s="28">
        <v>-12.276999999999999</v>
      </c>
      <c r="I16" s="28">
        <v>-5.4470000000000001</v>
      </c>
      <c r="J16" s="28">
        <v>2.2770000000000001</v>
      </c>
      <c r="K16" s="28">
        <v>-1.423</v>
      </c>
      <c r="L16" s="28">
        <v>0.16300000000000001</v>
      </c>
      <c r="M16" s="28">
        <v>-1.3009999999999999</v>
      </c>
      <c r="N16" s="28">
        <v>-11.302</v>
      </c>
      <c r="O16" s="28">
        <v>2.1139999999999999</v>
      </c>
      <c r="P16" s="28">
        <v>2.073</v>
      </c>
      <c r="Q16" s="28">
        <v>-3.5369999999999999</v>
      </c>
      <c r="R16" s="28">
        <v>-14.837999999999999</v>
      </c>
      <c r="S16" s="28">
        <v>-11.505000000000001</v>
      </c>
      <c r="T16" s="28">
        <v>-13.659000000000001</v>
      </c>
      <c r="U16" s="28">
        <v>-0.20300000000000001</v>
      </c>
      <c r="V16" s="28">
        <v>-6.22</v>
      </c>
      <c r="W16" s="28">
        <v>-8.984</v>
      </c>
      <c r="X16" s="28">
        <v>91.468999999999994</v>
      </c>
      <c r="Y16" s="28">
        <v>31.628</v>
      </c>
      <c r="Z16" s="28">
        <v>29.838999999999999</v>
      </c>
      <c r="AA16" s="28">
        <v>-90.938999999999993</v>
      </c>
      <c r="AB16" s="28">
        <v>-0.48799999999999999</v>
      </c>
      <c r="AC16" s="28">
        <v>8.7810000000000006</v>
      </c>
      <c r="AD16" s="28">
        <v>9.0649999999999995</v>
      </c>
      <c r="AE16" s="28">
        <v>-47.279000000000003</v>
      </c>
      <c r="AF16" s="28">
        <v>239.19800000000001</v>
      </c>
      <c r="AG16" s="28">
        <v>141.471</v>
      </c>
      <c r="AH16" s="28">
        <v>-244.56399999999999</v>
      </c>
      <c r="AI16" s="28">
        <v>27.969000000000001</v>
      </c>
      <c r="AJ16" s="28">
        <v>2.8860000000000001</v>
      </c>
      <c r="AK16" s="28">
        <v>-6.5039999999999996</v>
      </c>
      <c r="AL16" s="28">
        <v>-66.344999999999999</v>
      </c>
      <c r="AM16" s="28">
        <v>0</v>
      </c>
    </row>
    <row r="17" spans="1:39" ht="19.5" x14ac:dyDescent="0.4">
      <c r="A17" s="50"/>
      <c r="B17" s="26" t="s">
        <v>55</v>
      </c>
      <c r="C17" s="25" t="s">
        <v>52</v>
      </c>
      <c r="D17" s="27">
        <v>3663.92</v>
      </c>
      <c r="E17" s="27">
        <v>583.67600000000004</v>
      </c>
      <c r="F17" s="27">
        <v>148.458</v>
      </c>
      <c r="G17" s="27">
        <v>31.280999999999999</v>
      </c>
      <c r="H17" s="27">
        <v>1989.184</v>
      </c>
      <c r="I17" s="27">
        <v>456.60700000000003</v>
      </c>
      <c r="J17" s="27">
        <v>595.02800000000002</v>
      </c>
      <c r="K17" s="27">
        <v>721.33</v>
      </c>
      <c r="L17" s="27">
        <v>144.81299999999999</v>
      </c>
      <c r="M17" s="27">
        <v>1564.934</v>
      </c>
      <c r="N17" s="27">
        <v>2109.1970000000001</v>
      </c>
      <c r="O17" s="27">
        <v>1049.085</v>
      </c>
      <c r="P17" s="27">
        <v>778.649</v>
      </c>
      <c r="Q17" s="27">
        <v>2460.2049999999999</v>
      </c>
      <c r="R17" s="27">
        <v>1742.912</v>
      </c>
      <c r="S17" s="27">
        <v>1773.4970000000001</v>
      </c>
      <c r="T17" s="27">
        <v>1873.4880000000001</v>
      </c>
      <c r="U17" s="27">
        <v>5146.9470000000001</v>
      </c>
      <c r="V17" s="27">
        <v>539.81500000000005</v>
      </c>
      <c r="W17" s="27">
        <v>1459.364</v>
      </c>
      <c r="X17" s="27">
        <v>5568.4470000000001</v>
      </c>
      <c r="Y17" s="27">
        <v>5751.8760000000002</v>
      </c>
      <c r="Z17" s="27">
        <v>9494.2690000000002</v>
      </c>
      <c r="AA17" s="27">
        <v>4993.8249999999998</v>
      </c>
      <c r="AB17" s="27">
        <v>1790.748</v>
      </c>
      <c r="AC17" s="27">
        <v>1247.1890000000001</v>
      </c>
      <c r="AD17" s="27">
        <v>1704.4169999999999</v>
      </c>
      <c r="AE17" s="27">
        <v>2191.473</v>
      </c>
      <c r="AF17" s="27">
        <v>4490.2129999999997</v>
      </c>
      <c r="AG17" s="27">
        <v>13220.446</v>
      </c>
      <c r="AH17" s="27">
        <v>5775.19</v>
      </c>
      <c r="AI17" s="27">
        <v>3890.08</v>
      </c>
      <c r="AJ17" s="27">
        <v>2087.5059999999999</v>
      </c>
      <c r="AK17" s="27">
        <v>1948.19</v>
      </c>
      <c r="AL17" s="27">
        <v>2126.625</v>
      </c>
      <c r="AM17" s="27">
        <v>0</v>
      </c>
    </row>
    <row r="18" spans="1:39" ht="13.15" x14ac:dyDescent="0.4">
      <c r="A18" s="48" t="s">
        <v>168</v>
      </c>
      <c r="B18" s="26" t="s">
        <v>53</v>
      </c>
      <c r="C18" s="25" t="s">
        <v>52</v>
      </c>
      <c r="D18" s="28">
        <v>1132.539</v>
      </c>
      <c r="E18" s="28">
        <v>65.323999999999998</v>
      </c>
      <c r="F18" s="28">
        <v>32.286999999999999</v>
      </c>
      <c r="G18" s="28">
        <v>66.707999999999998</v>
      </c>
      <c r="H18" s="28">
        <v>2094.1819999999998</v>
      </c>
      <c r="I18" s="28">
        <v>250.01900000000001</v>
      </c>
      <c r="J18" s="28">
        <v>468.43599999999998</v>
      </c>
      <c r="K18" s="28">
        <v>731.06600000000003</v>
      </c>
      <c r="L18" s="28">
        <v>404.78500000000003</v>
      </c>
      <c r="M18" s="28">
        <v>3652.49</v>
      </c>
      <c r="N18" s="28">
        <v>654.53800000000001</v>
      </c>
      <c r="O18" s="28">
        <v>872.72299999999996</v>
      </c>
      <c r="P18" s="28">
        <v>344.96899999999999</v>
      </c>
      <c r="Q18" s="28">
        <v>2141.3409999999999</v>
      </c>
      <c r="R18" s="28">
        <v>1179.636</v>
      </c>
      <c r="S18" s="28">
        <v>844.32600000000002</v>
      </c>
      <c r="T18" s="28">
        <v>4152.5940000000001</v>
      </c>
      <c r="U18" s="28">
        <v>253.31399999999999</v>
      </c>
      <c r="V18" s="28">
        <v>215.18600000000001</v>
      </c>
      <c r="W18" s="28">
        <v>2237</v>
      </c>
      <c r="X18" s="28">
        <v>1525.5319999999999</v>
      </c>
      <c r="Y18" s="28">
        <v>9147.8320000000003</v>
      </c>
      <c r="Z18" s="28">
        <v>22341.146000000001</v>
      </c>
      <c r="AA18" s="28">
        <v>7242.0690000000004</v>
      </c>
      <c r="AB18" s="28">
        <v>2976.721</v>
      </c>
      <c r="AC18" s="28">
        <v>2386.806</v>
      </c>
      <c r="AD18" s="28">
        <v>972.07799999999997</v>
      </c>
      <c r="AE18" s="28">
        <v>4163.991</v>
      </c>
      <c r="AF18" s="28">
        <v>7926.7979999999998</v>
      </c>
      <c r="AG18" s="28">
        <v>2023.5909999999999</v>
      </c>
      <c r="AH18" s="28">
        <v>18010.62</v>
      </c>
      <c r="AI18" s="28">
        <v>10642.183999999999</v>
      </c>
      <c r="AJ18" s="28">
        <v>14290.32</v>
      </c>
      <c r="AK18" s="28">
        <v>26360.138999999999</v>
      </c>
      <c r="AL18" s="28">
        <v>5316.87</v>
      </c>
      <c r="AM18" s="28">
        <v>742.4</v>
      </c>
    </row>
    <row r="19" spans="1:39" ht="19.5" x14ac:dyDescent="0.4">
      <c r="A19" s="49"/>
      <c r="B19" s="26" t="s">
        <v>54</v>
      </c>
      <c r="C19" s="25" t="s">
        <v>52</v>
      </c>
      <c r="D19" s="27">
        <v>-864.30899999999997</v>
      </c>
      <c r="E19" s="27">
        <v>-4.8650000000000002</v>
      </c>
      <c r="F19" s="27">
        <v>-0.27300000000000002</v>
      </c>
      <c r="G19" s="27">
        <v>8.282</v>
      </c>
      <c r="H19" s="27">
        <v>34.909999999999997</v>
      </c>
      <c r="I19" s="27">
        <v>3.5750000000000002</v>
      </c>
      <c r="J19" s="27">
        <v>3.738</v>
      </c>
      <c r="K19" s="27">
        <v>5.0650000000000004</v>
      </c>
      <c r="L19" s="27">
        <v>9.4239999999999995</v>
      </c>
      <c r="M19" s="27">
        <v>25.634</v>
      </c>
      <c r="N19" s="27">
        <v>2.2389999999999999</v>
      </c>
      <c r="O19" s="27">
        <v>5.0279999999999996</v>
      </c>
      <c r="P19" s="27">
        <v>1.57</v>
      </c>
      <c r="Q19" s="27">
        <v>2.7210000000000001</v>
      </c>
      <c r="R19" s="27">
        <v>-0.58899999999999997</v>
      </c>
      <c r="S19" s="27">
        <v>-1.1279999999999999</v>
      </c>
      <c r="T19" s="27">
        <v>3.1960000000000002</v>
      </c>
      <c r="U19" s="27">
        <v>1.0669999999999999</v>
      </c>
      <c r="V19" s="27">
        <v>1.018</v>
      </c>
      <c r="W19" s="27">
        <v>7.5359999999999996</v>
      </c>
      <c r="X19" s="27">
        <v>19.21</v>
      </c>
      <c r="Y19" s="27">
        <v>55.69</v>
      </c>
      <c r="Z19" s="27">
        <v>-21.795999999999999</v>
      </c>
      <c r="AA19" s="27">
        <v>-90.519000000000005</v>
      </c>
      <c r="AB19" s="27">
        <v>-46.186999999999998</v>
      </c>
      <c r="AC19" s="27">
        <v>-9.8339999999999996</v>
      </c>
      <c r="AD19" s="27">
        <v>3.5859999999999999</v>
      </c>
      <c r="AE19" s="27">
        <v>-13.134</v>
      </c>
      <c r="AF19" s="27">
        <v>1164.9469999999999</v>
      </c>
      <c r="AG19" s="27">
        <v>2515.5450000000001</v>
      </c>
      <c r="AH19" s="27">
        <v>-67.400999999999996</v>
      </c>
      <c r="AI19" s="27">
        <v>-21.524000000000001</v>
      </c>
      <c r="AJ19" s="27">
        <v>-82.613</v>
      </c>
      <c r="AK19" s="27">
        <v>-228.89099999999999</v>
      </c>
      <c r="AL19" s="27">
        <v>-9.8689999999999998</v>
      </c>
      <c r="AM19" s="27">
        <v>0</v>
      </c>
    </row>
    <row r="20" spans="1:39" ht="19.5" x14ac:dyDescent="0.4">
      <c r="A20" s="50"/>
      <c r="B20" s="26" t="s">
        <v>55</v>
      </c>
      <c r="C20" s="25" t="s">
        <v>52</v>
      </c>
      <c r="D20" s="28">
        <v>2946.97</v>
      </c>
      <c r="E20" s="28">
        <v>3579.8409999999999</v>
      </c>
      <c r="F20" s="28">
        <v>41.585999999999999</v>
      </c>
      <c r="G20" s="28">
        <v>65.911000000000001</v>
      </c>
      <c r="H20" s="28">
        <v>942.00800000000004</v>
      </c>
      <c r="I20" s="28">
        <v>120.306</v>
      </c>
      <c r="J20" s="28">
        <v>210.327</v>
      </c>
      <c r="K20" s="28">
        <v>237.06899999999999</v>
      </c>
      <c r="L20" s="28">
        <v>-108.709</v>
      </c>
      <c r="M20" s="28">
        <v>8234.3760000000002</v>
      </c>
      <c r="N20" s="28">
        <v>410.822</v>
      </c>
      <c r="O20" s="28">
        <v>427.44900000000001</v>
      </c>
      <c r="P20" s="28">
        <v>81.460999999999999</v>
      </c>
      <c r="Q20" s="28">
        <v>691.33799999999997</v>
      </c>
      <c r="R20" s="28">
        <v>1209.153</v>
      </c>
      <c r="S20" s="28">
        <v>437.90100000000001</v>
      </c>
      <c r="T20" s="28">
        <v>2529.21</v>
      </c>
      <c r="U20" s="28">
        <v>132.91900000000001</v>
      </c>
      <c r="V20" s="28">
        <v>29.696000000000002</v>
      </c>
      <c r="W20" s="28">
        <v>2071.4639999999999</v>
      </c>
      <c r="X20" s="28">
        <v>4062.2579999999998</v>
      </c>
      <c r="Y20" s="28">
        <v>3024.2779999999998</v>
      </c>
      <c r="Z20" s="28">
        <v>12219.15</v>
      </c>
      <c r="AA20" s="28">
        <v>6789.25</v>
      </c>
      <c r="AB20" s="28">
        <v>1202.1659999999999</v>
      </c>
      <c r="AC20" s="28">
        <v>1756.9280000000001</v>
      </c>
      <c r="AD20" s="28">
        <v>1506.836</v>
      </c>
      <c r="AE20" s="28">
        <v>1424.2429999999999</v>
      </c>
      <c r="AF20" s="28">
        <v>7026.7550000000001</v>
      </c>
      <c r="AG20" s="28">
        <v>21416.964</v>
      </c>
      <c r="AH20" s="28">
        <v>5674.2809999999999</v>
      </c>
      <c r="AI20" s="28">
        <v>3045.04</v>
      </c>
      <c r="AJ20" s="28">
        <v>2872.694</v>
      </c>
      <c r="AK20" s="28">
        <v>1993.3530000000001</v>
      </c>
      <c r="AL20" s="28">
        <v>2901.3989999999999</v>
      </c>
      <c r="AM20" s="28">
        <v>0</v>
      </c>
    </row>
    <row r="21" spans="1:39" ht="13.15" x14ac:dyDescent="0.4">
      <c r="A21" s="48" t="s">
        <v>169</v>
      </c>
      <c r="B21" s="26" t="s">
        <v>53</v>
      </c>
      <c r="C21" s="25" t="s">
        <v>52</v>
      </c>
      <c r="D21" s="27">
        <v>232.04</v>
      </c>
      <c r="E21" s="27">
        <v>87.513000000000005</v>
      </c>
      <c r="F21" s="27">
        <v>38.322000000000003</v>
      </c>
      <c r="G21" s="27">
        <v>0.99399999999999999</v>
      </c>
      <c r="H21" s="27">
        <v>220.352</v>
      </c>
      <c r="I21" s="27">
        <v>143.63300000000001</v>
      </c>
      <c r="J21" s="27">
        <v>303.21199999999999</v>
      </c>
      <c r="K21" s="27">
        <v>77.778999999999996</v>
      </c>
      <c r="L21" s="27">
        <v>31.216000000000001</v>
      </c>
      <c r="M21" s="27">
        <v>47.07</v>
      </c>
      <c r="N21" s="27">
        <v>62.776000000000003</v>
      </c>
      <c r="O21" s="27">
        <v>93.998000000000005</v>
      </c>
      <c r="P21" s="27">
        <v>12.685</v>
      </c>
      <c r="Q21" s="27">
        <v>269.43200000000002</v>
      </c>
      <c r="R21" s="27">
        <v>83.944999999999993</v>
      </c>
      <c r="S21" s="27">
        <v>102.087</v>
      </c>
      <c r="T21" s="27">
        <v>84.626999999999995</v>
      </c>
      <c r="U21" s="27">
        <v>101.28100000000001</v>
      </c>
      <c r="V21" s="27">
        <v>11.715</v>
      </c>
      <c r="W21" s="27">
        <v>262.36799999999999</v>
      </c>
      <c r="X21" s="27">
        <v>181.24</v>
      </c>
      <c r="Y21" s="27">
        <v>794.73199999999997</v>
      </c>
      <c r="Z21" s="27">
        <v>1287.6500000000001</v>
      </c>
      <c r="AA21" s="27">
        <v>681.77599999999995</v>
      </c>
      <c r="AB21" s="27">
        <v>254.137</v>
      </c>
      <c r="AC21" s="27">
        <v>109.402</v>
      </c>
      <c r="AD21" s="27">
        <v>130.607</v>
      </c>
      <c r="AE21" s="27">
        <v>400.303</v>
      </c>
      <c r="AF21" s="27">
        <v>317.24799999999999</v>
      </c>
      <c r="AG21" s="27">
        <v>159.39599999999999</v>
      </c>
      <c r="AH21" s="27">
        <v>1058.027</v>
      </c>
      <c r="AI21" s="27">
        <v>1093.7550000000001</v>
      </c>
      <c r="AJ21" s="27">
        <v>796.62300000000005</v>
      </c>
      <c r="AK21" s="27">
        <v>668.40800000000002</v>
      </c>
      <c r="AL21" s="27">
        <v>350.41800000000001</v>
      </c>
      <c r="AM21" s="27">
        <v>0</v>
      </c>
    </row>
    <row r="22" spans="1:39" ht="19.5" x14ac:dyDescent="0.4">
      <c r="A22" s="49"/>
      <c r="B22" s="26" t="s">
        <v>54</v>
      </c>
      <c r="C22" s="25" t="s">
        <v>52</v>
      </c>
      <c r="D22" s="28">
        <v>-170.648</v>
      </c>
      <c r="E22" s="28">
        <v>10.179</v>
      </c>
      <c r="F22" s="28">
        <v>0.32500000000000001</v>
      </c>
      <c r="G22" s="28">
        <v>0.123</v>
      </c>
      <c r="H22" s="28">
        <v>7.0999999999999994E-2</v>
      </c>
      <c r="I22" s="28">
        <v>0.126</v>
      </c>
      <c r="J22" s="28">
        <v>0.73</v>
      </c>
      <c r="K22" s="28">
        <v>0.64</v>
      </c>
      <c r="L22" s="28">
        <v>7.2080000000000002</v>
      </c>
      <c r="M22" s="28">
        <v>-0.216</v>
      </c>
      <c r="N22" s="28">
        <v>0.17399999999999999</v>
      </c>
      <c r="O22" s="28">
        <v>1.016</v>
      </c>
      <c r="P22" s="28">
        <v>3.4000000000000002E-2</v>
      </c>
      <c r="Q22" s="28">
        <v>0.33900000000000002</v>
      </c>
      <c r="R22" s="28">
        <v>0.182</v>
      </c>
      <c r="S22" s="28">
        <v>0.14399999999999999</v>
      </c>
      <c r="T22" s="28">
        <v>4.4999999999999998E-2</v>
      </c>
      <c r="U22" s="28">
        <v>7.0999999999999994E-2</v>
      </c>
      <c r="V22" s="28">
        <v>-2.7E-2</v>
      </c>
      <c r="W22" s="28">
        <v>9.1999999999999998E-2</v>
      </c>
      <c r="X22" s="28">
        <v>50.68</v>
      </c>
      <c r="Y22" s="28">
        <v>4.54</v>
      </c>
      <c r="Z22" s="28">
        <v>2.9729999999999999</v>
      </c>
      <c r="AA22" s="28">
        <v>2.012</v>
      </c>
      <c r="AB22" s="28">
        <v>0.51400000000000001</v>
      </c>
      <c r="AC22" s="28">
        <v>-3.2480000000000002</v>
      </c>
      <c r="AD22" s="28">
        <v>4.7E-2</v>
      </c>
      <c r="AE22" s="28">
        <v>-2.6219999999999999</v>
      </c>
      <c r="AF22" s="28">
        <v>16.914999999999999</v>
      </c>
      <c r="AG22" s="28">
        <v>31.962</v>
      </c>
      <c r="AH22" s="28">
        <v>-16.821999999999999</v>
      </c>
      <c r="AI22" s="28">
        <v>6.758</v>
      </c>
      <c r="AJ22" s="28">
        <v>-1.1020000000000001</v>
      </c>
      <c r="AK22" s="28">
        <v>-0.33400000000000002</v>
      </c>
      <c r="AL22" s="28">
        <v>-4.9000000000000002E-2</v>
      </c>
      <c r="AM22" s="28">
        <v>0</v>
      </c>
    </row>
    <row r="23" spans="1:39" ht="19.5" x14ac:dyDescent="0.4">
      <c r="A23" s="50"/>
      <c r="B23" s="26" t="s">
        <v>55</v>
      </c>
      <c r="C23" s="25" t="s">
        <v>52</v>
      </c>
      <c r="D23" s="27">
        <v>599.80799999999999</v>
      </c>
      <c r="E23" s="27">
        <v>69.409000000000006</v>
      </c>
      <c r="F23" s="27">
        <v>72.453000000000003</v>
      </c>
      <c r="G23" s="27">
        <v>0.98199999999999998</v>
      </c>
      <c r="H23" s="27">
        <v>180.37700000000001</v>
      </c>
      <c r="I23" s="27">
        <v>48.540999999999997</v>
      </c>
      <c r="J23" s="27">
        <v>229.458</v>
      </c>
      <c r="K23" s="27">
        <v>61.780999999999999</v>
      </c>
      <c r="L23" s="27">
        <v>68.575999999999993</v>
      </c>
      <c r="M23" s="27">
        <v>42.246000000000002</v>
      </c>
      <c r="N23" s="27">
        <v>41.45</v>
      </c>
      <c r="O23" s="27">
        <v>46.186999999999998</v>
      </c>
      <c r="P23" s="27">
        <v>5.2809999999999997</v>
      </c>
      <c r="Q23" s="27">
        <v>101.82899999999999</v>
      </c>
      <c r="R23" s="27">
        <v>67.972999999999999</v>
      </c>
      <c r="S23" s="27">
        <v>64.567999999999998</v>
      </c>
      <c r="T23" s="27">
        <v>46.828000000000003</v>
      </c>
      <c r="U23" s="27">
        <v>57.847999999999999</v>
      </c>
      <c r="V23" s="27">
        <v>7.9119999999999999</v>
      </c>
      <c r="W23" s="27">
        <v>103.34</v>
      </c>
      <c r="X23" s="27">
        <v>535.48</v>
      </c>
      <c r="Y23" s="27">
        <v>420.02800000000002</v>
      </c>
      <c r="Z23" s="27">
        <v>1025.6769999999999</v>
      </c>
      <c r="AA23" s="27">
        <v>848.41200000000003</v>
      </c>
      <c r="AB23" s="27">
        <v>102.45</v>
      </c>
      <c r="AC23" s="27">
        <v>51.246000000000002</v>
      </c>
      <c r="AD23" s="27">
        <v>228.04599999999999</v>
      </c>
      <c r="AE23" s="27">
        <v>259.01900000000001</v>
      </c>
      <c r="AF23" s="27">
        <v>439.73700000000002</v>
      </c>
      <c r="AG23" s="27">
        <v>1778.0419999999999</v>
      </c>
      <c r="AH23" s="27">
        <v>732.19500000000005</v>
      </c>
      <c r="AI23" s="27">
        <v>319.78699999999998</v>
      </c>
      <c r="AJ23" s="27">
        <v>121.57899999999999</v>
      </c>
      <c r="AK23" s="27">
        <v>103.426</v>
      </c>
      <c r="AL23" s="27">
        <v>155.631</v>
      </c>
      <c r="AM23" s="27">
        <v>0</v>
      </c>
    </row>
    <row r="24" spans="1:39" ht="13.15" x14ac:dyDescent="0.4">
      <c r="A24" s="48" t="s">
        <v>170</v>
      </c>
      <c r="B24" s="26" t="s">
        <v>53</v>
      </c>
      <c r="C24" s="25" t="s">
        <v>52</v>
      </c>
      <c r="D24" s="28">
        <v>1222.4159999999999</v>
      </c>
      <c r="E24" s="28">
        <v>11.284000000000001</v>
      </c>
      <c r="F24" s="28">
        <v>249.858</v>
      </c>
      <c r="G24" s="28">
        <v>18.701000000000001</v>
      </c>
      <c r="H24" s="28">
        <v>1833.8130000000001</v>
      </c>
      <c r="I24" s="28">
        <v>289.63</v>
      </c>
      <c r="J24" s="28">
        <v>941.63400000000001</v>
      </c>
      <c r="K24" s="28">
        <v>2063.0390000000002</v>
      </c>
      <c r="L24" s="28">
        <v>305.34199999999998</v>
      </c>
      <c r="M24" s="28">
        <v>1234.405</v>
      </c>
      <c r="N24" s="28">
        <v>704.00300000000004</v>
      </c>
      <c r="O24" s="28">
        <v>729.02300000000002</v>
      </c>
      <c r="P24" s="28">
        <v>1037.0039999999999</v>
      </c>
      <c r="Q24" s="28">
        <v>2039.2529999999999</v>
      </c>
      <c r="R24" s="28">
        <v>1819.9860000000001</v>
      </c>
      <c r="S24" s="28">
        <v>995.22199999999998</v>
      </c>
      <c r="T24" s="28">
        <v>3116.6489999999999</v>
      </c>
      <c r="U24" s="28">
        <v>362.18599999999998</v>
      </c>
      <c r="V24" s="28">
        <v>369.41899999999998</v>
      </c>
      <c r="W24" s="28">
        <v>1614.3779999999999</v>
      </c>
      <c r="X24" s="28">
        <v>1475.0730000000001</v>
      </c>
      <c r="Y24" s="28">
        <v>9068.3359999999993</v>
      </c>
      <c r="Z24" s="28">
        <v>12096.516</v>
      </c>
      <c r="AA24" s="28">
        <v>6423.7719999999999</v>
      </c>
      <c r="AB24" s="28">
        <v>2578.2809999999999</v>
      </c>
      <c r="AC24" s="28">
        <v>1559.7650000000001</v>
      </c>
      <c r="AD24" s="28">
        <v>789.74300000000005</v>
      </c>
      <c r="AE24" s="28">
        <v>4105.0770000000002</v>
      </c>
      <c r="AF24" s="28">
        <v>3151.7260000000001</v>
      </c>
      <c r="AG24" s="28">
        <v>1095.0540000000001</v>
      </c>
      <c r="AH24" s="28">
        <v>12272.989</v>
      </c>
      <c r="AI24" s="28">
        <v>8772.6039999999994</v>
      </c>
      <c r="AJ24" s="28">
        <v>8984.9140000000007</v>
      </c>
      <c r="AK24" s="28">
        <v>17772.606</v>
      </c>
      <c r="AL24" s="28">
        <v>4134.1940000000004</v>
      </c>
      <c r="AM24" s="28">
        <v>271.8</v>
      </c>
    </row>
    <row r="25" spans="1:39" ht="19.5" x14ac:dyDescent="0.4">
      <c r="A25" s="49"/>
      <c r="B25" s="26" t="s">
        <v>54</v>
      </c>
      <c r="C25" s="25" t="s">
        <v>52</v>
      </c>
      <c r="D25" s="27">
        <v>-1770.454</v>
      </c>
      <c r="E25" s="27">
        <v>0.27100000000000002</v>
      </c>
      <c r="F25" s="27">
        <v>1.514</v>
      </c>
      <c r="G25" s="27">
        <v>2.3220000000000001</v>
      </c>
      <c r="H25" s="27">
        <v>-22.847000000000001</v>
      </c>
      <c r="I25" s="27">
        <v>-7.8250000000000002</v>
      </c>
      <c r="J25" s="27">
        <v>-21.936</v>
      </c>
      <c r="K25" s="27">
        <v>-15.347</v>
      </c>
      <c r="L25" s="27">
        <v>7.952</v>
      </c>
      <c r="M25" s="27">
        <v>-23.753</v>
      </c>
      <c r="N25" s="27">
        <v>-12.433999999999999</v>
      </c>
      <c r="O25" s="27">
        <v>-5.3949999999999996</v>
      </c>
      <c r="P25" s="27">
        <v>6.84</v>
      </c>
      <c r="Q25" s="27">
        <v>-36.956000000000003</v>
      </c>
      <c r="R25" s="27">
        <v>-46.978999999999999</v>
      </c>
      <c r="S25" s="27">
        <v>-19.163</v>
      </c>
      <c r="T25" s="27">
        <v>-57.371000000000002</v>
      </c>
      <c r="U25" s="27">
        <v>-10.695</v>
      </c>
      <c r="V25" s="27">
        <v>-61.093000000000004</v>
      </c>
      <c r="W25" s="27">
        <v>-28.273</v>
      </c>
      <c r="X25" s="27">
        <v>96.602000000000004</v>
      </c>
      <c r="Y25" s="27">
        <v>-1.147</v>
      </c>
      <c r="Z25" s="27">
        <v>-32.003</v>
      </c>
      <c r="AA25" s="27">
        <v>-63.326000000000001</v>
      </c>
      <c r="AB25" s="27">
        <v>-26.506</v>
      </c>
      <c r="AC25" s="27">
        <v>-25.132000000000001</v>
      </c>
      <c r="AD25" s="27">
        <v>-5.4740000000000002</v>
      </c>
      <c r="AE25" s="27">
        <v>-52.926000000000002</v>
      </c>
      <c r="AF25" s="27">
        <v>154.63800000000001</v>
      </c>
      <c r="AG25" s="27">
        <v>-60.265000000000001</v>
      </c>
      <c r="AH25" s="27">
        <v>-142.511</v>
      </c>
      <c r="AI25" s="27">
        <v>3.3780000000000001</v>
      </c>
      <c r="AJ25" s="27">
        <v>-35.198</v>
      </c>
      <c r="AK25" s="27">
        <v>-29.132000000000001</v>
      </c>
      <c r="AL25" s="27">
        <v>-67.072999999999993</v>
      </c>
      <c r="AM25" s="27">
        <v>0</v>
      </c>
    </row>
    <row r="26" spans="1:39" ht="19.5" x14ac:dyDescent="0.4">
      <c r="A26" s="50"/>
      <c r="B26" s="26" t="s">
        <v>55</v>
      </c>
      <c r="C26" s="25" t="s">
        <v>52</v>
      </c>
      <c r="D26" s="28">
        <v>5640.7380000000003</v>
      </c>
      <c r="E26" s="28">
        <v>15.545</v>
      </c>
      <c r="F26" s="28">
        <v>386.52800000000002</v>
      </c>
      <c r="G26" s="28">
        <v>18.477</v>
      </c>
      <c r="H26" s="28">
        <v>1088.634</v>
      </c>
      <c r="I26" s="28">
        <v>141.89599999999999</v>
      </c>
      <c r="J26" s="28">
        <v>405.90199999999999</v>
      </c>
      <c r="K26" s="28">
        <v>1974.508</v>
      </c>
      <c r="L26" s="28">
        <v>347.80599999999998</v>
      </c>
      <c r="M26" s="28">
        <v>2490.9479999999999</v>
      </c>
      <c r="N26" s="28">
        <v>438.73099999999999</v>
      </c>
      <c r="O26" s="28">
        <v>394.47199999999998</v>
      </c>
      <c r="P26" s="28">
        <v>692.15599999999995</v>
      </c>
      <c r="Q26" s="28">
        <v>776.40300000000002</v>
      </c>
      <c r="R26" s="28">
        <v>2533.1930000000002</v>
      </c>
      <c r="S26" s="28">
        <v>1033.941</v>
      </c>
      <c r="T26" s="28">
        <v>2089.922</v>
      </c>
      <c r="U26" s="28">
        <v>188.709</v>
      </c>
      <c r="V26" s="28">
        <v>118.774</v>
      </c>
      <c r="W26" s="28">
        <v>598.09500000000003</v>
      </c>
      <c r="X26" s="28">
        <v>4731.2259999999997</v>
      </c>
      <c r="Y26" s="28">
        <v>3747.1109999999999</v>
      </c>
      <c r="Z26" s="28">
        <v>6684.3869999999997</v>
      </c>
      <c r="AA26" s="28">
        <v>3483.2539999999999</v>
      </c>
      <c r="AB26" s="28">
        <v>769.42499999999995</v>
      </c>
      <c r="AC26" s="28">
        <v>956.76599999999996</v>
      </c>
      <c r="AD26" s="28">
        <v>1572.931</v>
      </c>
      <c r="AE26" s="28">
        <v>2528.049</v>
      </c>
      <c r="AF26" s="28">
        <v>2466.2359999999999</v>
      </c>
      <c r="AG26" s="28">
        <v>24272.111000000001</v>
      </c>
      <c r="AH26" s="28">
        <v>4646.1220000000003</v>
      </c>
      <c r="AI26" s="28">
        <v>3674.4180000000001</v>
      </c>
      <c r="AJ26" s="28">
        <v>2416.9839999999999</v>
      </c>
      <c r="AK26" s="28">
        <v>2198.9259999999999</v>
      </c>
      <c r="AL26" s="28">
        <v>1914.079</v>
      </c>
      <c r="AM26" s="28">
        <v>0</v>
      </c>
    </row>
    <row r="27" spans="1:39" ht="13.15" x14ac:dyDescent="0.4">
      <c r="A27" s="48" t="s">
        <v>171</v>
      </c>
      <c r="B27" s="26" t="s">
        <v>53</v>
      </c>
      <c r="C27" s="25" t="s">
        <v>52</v>
      </c>
      <c r="D27" s="27">
        <v>11154.022999999999</v>
      </c>
      <c r="E27" s="27">
        <v>47.436</v>
      </c>
      <c r="F27" s="27">
        <v>890.72</v>
      </c>
      <c r="G27" s="27">
        <v>35.223999999999997</v>
      </c>
      <c r="H27" s="27">
        <v>24513.475999999999</v>
      </c>
      <c r="I27" s="27">
        <v>3971.0450000000001</v>
      </c>
      <c r="J27" s="27">
        <v>2729.7040000000002</v>
      </c>
      <c r="K27" s="27">
        <v>6310.8609999999999</v>
      </c>
      <c r="L27" s="27">
        <v>1170.732</v>
      </c>
      <c r="M27" s="27">
        <v>15546.380999999999</v>
      </c>
      <c r="N27" s="27">
        <v>8900.4069999999992</v>
      </c>
      <c r="O27" s="27">
        <v>5362.951</v>
      </c>
      <c r="P27" s="27">
        <v>5679.6139999999996</v>
      </c>
      <c r="Q27" s="27">
        <v>15290.638000000001</v>
      </c>
      <c r="R27" s="27">
        <v>7441.1220000000003</v>
      </c>
      <c r="S27" s="27">
        <v>5709.3509999999997</v>
      </c>
      <c r="T27" s="27">
        <v>9034.5609999999997</v>
      </c>
      <c r="U27" s="27">
        <v>10837.513000000001</v>
      </c>
      <c r="V27" s="27">
        <v>8766.31</v>
      </c>
      <c r="W27" s="27">
        <v>23463.284</v>
      </c>
      <c r="X27" s="27">
        <v>21829.046999999999</v>
      </c>
      <c r="Y27" s="27">
        <v>73790.263999999996</v>
      </c>
      <c r="Z27" s="27">
        <v>159249.834</v>
      </c>
      <c r="AA27" s="27">
        <v>69644.596000000005</v>
      </c>
      <c r="AB27" s="27">
        <v>36667.639000000003</v>
      </c>
      <c r="AC27" s="27">
        <v>15972.924000000001</v>
      </c>
      <c r="AD27" s="27">
        <v>10482.745000000001</v>
      </c>
      <c r="AE27" s="27">
        <v>39849.381999999998</v>
      </c>
      <c r="AF27" s="27">
        <v>57215.618000000002</v>
      </c>
      <c r="AG27" s="27">
        <v>17553.698</v>
      </c>
      <c r="AH27" s="27">
        <v>204144.18</v>
      </c>
      <c r="AI27" s="27">
        <v>125048.731</v>
      </c>
      <c r="AJ27" s="27">
        <v>99845.043000000005</v>
      </c>
      <c r="AK27" s="27">
        <v>136475.59400000001</v>
      </c>
      <c r="AL27" s="27">
        <v>42732.163</v>
      </c>
      <c r="AM27" s="27">
        <v>3738</v>
      </c>
    </row>
    <row r="28" spans="1:39" ht="19.5" x14ac:dyDescent="0.4">
      <c r="A28" s="49"/>
      <c r="B28" s="26" t="s">
        <v>54</v>
      </c>
      <c r="C28" s="25" t="s">
        <v>52</v>
      </c>
      <c r="D28" s="28">
        <v>-7399.7539999999999</v>
      </c>
      <c r="E28" s="28">
        <v>-1.742</v>
      </c>
      <c r="F28" s="28">
        <v>139.911</v>
      </c>
      <c r="G28" s="28">
        <v>4.3730000000000002</v>
      </c>
      <c r="H28" s="28">
        <v>2073.4409999999998</v>
      </c>
      <c r="I28" s="28">
        <v>251.392</v>
      </c>
      <c r="J28" s="28">
        <v>171.13</v>
      </c>
      <c r="K28" s="28">
        <v>393.51600000000002</v>
      </c>
      <c r="L28" s="28">
        <v>371.685</v>
      </c>
      <c r="M28" s="28">
        <v>1434.83</v>
      </c>
      <c r="N28" s="28">
        <v>600.56899999999996</v>
      </c>
      <c r="O28" s="28">
        <v>446.54</v>
      </c>
      <c r="P28" s="28">
        <v>464.93</v>
      </c>
      <c r="Q28" s="28">
        <v>797.57899999999995</v>
      </c>
      <c r="R28" s="28">
        <v>322.42599999999999</v>
      </c>
      <c r="S28" s="28">
        <v>354.87099999999998</v>
      </c>
      <c r="T28" s="28">
        <v>546.96900000000005</v>
      </c>
      <c r="U28" s="28">
        <v>867.36900000000003</v>
      </c>
      <c r="V28" s="28">
        <v>723.02200000000005</v>
      </c>
      <c r="W28" s="28">
        <v>1079.559</v>
      </c>
      <c r="X28" s="28">
        <v>2675.819</v>
      </c>
      <c r="Y28" s="28">
        <v>2918.36</v>
      </c>
      <c r="Z28" s="28">
        <v>8123.2489999999998</v>
      </c>
      <c r="AA28" s="28">
        <v>3797.8760000000002</v>
      </c>
      <c r="AB28" s="28">
        <v>1552.742</v>
      </c>
      <c r="AC28" s="28">
        <v>-140.01</v>
      </c>
      <c r="AD28" s="28">
        <v>1090.5509999999999</v>
      </c>
      <c r="AE28" s="28">
        <v>1377.9939999999999</v>
      </c>
      <c r="AF28" s="28">
        <v>6985.9629999999997</v>
      </c>
      <c r="AG28" s="28">
        <v>26420.41</v>
      </c>
      <c r="AH28" s="28">
        <v>5629.9390000000003</v>
      </c>
      <c r="AI28" s="28">
        <v>3458.7170000000001</v>
      </c>
      <c r="AJ28" s="28">
        <v>-1257.9159999999999</v>
      </c>
      <c r="AK28" s="28">
        <v>5809.8180000000002</v>
      </c>
      <c r="AL28" s="28">
        <v>190.096</v>
      </c>
      <c r="AM28" s="28">
        <v>0</v>
      </c>
    </row>
    <row r="29" spans="1:39" ht="19.5" x14ac:dyDescent="0.4">
      <c r="A29" s="50"/>
      <c r="B29" s="26" t="s">
        <v>55</v>
      </c>
      <c r="C29" s="25" t="s">
        <v>52</v>
      </c>
      <c r="D29" s="27">
        <v>34271.330999999998</v>
      </c>
      <c r="E29" s="27">
        <v>180.60599999999999</v>
      </c>
      <c r="F29" s="27">
        <v>762.86900000000003</v>
      </c>
      <c r="G29" s="27">
        <v>34.802999999999997</v>
      </c>
      <c r="H29" s="27">
        <v>20582.282999999999</v>
      </c>
      <c r="I29" s="27">
        <v>1428.7629999999999</v>
      </c>
      <c r="J29" s="27">
        <v>243.666</v>
      </c>
      <c r="K29" s="27">
        <v>2098.8229999999999</v>
      </c>
      <c r="L29" s="27">
        <v>1281.0830000000001</v>
      </c>
      <c r="M29" s="27">
        <v>17498.089</v>
      </c>
      <c r="N29" s="27">
        <v>2485.5239999999999</v>
      </c>
      <c r="O29" s="27">
        <v>2596.2089999999998</v>
      </c>
      <c r="P29" s="27">
        <v>600.05600000000004</v>
      </c>
      <c r="Q29" s="27">
        <v>5027.8829999999998</v>
      </c>
      <c r="R29" s="27">
        <v>4621.5529999999999</v>
      </c>
      <c r="S29" s="27">
        <v>1252.3789999999999</v>
      </c>
      <c r="T29" s="27">
        <v>3533.87</v>
      </c>
      <c r="U29" s="27">
        <v>2552.4180000000001</v>
      </c>
      <c r="V29" s="27">
        <v>8481.268</v>
      </c>
      <c r="W29" s="27">
        <v>7183.0569999999998</v>
      </c>
      <c r="X29" s="27">
        <v>28787.434000000001</v>
      </c>
      <c r="Y29" s="27">
        <v>39508.576000000001</v>
      </c>
      <c r="Z29" s="27">
        <v>66613.616999999998</v>
      </c>
      <c r="AA29" s="27">
        <v>29716.829000000002</v>
      </c>
      <c r="AB29" s="27">
        <v>21080.719000000001</v>
      </c>
      <c r="AC29" s="27">
        <v>11317.486000000001</v>
      </c>
      <c r="AD29" s="27">
        <v>16693.903999999999</v>
      </c>
      <c r="AE29" s="27">
        <v>14857.824000000001</v>
      </c>
      <c r="AF29" s="27">
        <v>35378.417999999998</v>
      </c>
      <c r="AG29" s="27">
        <v>240945.092</v>
      </c>
      <c r="AH29" s="27">
        <v>82657.180999999997</v>
      </c>
      <c r="AI29" s="27">
        <v>40744.152000000002</v>
      </c>
      <c r="AJ29" s="27">
        <v>14813.873</v>
      </c>
      <c r="AK29" s="27">
        <v>52896.487999999998</v>
      </c>
      <c r="AL29" s="27">
        <v>15952.241</v>
      </c>
      <c r="AM29" s="27">
        <v>0</v>
      </c>
    </row>
    <row r="30" spans="1:39" ht="13.15" x14ac:dyDescent="0.4">
      <c r="A30" s="48" t="s">
        <v>172</v>
      </c>
      <c r="B30" s="26" t="s">
        <v>53</v>
      </c>
      <c r="C30" s="25" t="s">
        <v>52</v>
      </c>
      <c r="D30" s="28">
        <v>6925.1189999999997</v>
      </c>
      <c r="E30" s="28">
        <v>2174.2080000000001</v>
      </c>
      <c r="F30" s="28">
        <v>2490.4369999999999</v>
      </c>
      <c r="G30" s="28">
        <v>76.887</v>
      </c>
      <c r="H30" s="28">
        <v>36640.588000000003</v>
      </c>
      <c r="I30" s="28">
        <v>5687.3040000000001</v>
      </c>
      <c r="J30" s="28">
        <v>5879.9170000000004</v>
      </c>
      <c r="K30" s="28">
        <v>13001.543</v>
      </c>
      <c r="L30" s="28">
        <v>2326.88</v>
      </c>
      <c r="M30" s="28">
        <v>37737.557000000001</v>
      </c>
      <c r="N30" s="28">
        <v>21262.601999999999</v>
      </c>
      <c r="O30" s="28">
        <v>11347.204</v>
      </c>
      <c r="P30" s="28">
        <v>16215.255999999999</v>
      </c>
      <c r="Q30" s="28">
        <v>42338.207000000002</v>
      </c>
      <c r="R30" s="28">
        <v>25044.697</v>
      </c>
      <c r="S30" s="28">
        <v>30192.763999999999</v>
      </c>
      <c r="T30" s="28">
        <v>72444.23</v>
      </c>
      <c r="U30" s="28">
        <v>71194.187000000005</v>
      </c>
      <c r="V30" s="28">
        <v>11009.51</v>
      </c>
      <c r="W30" s="28">
        <v>33337.392999999996</v>
      </c>
      <c r="X30" s="28">
        <v>30839.792000000001</v>
      </c>
      <c r="Y30" s="28">
        <v>86561.956000000006</v>
      </c>
      <c r="Z30" s="28">
        <v>198086.39300000001</v>
      </c>
      <c r="AA30" s="28">
        <v>78365.62</v>
      </c>
      <c r="AB30" s="28">
        <v>33182.909</v>
      </c>
      <c r="AC30" s="28">
        <v>17618.526000000002</v>
      </c>
      <c r="AD30" s="28">
        <v>9583.9189999999999</v>
      </c>
      <c r="AE30" s="28">
        <v>48166.866000000002</v>
      </c>
      <c r="AF30" s="28">
        <v>78905.036999999997</v>
      </c>
      <c r="AG30" s="28">
        <v>13847.047</v>
      </c>
      <c r="AH30" s="28">
        <v>181757.24600000001</v>
      </c>
      <c r="AI30" s="28">
        <v>147189.31899999999</v>
      </c>
      <c r="AJ30" s="28">
        <v>112585.266</v>
      </c>
      <c r="AK30" s="28">
        <v>171251.394</v>
      </c>
      <c r="AL30" s="28">
        <v>58497.485000000001</v>
      </c>
      <c r="AM30" s="28">
        <v>8453.2999999999993</v>
      </c>
    </row>
    <row r="31" spans="1:39" ht="19.5" x14ac:dyDescent="0.4">
      <c r="A31" s="49"/>
      <c r="B31" s="26" t="s">
        <v>54</v>
      </c>
      <c r="C31" s="25" t="s">
        <v>52</v>
      </c>
      <c r="D31" s="27">
        <v>-5328.2629999999999</v>
      </c>
      <c r="E31" s="27">
        <v>-1243.662</v>
      </c>
      <c r="F31" s="27">
        <v>10.525</v>
      </c>
      <c r="G31" s="27">
        <v>9.5459999999999994</v>
      </c>
      <c r="H31" s="27">
        <v>88.683000000000007</v>
      </c>
      <c r="I31" s="27">
        <v>19.013999999999999</v>
      </c>
      <c r="J31" s="27">
        <v>5.0709999999999997</v>
      </c>
      <c r="K31" s="27">
        <v>29.597999999999999</v>
      </c>
      <c r="L31" s="27">
        <v>103.57599999999999</v>
      </c>
      <c r="M31" s="27">
        <v>283.31</v>
      </c>
      <c r="N31" s="27">
        <v>36.811</v>
      </c>
      <c r="O31" s="27">
        <v>94.91</v>
      </c>
      <c r="P31" s="27">
        <v>-62.896000000000001</v>
      </c>
      <c r="Q31" s="27">
        <v>105.77200000000001</v>
      </c>
      <c r="R31" s="27">
        <v>-80.114000000000004</v>
      </c>
      <c r="S31" s="27">
        <v>23.574999999999999</v>
      </c>
      <c r="T31" s="27">
        <v>77.757000000000005</v>
      </c>
      <c r="U31" s="27">
        <v>266.66699999999997</v>
      </c>
      <c r="V31" s="27">
        <v>-22.73</v>
      </c>
      <c r="W31" s="27">
        <v>43.079000000000001</v>
      </c>
      <c r="X31" s="27">
        <v>70.95</v>
      </c>
      <c r="Y31" s="27">
        <v>-12.688000000000001</v>
      </c>
      <c r="Z31" s="27">
        <v>2003.021</v>
      </c>
      <c r="AA31" s="27">
        <v>-1133.425</v>
      </c>
      <c r="AB31" s="27">
        <v>-4.766</v>
      </c>
      <c r="AC31" s="27">
        <v>-28.187999999999999</v>
      </c>
      <c r="AD31" s="27">
        <v>30.518000000000001</v>
      </c>
      <c r="AE31" s="27">
        <v>192.39099999999999</v>
      </c>
      <c r="AF31" s="27">
        <v>1229.721</v>
      </c>
      <c r="AG31" s="27">
        <v>6787.6409999999996</v>
      </c>
      <c r="AH31" s="27">
        <v>-1098.527</v>
      </c>
      <c r="AI31" s="27">
        <v>-17.989000000000001</v>
      </c>
      <c r="AJ31" s="27">
        <v>-1636.6869999999999</v>
      </c>
      <c r="AK31" s="27">
        <v>-5007.34</v>
      </c>
      <c r="AL31" s="27">
        <v>26.702999999999999</v>
      </c>
      <c r="AM31" s="27">
        <v>0</v>
      </c>
    </row>
    <row r="32" spans="1:39" ht="19.5" x14ac:dyDescent="0.4">
      <c r="A32" s="50"/>
      <c r="B32" s="26" t="s">
        <v>55</v>
      </c>
      <c r="C32" s="25" t="s">
        <v>52</v>
      </c>
      <c r="D32" s="28">
        <v>17139.145</v>
      </c>
      <c r="E32" s="28">
        <v>1523.654</v>
      </c>
      <c r="F32" s="28">
        <v>1127.838</v>
      </c>
      <c r="G32" s="28">
        <v>75.968000000000004</v>
      </c>
      <c r="H32" s="28">
        <v>13053.728999999999</v>
      </c>
      <c r="I32" s="28">
        <v>2469.2820000000002</v>
      </c>
      <c r="J32" s="28">
        <v>2130.9119999999998</v>
      </c>
      <c r="K32" s="28">
        <v>7754.8590000000004</v>
      </c>
      <c r="L32" s="28">
        <v>4031.0439999999999</v>
      </c>
      <c r="M32" s="28">
        <v>39538.533000000003</v>
      </c>
      <c r="N32" s="28">
        <v>10599.087</v>
      </c>
      <c r="O32" s="28">
        <v>7215.1859999999997</v>
      </c>
      <c r="P32" s="28">
        <v>7689.241</v>
      </c>
      <c r="Q32" s="28">
        <v>17584.521000000001</v>
      </c>
      <c r="R32" s="28">
        <v>18066.417000000001</v>
      </c>
      <c r="S32" s="28">
        <v>16532.161</v>
      </c>
      <c r="T32" s="28">
        <v>33796.012999999999</v>
      </c>
      <c r="U32" s="28">
        <v>65974.044999999998</v>
      </c>
      <c r="V32" s="28">
        <v>6100.52</v>
      </c>
      <c r="W32" s="28">
        <v>11442.227999999999</v>
      </c>
      <c r="X32" s="28">
        <v>52242.059000000001</v>
      </c>
      <c r="Y32" s="28">
        <v>51915.631999999998</v>
      </c>
      <c r="Z32" s="28">
        <v>100714.086</v>
      </c>
      <c r="AA32" s="28">
        <v>62706.205000000002</v>
      </c>
      <c r="AB32" s="28">
        <v>14482.856</v>
      </c>
      <c r="AC32" s="28">
        <v>16237.361000000001</v>
      </c>
      <c r="AD32" s="28">
        <v>20629.863000000001</v>
      </c>
      <c r="AE32" s="28">
        <v>30663.643</v>
      </c>
      <c r="AF32" s="28">
        <v>43512.341999999997</v>
      </c>
      <c r="AG32" s="28">
        <v>311413.212</v>
      </c>
      <c r="AH32" s="28">
        <v>153398.08100000001</v>
      </c>
      <c r="AI32" s="28">
        <v>35005.269999999997</v>
      </c>
      <c r="AJ32" s="28">
        <v>25426.42</v>
      </c>
      <c r="AK32" s="28">
        <v>62204.345999999998</v>
      </c>
      <c r="AL32" s="28">
        <v>56618.012000000002</v>
      </c>
      <c r="AM32" s="28">
        <v>0</v>
      </c>
    </row>
    <row r="33" spans="1:39" ht="13.15" x14ac:dyDescent="0.4">
      <c r="A33" s="48" t="s">
        <v>173</v>
      </c>
      <c r="B33" s="26" t="s">
        <v>53</v>
      </c>
      <c r="C33" s="25" t="s">
        <v>52</v>
      </c>
      <c r="D33" s="27">
        <v>1026.671</v>
      </c>
      <c r="E33" s="27">
        <v>15.359</v>
      </c>
      <c r="F33" s="27">
        <v>352.70699999999999</v>
      </c>
      <c r="G33" s="27">
        <v>19.079999999999998</v>
      </c>
      <c r="H33" s="27">
        <v>2075.0700000000002</v>
      </c>
      <c r="I33" s="27">
        <v>311.298</v>
      </c>
      <c r="J33" s="27">
        <v>41.545000000000002</v>
      </c>
      <c r="K33" s="27">
        <v>317.41899999999998</v>
      </c>
      <c r="L33" s="27">
        <v>117.24</v>
      </c>
      <c r="M33" s="27">
        <v>741.23800000000006</v>
      </c>
      <c r="N33" s="27">
        <v>336.52100000000002</v>
      </c>
      <c r="O33" s="27">
        <v>393.66899999999998</v>
      </c>
      <c r="P33" s="27">
        <v>514.75199999999995</v>
      </c>
      <c r="Q33" s="27">
        <v>569.95299999999997</v>
      </c>
      <c r="R33" s="27">
        <v>96.875</v>
      </c>
      <c r="S33" s="27">
        <v>167.102</v>
      </c>
      <c r="T33" s="27">
        <v>267.423</v>
      </c>
      <c r="U33" s="27">
        <v>28.495000000000001</v>
      </c>
      <c r="V33" s="27">
        <v>130.08799999999999</v>
      </c>
      <c r="W33" s="27">
        <v>304.00900000000001</v>
      </c>
      <c r="X33" s="27">
        <v>1690.125</v>
      </c>
      <c r="Y33" s="27">
        <v>1293.7070000000001</v>
      </c>
      <c r="Z33" s="27">
        <v>9306.4930000000004</v>
      </c>
      <c r="AA33" s="27">
        <v>3734.2710000000002</v>
      </c>
      <c r="AB33" s="27">
        <v>2409.6419999999998</v>
      </c>
      <c r="AC33" s="27">
        <v>672.89700000000005</v>
      </c>
      <c r="AD33" s="27">
        <v>1136.3510000000001</v>
      </c>
      <c r="AE33" s="27">
        <v>536.92200000000003</v>
      </c>
      <c r="AF33" s="27">
        <v>3684.6329999999998</v>
      </c>
      <c r="AG33" s="27">
        <v>129.554</v>
      </c>
      <c r="AH33" s="27">
        <v>4023.991</v>
      </c>
      <c r="AI33" s="27">
        <v>12555.403</v>
      </c>
      <c r="AJ33" s="27">
        <v>7618.69</v>
      </c>
      <c r="AK33" s="27">
        <v>3664.0770000000002</v>
      </c>
      <c r="AL33" s="27">
        <v>3795.1979999999999</v>
      </c>
      <c r="AM33" s="27">
        <v>580.4</v>
      </c>
    </row>
    <row r="34" spans="1:39" ht="19.5" x14ac:dyDescent="0.4">
      <c r="A34" s="49"/>
      <c r="B34" s="26" t="s">
        <v>54</v>
      </c>
      <c r="C34" s="25" t="s">
        <v>52</v>
      </c>
      <c r="D34" s="28">
        <v>-2652.3040000000001</v>
      </c>
      <c r="E34" s="28">
        <v>6.7000000000000004E-2</v>
      </c>
      <c r="F34" s="28">
        <v>2.2890000000000001</v>
      </c>
      <c r="G34" s="28">
        <v>2.3690000000000002</v>
      </c>
      <c r="H34" s="28">
        <v>-40.24</v>
      </c>
      <c r="I34" s="28">
        <v>-3.3759999999999999</v>
      </c>
      <c r="J34" s="28">
        <v>-0.78</v>
      </c>
      <c r="K34" s="28">
        <v>-3.29</v>
      </c>
      <c r="L34" s="28">
        <v>-16.606000000000002</v>
      </c>
      <c r="M34" s="28">
        <v>-8.3059999999999992</v>
      </c>
      <c r="N34" s="28">
        <v>-5.08</v>
      </c>
      <c r="O34" s="28">
        <v>-3.9380000000000002</v>
      </c>
      <c r="P34" s="28">
        <v>-11.913</v>
      </c>
      <c r="Q34" s="28">
        <v>-1.5760000000000001</v>
      </c>
      <c r="R34" s="28">
        <v>-1.4450000000000001</v>
      </c>
      <c r="S34" s="28">
        <v>-2.2469999999999999</v>
      </c>
      <c r="T34" s="28">
        <v>-2.024</v>
      </c>
      <c r="U34" s="28">
        <v>-0.371</v>
      </c>
      <c r="V34" s="28">
        <v>-1.2989999999999999</v>
      </c>
      <c r="W34" s="28">
        <v>-2.7719999999999998</v>
      </c>
      <c r="X34" s="28">
        <v>405.93799999999999</v>
      </c>
      <c r="Y34" s="28">
        <v>0.13600000000000001</v>
      </c>
      <c r="Z34" s="28">
        <v>-75.031999999999996</v>
      </c>
      <c r="AA34" s="28">
        <v>2300.306</v>
      </c>
      <c r="AB34" s="28">
        <v>-23.463999999999999</v>
      </c>
      <c r="AC34" s="28">
        <v>6.7679999999999998</v>
      </c>
      <c r="AD34" s="28">
        <v>-12.862</v>
      </c>
      <c r="AE34" s="28">
        <v>-2.734</v>
      </c>
      <c r="AF34" s="28">
        <v>327.89800000000002</v>
      </c>
      <c r="AG34" s="28">
        <v>10.125</v>
      </c>
      <c r="AH34" s="28">
        <v>-29.026</v>
      </c>
      <c r="AI34" s="28">
        <v>8.0120000000000005</v>
      </c>
      <c r="AJ34" s="28">
        <v>1.002</v>
      </c>
      <c r="AK34" s="28">
        <v>2.3E-2</v>
      </c>
      <c r="AL34" s="28">
        <v>0.154</v>
      </c>
      <c r="AM34" s="28">
        <v>0</v>
      </c>
    </row>
    <row r="35" spans="1:39" ht="19.5" x14ac:dyDescent="0.4">
      <c r="A35" s="50"/>
      <c r="B35" s="26" t="s">
        <v>55</v>
      </c>
      <c r="C35" s="25" t="s">
        <v>52</v>
      </c>
      <c r="D35" s="27">
        <v>8954.0329999999994</v>
      </c>
      <c r="E35" s="27">
        <v>7.9729999999999999</v>
      </c>
      <c r="F35" s="27">
        <v>394.70299999999997</v>
      </c>
      <c r="G35" s="27">
        <v>18.852</v>
      </c>
      <c r="H35" s="27">
        <v>4000.67</v>
      </c>
      <c r="I35" s="27">
        <v>242.27799999999999</v>
      </c>
      <c r="J35" s="27">
        <v>17.835000000000001</v>
      </c>
      <c r="K35" s="27">
        <v>127.27</v>
      </c>
      <c r="L35" s="27">
        <v>295.86599999999999</v>
      </c>
      <c r="M35" s="27">
        <v>983.66800000000001</v>
      </c>
      <c r="N35" s="27">
        <v>50.759</v>
      </c>
      <c r="O35" s="27">
        <v>469.56900000000002</v>
      </c>
      <c r="P35" s="27">
        <v>1281.3610000000001</v>
      </c>
      <c r="Q35" s="27">
        <v>848.62300000000005</v>
      </c>
      <c r="R35" s="27">
        <v>168.77099999999999</v>
      </c>
      <c r="S35" s="27">
        <v>220.04499999999999</v>
      </c>
      <c r="T35" s="27">
        <v>271.20100000000002</v>
      </c>
      <c r="U35" s="27">
        <v>43.776000000000003</v>
      </c>
      <c r="V35" s="27">
        <v>94.31</v>
      </c>
      <c r="W35" s="27">
        <v>833.16399999999999</v>
      </c>
      <c r="X35" s="27">
        <v>4184.3370000000004</v>
      </c>
      <c r="Y35" s="27">
        <v>2340.7570000000001</v>
      </c>
      <c r="Z35" s="27">
        <v>8837.0390000000007</v>
      </c>
      <c r="AA35" s="27">
        <v>6024.0240000000003</v>
      </c>
      <c r="AB35" s="27">
        <v>8836.3220000000001</v>
      </c>
      <c r="AC35" s="27">
        <v>232.83500000000001</v>
      </c>
      <c r="AD35" s="27">
        <v>2929.2109999999998</v>
      </c>
      <c r="AE35" s="27">
        <v>383.41199999999998</v>
      </c>
      <c r="AF35" s="27">
        <v>4014.37</v>
      </c>
      <c r="AG35" s="27">
        <v>30825.620999999999</v>
      </c>
      <c r="AH35" s="27">
        <v>4844.8339999999998</v>
      </c>
      <c r="AI35" s="27">
        <v>5394.4840000000004</v>
      </c>
      <c r="AJ35" s="27">
        <v>2765.0079999999998</v>
      </c>
      <c r="AK35" s="27">
        <v>3945.3</v>
      </c>
      <c r="AL35" s="27">
        <v>2984.2469999999998</v>
      </c>
      <c r="AM35" s="27">
        <v>0</v>
      </c>
    </row>
    <row r="36" spans="1:39" ht="13.15" x14ac:dyDescent="0.4">
      <c r="A36" s="48" t="s">
        <v>174</v>
      </c>
      <c r="B36" s="26" t="s">
        <v>53</v>
      </c>
      <c r="C36" s="25" t="s">
        <v>52</v>
      </c>
      <c r="D36" s="28">
        <v>1294.9079999999999</v>
      </c>
      <c r="E36" s="28">
        <v>25.437000000000001</v>
      </c>
      <c r="F36" s="28">
        <v>53.253999999999998</v>
      </c>
      <c r="G36" s="28">
        <v>18.038</v>
      </c>
      <c r="H36" s="28">
        <v>1374.078</v>
      </c>
      <c r="I36" s="28">
        <v>368.30500000000001</v>
      </c>
      <c r="J36" s="28">
        <v>171.22800000000001</v>
      </c>
      <c r="K36" s="28">
        <v>383.07499999999999</v>
      </c>
      <c r="L36" s="28">
        <v>221.18899999999999</v>
      </c>
      <c r="M36" s="28">
        <v>979.18100000000004</v>
      </c>
      <c r="N36" s="28">
        <v>723.21</v>
      </c>
      <c r="O36" s="28">
        <v>394.90800000000002</v>
      </c>
      <c r="P36" s="28">
        <v>403.52</v>
      </c>
      <c r="Q36" s="28">
        <v>1031.038</v>
      </c>
      <c r="R36" s="28">
        <v>826.875</v>
      </c>
      <c r="S36" s="28">
        <v>591.23099999999999</v>
      </c>
      <c r="T36" s="28">
        <v>1164.336</v>
      </c>
      <c r="U36" s="28">
        <v>1867.6849999999999</v>
      </c>
      <c r="V36" s="28">
        <v>80.314999999999998</v>
      </c>
      <c r="W36" s="28">
        <v>747.46900000000005</v>
      </c>
      <c r="X36" s="28">
        <v>1435.9860000000001</v>
      </c>
      <c r="Y36" s="28">
        <v>2170.7150000000001</v>
      </c>
      <c r="Z36" s="28">
        <v>6270.6350000000002</v>
      </c>
      <c r="AA36" s="28">
        <v>3514.5439999999999</v>
      </c>
      <c r="AB36" s="28">
        <v>1292.8340000000001</v>
      </c>
      <c r="AC36" s="28">
        <v>476.62799999999999</v>
      </c>
      <c r="AD36" s="28">
        <v>556.26</v>
      </c>
      <c r="AE36" s="28">
        <v>1552.402</v>
      </c>
      <c r="AF36" s="28">
        <v>1914.171</v>
      </c>
      <c r="AG36" s="28">
        <v>615.43399999999997</v>
      </c>
      <c r="AH36" s="28">
        <v>5588.3130000000001</v>
      </c>
      <c r="AI36" s="28">
        <v>5844.0140000000001</v>
      </c>
      <c r="AJ36" s="28">
        <v>3699.248</v>
      </c>
      <c r="AK36" s="28">
        <v>3554.5529999999999</v>
      </c>
      <c r="AL36" s="28">
        <v>1513.059</v>
      </c>
      <c r="AM36" s="28">
        <v>20.5</v>
      </c>
    </row>
    <row r="37" spans="1:39" ht="19.5" x14ac:dyDescent="0.4">
      <c r="A37" s="49"/>
      <c r="B37" s="26" t="s">
        <v>54</v>
      </c>
      <c r="C37" s="25" t="s">
        <v>52</v>
      </c>
      <c r="D37" s="27">
        <v>-1723.7059999999999</v>
      </c>
      <c r="E37" s="27">
        <v>0.16600000000000001</v>
      </c>
      <c r="F37" s="27">
        <v>0.83</v>
      </c>
      <c r="G37" s="27">
        <v>2.2389999999999999</v>
      </c>
      <c r="H37" s="27">
        <v>37.802999999999997</v>
      </c>
      <c r="I37" s="27">
        <v>-11.992000000000001</v>
      </c>
      <c r="J37" s="27">
        <v>3.3029999999999999</v>
      </c>
      <c r="K37" s="27">
        <v>1.8939999999999999</v>
      </c>
      <c r="L37" s="27">
        <v>52.703000000000003</v>
      </c>
      <c r="M37" s="27">
        <v>55.709000000000003</v>
      </c>
      <c r="N37" s="27">
        <v>18.067</v>
      </c>
      <c r="O37" s="27">
        <v>13.063000000000001</v>
      </c>
      <c r="P37" s="27">
        <v>19.056999999999999</v>
      </c>
      <c r="Q37" s="27">
        <v>18.789000000000001</v>
      </c>
      <c r="R37" s="27">
        <v>23.55</v>
      </c>
      <c r="S37" s="27">
        <v>10.686</v>
      </c>
      <c r="T37" s="27">
        <v>36.271999999999998</v>
      </c>
      <c r="U37" s="27">
        <v>78.706000000000003</v>
      </c>
      <c r="V37" s="27">
        <v>2.2629999999999999</v>
      </c>
      <c r="W37" s="27">
        <v>13.452</v>
      </c>
      <c r="X37" s="27">
        <v>238.464</v>
      </c>
      <c r="Y37" s="27">
        <v>51.777000000000001</v>
      </c>
      <c r="Z37" s="27">
        <v>209.92</v>
      </c>
      <c r="AA37" s="27">
        <v>85.734999999999999</v>
      </c>
      <c r="AB37" s="27">
        <v>16.738</v>
      </c>
      <c r="AC37" s="27">
        <v>7.2949999999999999</v>
      </c>
      <c r="AD37" s="27">
        <v>60.491</v>
      </c>
      <c r="AE37" s="27">
        <v>27.425999999999998</v>
      </c>
      <c r="AF37" s="27">
        <v>526.39200000000005</v>
      </c>
      <c r="AG37" s="27">
        <v>96.194999999999993</v>
      </c>
      <c r="AH37" s="27">
        <v>156.96600000000001</v>
      </c>
      <c r="AI37" s="27">
        <v>17.675000000000001</v>
      </c>
      <c r="AJ37" s="27">
        <v>40.484999999999999</v>
      </c>
      <c r="AK37" s="27">
        <v>14.968</v>
      </c>
      <c r="AL37" s="27">
        <v>12.085000000000001</v>
      </c>
      <c r="AM37" s="27">
        <v>0</v>
      </c>
    </row>
    <row r="38" spans="1:39" ht="19.5" x14ac:dyDescent="0.4">
      <c r="A38" s="50"/>
      <c r="B38" s="26" t="s">
        <v>55</v>
      </c>
      <c r="C38" s="25" t="s">
        <v>52</v>
      </c>
      <c r="D38" s="28">
        <v>4987.7979999999998</v>
      </c>
      <c r="E38" s="28">
        <v>7.1959999999999997</v>
      </c>
      <c r="F38" s="28">
        <v>43.616</v>
      </c>
      <c r="G38" s="28">
        <v>17.823</v>
      </c>
      <c r="H38" s="28">
        <v>906.81899999999996</v>
      </c>
      <c r="I38" s="28">
        <v>124.887</v>
      </c>
      <c r="J38" s="28">
        <v>91.968999999999994</v>
      </c>
      <c r="K38" s="28">
        <v>303.53100000000001</v>
      </c>
      <c r="L38" s="28">
        <v>628.60799999999995</v>
      </c>
      <c r="M38" s="28">
        <v>1992.41</v>
      </c>
      <c r="N38" s="28">
        <v>828.22299999999996</v>
      </c>
      <c r="O38" s="28">
        <v>382.62900000000002</v>
      </c>
      <c r="P38" s="28">
        <v>210.62299999999999</v>
      </c>
      <c r="Q38" s="28">
        <v>565.57299999999998</v>
      </c>
      <c r="R38" s="28">
        <v>1069.7750000000001</v>
      </c>
      <c r="S38" s="28">
        <v>449.68299999999999</v>
      </c>
      <c r="T38" s="28">
        <v>2207.3919999999998</v>
      </c>
      <c r="U38" s="28">
        <v>3157.2089999999998</v>
      </c>
      <c r="V38" s="28">
        <v>97.522000000000006</v>
      </c>
      <c r="W38" s="28">
        <v>502.47899999999998</v>
      </c>
      <c r="X38" s="28">
        <v>1384.0509999999999</v>
      </c>
      <c r="Y38" s="28">
        <v>2056.6080000000002</v>
      </c>
      <c r="Z38" s="28">
        <v>4225.9449999999997</v>
      </c>
      <c r="AA38" s="28">
        <v>2960.3209999999999</v>
      </c>
      <c r="AB38" s="28">
        <v>417.12900000000002</v>
      </c>
      <c r="AC38" s="28">
        <v>560.976</v>
      </c>
      <c r="AD38" s="28">
        <v>1005.149</v>
      </c>
      <c r="AE38" s="28">
        <v>838.77200000000005</v>
      </c>
      <c r="AF38" s="28">
        <v>1231.6369999999999</v>
      </c>
      <c r="AG38" s="28">
        <v>7556.7709999999997</v>
      </c>
      <c r="AH38" s="28">
        <v>3409.0219999999999</v>
      </c>
      <c r="AI38" s="28">
        <v>2723.7109999999998</v>
      </c>
      <c r="AJ38" s="28">
        <v>1093.4680000000001</v>
      </c>
      <c r="AK38" s="28">
        <v>735.87900000000002</v>
      </c>
      <c r="AL38" s="28">
        <v>1457.4570000000001</v>
      </c>
      <c r="AM38" s="28">
        <v>0</v>
      </c>
    </row>
    <row r="39" spans="1:39" ht="13.15" x14ac:dyDescent="0.4">
      <c r="A39" s="48" t="s">
        <v>175</v>
      </c>
      <c r="B39" s="26" t="s">
        <v>53</v>
      </c>
      <c r="C39" s="25" t="s">
        <v>52</v>
      </c>
      <c r="D39" s="27">
        <v>934.89099999999996</v>
      </c>
      <c r="E39" s="27">
        <v>30.260999999999999</v>
      </c>
      <c r="F39" s="27">
        <v>310.49599999999998</v>
      </c>
      <c r="G39" s="27">
        <v>5.6340000000000003</v>
      </c>
      <c r="H39" s="27">
        <v>5074.9520000000002</v>
      </c>
      <c r="I39" s="27">
        <v>173.84800000000001</v>
      </c>
      <c r="J39" s="27">
        <v>273.23599999999999</v>
      </c>
      <c r="K39" s="27">
        <v>724.53399999999999</v>
      </c>
      <c r="L39" s="27">
        <v>170.12899999999999</v>
      </c>
      <c r="M39" s="27">
        <v>5678.0969999999998</v>
      </c>
      <c r="N39" s="27">
        <v>726.92200000000003</v>
      </c>
      <c r="O39" s="27">
        <v>723.16300000000001</v>
      </c>
      <c r="P39" s="27">
        <v>525.36300000000006</v>
      </c>
      <c r="Q39" s="27">
        <v>1009.1420000000001</v>
      </c>
      <c r="R39" s="27">
        <v>3358.0529999999999</v>
      </c>
      <c r="S39" s="27">
        <v>406.267</v>
      </c>
      <c r="T39" s="27">
        <v>1607.16</v>
      </c>
      <c r="U39" s="27">
        <v>276.26600000000002</v>
      </c>
      <c r="V39" s="27">
        <v>157.76900000000001</v>
      </c>
      <c r="W39" s="27">
        <v>10290.674000000001</v>
      </c>
      <c r="X39" s="27">
        <v>1216.4880000000001</v>
      </c>
      <c r="Y39" s="27">
        <v>4306.326</v>
      </c>
      <c r="Z39" s="27">
        <v>10654.84</v>
      </c>
      <c r="AA39" s="27">
        <v>3601.2359999999999</v>
      </c>
      <c r="AB39" s="27">
        <v>3756.0329999999999</v>
      </c>
      <c r="AC39" s="27">
        <v>2311.3119999999999</v>
      </c>
      <c r="AD39" s="27">
        <v>743.84100000000001</v>
      </c>
      <c r="AE39" s="27">
        <v>3435.6329999999998</v>
      </c>
      <c r="AF39" s="27">
        <v>7749.9830000000002</v>
      </c>
      <c r="AG39" s="27">
        <v>508.62099999999998</v>
      </c>
      <c r="AH39" s="27">
        <v>9805.2999999999993</v>
      </c>
      <c r="AI39" s="27">
        <v>6744.6350000000002</v>
      </c>
      <c r="AJ39" s="27">
        <v>8413.7510000000002</v>
      </c>
      <c r="AK39" s="27">
        <v>11632.688</v>
      </c>
      <c r="AL39" s="27">
        <v>1527.567</v>
      </c>
      <c r="AM39" s="27">
        <v>191.3</v>
      </c>
    </row>
    <row r="40" spans="1:39" ht="19.5" x14ac:dyDescent="0.4">
      <c r="A40" s="49"/>
      <c r="B40" s="26" t="s">
        <v>54</v>
      </c>
      <c r="C40" s="25" t="s">
        <v>52</v>
      </c>
      <c r="D40" s="28">
        <v>-2084.66</v>
      </c>
      <c r="E40" s="28">
        <v>0.64100000000000001</v>
      </c>
      <c r="F40" s="28">
        <v>40.436</v>
      </c>
      <c r="G40" s="28">
        <v>0.69899999999999995</v>
      </c>
      <c r="H40" s="28">
        <v>268.71300000000002</v>
      </c>
      <c r="I40" s="28">
        <v>35.789000000000001</v>
      </c>
      <c r="J40" s="28">
        <v>3.7989999999999999</v>
      </c>
      <c r="K40" s="28">
        <v>22.51</v>
      </c>
      <c r="L40" s="28">
        <v>1.3009999999999999</v>
      </c>
      <c r="M40" s="28">
        <v>199.46799999999999</v>
      </c>
      <c r="N40" s="28">
        <v>42.713000000000001</v>
      </c>
      <c r="O40" s="28">
        <v>31.984999999999999</v>
      </c>
      <c r="P40" s="28">
        <v>13.074</v>
      </c>
      <c r="Q40" s="28">
        <v>37.704000000000001</v>
      </c>
      <c r="R40" s="28">
        <v>130.87</v>
      </c>
      <c r="S40" s="28">
        <v>6.9160000000000004</v>
      </c>
      <c r="T40" s="28">
        <v>39.537999999999997</v>
      </c>
      <c r="U40" s="28">
        <v>16.216999999999999</v>
      </c>
      <c r="V40" s="28">
        <v>5.6239999999999997</v>
      </c>
      <c r="W40" s="28">
        <v>20.094000000000001</v>
      </c>
      <c r="X40" s="28">
        <v>572.12400000000002</v>
      </c>
      <c r="Y40" s="28">
        <v>34.406999999999996</v>
      </c>
      <c r="Z40" s="28">
        <v>149.33199999999999</v>
      </c>
      <c r="AA40" s="28">
        <v>352.48</v>
      </c>
      <c r="AB40" s="28">
        <v>78.025999999999996</v>
      </c>
      <c r="AC40" s="28">
        <v>54.046999999999997</v>
      </c>
      <c r="AD40" s="28">
        <v>37.411000000000001</v>
      </c>
      <c r="AE40" s="28">
        <v>96.134</v>
      </c>
      <c r="AF40" s="28">
        <v>305.74700000000001</v>
      </c>
      <c r="AG40" s="28">
        <v>769.18399999999997</v>
      </c>
      <c r="AH40" s="28">
        <v>-48.859000000000002</v>
      </c>
      <c r="AI40" s="28">
        <v>7.1459999999999999</v>
      </c>
      <c r="AJ40" s="28">
        <v>-62.694000000000003</v>
      </c>
      <c r="AK40" s="28">
        <v>16.678999999999998</v>
      </c>
      <c r="AL40" s="28">
        <v>27.943999999999999</v>
      </c>
      <c r="AM40" s="28">
        <v>0</v>
      </c>
    </row>
    <row r="41" spans="1:39" ht="19.5" x14ac:dyDescent="0.4">
      <c r="A41" s="50"/>
      <c r="B41" s="26" t="s">
        <v>55</v>
      </c>
      <c r="C41" s="25" t="s">
        <v>52</v>
      </c>
      <c r="D41" s="27">
        <v>3725.1689999999999</v>
      </c>
      <c r="E41" s="27">
        <v>16.099</v>
      </c>
      <c r="F41" s="27">
        <v>241.06800000000001</v>
      </c>
      <c r="G41" s="27">
        <v>5.5670000000000002</v>
      </c>
      <c r="H41" s="27">
        <v>15899.035</v>
      </c>
      <c r="I41" s="27">
        <v>144.26300000000001</v>
      </c>
      <c r="J41" s="27">
        <v>133.86500000000001</v>
      </c>
      <c r="K41" s="27">
        <v>511.45699999999999</v>
      </c>
      <c r="L41" s="27">
        <v>267.97000000000003</v>
      </c>
      <c r="M41" s="27">
        <v>40007.235000000001</v>
      </c>
      <c r="N41" s="27">
        <v>498.96600000000001</v>
      </c>
      <c r="O41" s="27">
        <v>401.05200000000002</v>
      </c>
      <c r="P41" s="27">
        <v>175.06200000000001</v>
      </c>
      <c r="Q41" s="27">
        <v>652.85299999999995</v>
      </c>
      <c r="R41" s="27">
        <v>5733.576</v>
      </c>
      <c r="S41" s="27">
        <v>400.91699999999997</v>
      </c>
      <c r="T41" s="27">
        <v>1475.8019999999999</v>
      </c>
      <c r="U41" s="27">
        <v>169.51599999999999</v>
      </c>
      <c r="V41" s="27">
        <v>41.506999999999998</v>
      </c>
      <c r="W41" s="27">
        <v>4823.433</v>
      </c>
      <c r="X41" s="27">
        <v>2588.1880000000001</v>
      </c>
      <c r="Y41" s="27">
        <v>2458.7669999999998</v>
      </c>
      <c r="Z41" s="27">
        <v>11053.127</v>
      </c>
      <c r="AA41" s="27">
        <v>3145.5839999999998</v>
      </c>
      <c r="AB41" s="27">
        <v>965.24099999999999</v>
      </c>
      <c r="AC41" s="27">
        <v>10974.341</v>
      </c>
      <c r="AD41" s="27">
        <v>1180.1479999999999</v>
      </c>
      <c r="AE41" s="27">
        <v>5007.732</v>
      </c>
      <c r="AF41" s="27">
        <v>9983.77</v>
      </c>
      <c r="AG41" s="27">
        <v>14668.194</v>
      </c>
      <c r="AH41" s="27">
        <v>17989.359</v>
      </c>
      <c r="AI41" s="27">
        <v>1517.7190000000001</v>
      </c>
      <c r="AJ41" s="27">
        <v>1377.8430000000001</v>
      </c>
      <c r="AK41" s="27">
        <v>2240.5340000000001</v>
      </c>
      <c r="AL41" s="27">
        <v>1613.6890000000001</v>
      </c>
      <c r="AM41" s="27">
        <v>0</v>
      </c>
    </row>
    <row r="42" spans="1:39" ht="13.15" x14ac:dyDescent="0.4">
      <c r="A42" s="48" t="s">
        <v>176</v>
      </c>
      <c r="B42" s="26" t="s">
        <v>53</v>
      </c>
      <c r="C42" s="25" t="s">
        <v>52</v>
      </c>
      <c r="D42" s="28">
        <v>9969.9429999999993</v>
      </c>
      <c r="E42" s="28">
        <v>703.53099999999995</v>
      </c>
      <c r="F42" s="28">
        <v>118.235</v>
      </c>
      <c r="G42" s="28">
        <v>271.37599999999998</v>
      </c>
      <c r="H42" s="28">
        <v>15818.112999999999</v>
      </c>
      <c r="I42" s="28">
        <v>14254.548000000001</v>
      </c>
      <c r="J42" s="28">
        <v>2566.9180000000001</v>
      </c>
      <c r="K42" s="28">
        <v>5715.4539999999997</v>
      </c>
      <c r="L42" s="28">
        <v>3615.835</v>
      </c>
      <c r="M42" s="28">
        <v>11643.761</v>
      </c>
      <c r="N42" s="28">
        <v>7882.9750000000004</v>
      </c>
      <c r="O42" s="28">
        <v>6642.0020000000004</v>
      </c>
      <c r="P42" s="28">
        <v>6086.7939999999999</v>
      </c>
      <c r="Q42" s="28">
        <v>18575.105</v>
      </c>
      <c r="R42" s="28">
        <v>5394.3810000000003</v>
      </c>
      <c r="S42" s="28">
        <v>7694.692</v>
      </c>
      <c r="T42" s="28">
        <v>23766.145</v>
      </c>
      <c r="U42" s="28">
        <v>9030.23</v>
      </c>
      <c r="V42" s="28">
        <v>4348.0510000000004</v>
      </c>
      <c r="W42" s="28">
        <v>12807.991</v>
      </c>
      <c r="X42" s="28">
        <v>14220.482</v>
      </c>
      <c r="Y42" s="28">
        <v>33847.228999999999</v>
      </c>
      <c r="Z42" s="28">
        <v>78076.495999999999</v>
      </c>
      <c r="AA42" s="28">
        <v>40694.563000000002</v>
      </c>
      <c r="AB42" s="28">
        <v>28290.896000000001</v>
      </c>
      <c r="AC42" s="28">
        <v>5003.165</v>
      </c>
      <c r="AD42" s="28">
        <v>4797.6360000000004</v>
      </c>
      <c r="AE42" s="28">
        <v>16887.089</v>
      </c>
      <c r="AF42" s="28">
        <v>38310.665999999997</v>
      </c>
      <c r="AG42" s="28">
        <v>2500.9160000000002</v>
      </c>
      <c r="AH42" s="28">
        <v>59539.366000000002</v>
      </c>
      <c r="AI42" s="28">
        <v>74589.718999999997</v>
      </c>
      <c r="AJ42" s="28">
        <v>60437.591</v>
      </c>
      <c r="AK42" s="28">
        <v>63683.218000000001</v>
      </c>
      <c r="AL42" s="28">
        <v>19258.912</v>
      </c>
      <c r="AM42" s="28">
        <v>20916.8</v>
      </c>
    </row>
    <row r="43" spans="1:39" ht="19.5" x14ac:dyDescent="0.4">
      <c r="A43" s="49"/>
      <c r="B43" s="26" t="s">
        <v>54</v>
      </c>
      <c r="C43" s="25" t="s">
        <v>52</v>
      </c>
      <c r="D43" s="27">
        <v>-5716.1559999999999</v>
      </c>
      <c r="E43" s="27">
        <v>208.55199999999999</v>
      </c>
      <c r="F43" s="27">
        <v>20.065999999999999</v>
      </c>
      <c r="G43" s="27">
        <v>33.692</v>
      </c>
      <c r="H43" s="27">
        <v>746.02200000000005</v>
      </c>
      <c r="I43" s="27">
        <v>712.42100000000005</v>
      </c>
      <c r="J43" s="27">
        <v>162.60599999999999</v>
      </c>
      <c r="K43" s="27">
        <v>262.70400000000001</v>
      </c>
      <c r="L43" s="27">
        <v>62.26</v>
      </c>
      <c r="M43" s="27">
        <v>844.52200000000005</v>
      </c>
      <c r="N43" s="27">
        <v>460.16699999999997</v>
      </c>
      <c r="O43" s="27">
        <v>311.07600000000002</v>
      </c>
      <c r="P43" s="27">
        <v>265.154</v>
      </c>
      <c r="Q43" s="27">
        <v>972.58100000000002</v>
      </c>
      <c r="R43" s="27">
        <v>232.08799999999999</v>
      </c>
      <c r="S43" s="27">
        <v>278.39499999999998</v>
      </c>
      <c r="T43" s="27">
        <v>988.93600000000004</v>
      </c>
      <c r="U43" s="27">
        <v>275.20800000000003</v>
      </c>
      <c r="V43" s="27">
        <v>116.651</v>
      </c>
      <c r="W43" s="27">
        <v>710.96199999999999</v>
      </c>
      <c r="X43" s="27">
        <v>2339.8200000000002</v>
      </c>
      <c r="Y43" s="27">
        <v>2151.6030000000001</v>
      </c>
      <c r="Z43" s="27">
        <v>4850.2700000000004</v>
      </c>
      <c r="AA43" s="27">
        <v>1857.443</v>
      </c>
      <c r="AB43" s="27">
        <v>1344.08</v>
      </c>
      <c r="AC43" s="27">
        <v>178.547</v>
      </c>
      <c r="AD43" s="27">
        <v>464.47399999999999</v>
      </c>
      <c r="AE43" s="27">
        <v>787.46299999999997</v>
      </c>
      <c r="AF43" s="27">
        <v>4553.491</v>
      </c>
      <c r="AG43" s="27">
        <v>22795.757000000001</v>
      </c>
      <c r="AH43" s="27">
        <v>3220.6869999999999</v>
      </c>
      <c r="AI43" s="27">
        <v>4248.5020000000004</v>
      </c>
      <c r="AJ43" s="27">
        <v>2208.4</v>
      </c>
      <c r="AK43" s="27">
        <v>3600.761</v>
      </c>
      <c r="AL43" s="27">
        <v>814.928</v>
      </c>
      <c r="AM43" s="27">
        <v>0</v>
      </c>
    </row>
    <row r="44" spans="1:39" ht="19.5" x14ac:dyDescent="0.4">
      <c r="A44" s="50"/>
      <c r="B44" s="26" t="s">
        <v>55</v>
      </c>
      <c r="C44" s="25" t="s">
        <v>52</v>
      </c>
      <c r="D44" s="28">
        <v>32715.613000000001</v>
      </c>
      <c r="E44" s="28">
        <v>2060.317</v>
      </c>
      <c r="F44" s="28">
        <v>219.2</v>
      </c>
      <c r="G44" s="28">
        <v>268.13299999999998</v>
      </c>
      <c r="H44" s="28">
        <v>12711.665000000001</v>
      </c>
      <c r="I44" s="28">
        <v>11063.231</v>
      </c>
      <c r="J44" s="28">
        <v>2360.5749999999998</v>
      </c>
      <c r="K44" s="28">
        <v>4309.942</v>
      </c>
      <c r="L44" s="28">
        <v>-1130.095</v>
      </c>
      <c r="M44" s="28">
        <v>9231.0169999999998</v>
      </c>
      <c r="N44" s="28">
        <v>4956.8580000000002</v>
      </c>
      <c r="O44" s="28">
        <v>3434.7220000000002</v>
      </c>
      <c r="P44" s="28">
        <v>2180.1509999999998</v>
      </c>
      <c r="Q44" s="28">
        <v>12015.314</v>
      </c>
      <c r="R44" s="28">
        <v>3568.73</v>
      </c>
      <c r="S44" s="28">
        <v>4062.2130000000002</v>
      </c>
      <c r="T44" s="28">
        <v>14113.519</v>
      </c>
      <c r="U44" s="28">
        <v>4270.1629999999996</v>
      </c>
      <c r="V44" s="28">
        <v>2788.3980000000001</v>
      </c>
      <c r="W44" s="28">
        <v>9984.3469999999998</v>
      </c>
      <c r="X44" s="28">
        <v>24894.899000000001</v>
      </c>
      <c r="Y44" s="28">
        <v>42626.868000000002</v>
      </c>
      <c r="Z44" s="28">
        <v>106376.534</v>
      </c>
      <c r="AA44" s="28">
        <v>45956.695</v>
      </c>
      <c r="AB44" s="28">
        <v>30808.124</v>
      </c>
      <c r="AC44" s="28">
        <v>4227.2879999999996</v>
      </c>
      <c r="AD44" s="28">
        <v>14421.49</v>
      </c>
      <c r="AE44" s="28">
        <v>13904.748</v>
      </c>
      <c r="AF44" s="28">
        <v>50142.442999999999</v>
      </c>
      <c r="AG44" s="28">
        <v>206384.027</v>
      </c>
      <c r="AH44" s="28">
        <v>93672.847999999998</v>
      </c>
      <c r="AI44" s="28">
        <v>30689.879000000001</v>
      </c>
      <c r="AJ44" s="28">
        <v>5994.2079999999996</v>
      </c>
      <c r="AK44" s="28">
        <v>32244.521000000001</v>
      </c>
      <c r="AL44" s="28">
        <v>24361.46</v>
      </c>
      <c r="AM44" s="28">
        <v>0</v>
      </c>
    </row>
    <row r="45" spans="1:39" ht="13.15" x14ac:dyDescent="0.4">
      <c r="A45" s="48" t="s">
        <v>177</v>
      </c>
      <c r="B45" s="26" t="s">
        <v>53</v>
      </c>
      <c r="C45" s="25" t="s">
        <v>52</v>
      </c>
      <c r="D45" s="27">
        <v>380.17</v>
      </c>
      <c r="E45" s="27">
        <v>24.088999999999999</v>
      </c>
      <c r="F45" s="27">
        <v>23.166</v>
      </c>
      <c r="G45" s="27">
        <v>9.0429999999999993</v>
      </c>
      <c r="H45" s="27">
        <v>264.15699999999998</v>
      </c>
      <c r="I45" s="27">
        <v>79.123999999999995</v>
      </c>
      <c r="J45" s="27">
        <v>254.18600000000001</v>
      </c>
      <c r="K45" s="27">
        <v>59.316000000000003</v>
      </c>
      <c r="L45" s="27">
        <v>0.56999999999999995</v>
      </c>
      <c r="M45" s="27">
        <v>61.116999999999997</v>
      </c>
      <c r="N45" s="27">
        <v>33.673000000000002</v>
      </c>
      <c r="O45" s="27">
        <v>72.977000000000004</v>
      </c>
      <c r="P45" s="27">
        <v>21.765000000000001</v>
      </c>
      <c r="Q45" s="27">
        <v>126.53400000000001</v>
      </c>
      <c r="R45" s="27">
        <v>38.805</v>
      </c>
      <c r="S45" s="27">
        <v>41.792999999999999</v>
      </c>
      <c r="T45" s="27">
        <v>48.087000000000003</v>
      </c>
      <c r="U45" s="27">
        <v>27.97</v>
      </c>
      <c r="V45" s="27">
        <v>30.547000000000001</v>
      </c>
      <c r="W45" s="27">
        <v>152.08099999999999</v>
      </c>
      <c r="X45" s="27">
        <v>294.80200000000002</v>
      </c>
      <c r="Y45" s="27">
        <v>922.56700000000001</v>
      </c>
      <c r="Z45" s="27">
        <v>1736.9639999999999</v>
      </c>
      <c r="AA45" s="27">
        <v>1007.6369999999999</v>
      </c>
      <c r="AB45" s="27">
        <v>260.71699999999998</v>
      </c>
      <c r="AC45" s="27">
        <v>80.102999999999994</v>
      </c>
      <c r="AD45" s="27">
        <v>116.568</v>
      </c>
      <c r="AE45" s="27">
        <v>381.92899999999997</v>
      </c>
      <c r="AF45" s="27">
        <v>536.51599999999996</v>
      </c>
      <c r="AG45" s="27">
        <v>304.83300000000003</v>
      </c>
      <c r="AH45" s="27">
        <v>962.92600000000004</v>
      </c>
      <c r="AI45" s="27">
        <v>1021.068</v>
      </c>
      <c r="AJ45" s="27">
        <v>955.94799999999998</v>
      </c>
      <c r="AK45" s="27">
        <v>663.24199999999996</v>
      </c>
      <c r="AL45" s="27">
        <v>343.23599999999999</v>
      </c>
      <c r="AM45" s="27">
        <v>40.700000000000003</v>
      </c>
    </row>
    <row r="46" spans="1:39" ht="19.5" x14ac:dyDescent="0.4">
      <c r="A46" s="49"/>
      <c r="B46" s="26" t="s">
        <v>54</v>
      </c>
      <c r="C46" s="25" t="s">
        <v>52</v>
      </c>
      <c r="D46" s="28">
        <v>-434.87900000000002</v>
      </c>
      <c r="E46" s="28">
        <v>0.42599999999999999</v>
      </c>
      <c r="F46" s="28">
        <v>0.64900000000000002</v>
      </c>
      <c r="G46" s="28">
        <v>1.123</v>
      </c>
      <c r="H46" s="28">
        <v>3.7829999999999999</v>
      </c>
      <c r="I46" s="28">
        <v>0.56799999999999995</v>
      </c>
      <c r="J46" s="28">
        <v>3.948</v>
      </c>
      <c r="K46" s="28">
        <v>0.49399999999999999</v>
      </c>
      <c r="L46" s="28">
        <v>0.02</v>
      </c>
      <c r="M46" s="28">
        <v>1.2569999999999999</v>
      </c>
      <c r="N46" s="28">
        <v>0.40400000000000003</v>
      </c>
      <c r="O46" s="28">
        <v>3.3170000000000002</v>
      </c>
      <c r="P46" s="28">
        <v>0.64700000000000002</v>
      </c>
      <c r="Q46" s="28">
        <v>1.0720000000000001</v>
      </c>
      <c r="R46" s="28">
        <v>0.19500000000000001</v>
      </c>
      <c r="S46" s="28">
        <v>0.28299999999999997</v>
      </c>
      <c r="T46" s="28">
        <v>0.38</v>
      </c>
      <c r="U46" s="28">
        <v>0.42599999999999999</v>
      </c>
      <c r="V46" s="28">
        <v>0.28699999999999998</v>
      </c>
      <c r="W46" s="28">
        <v>1.1459999999999999</v>
      </c>
      <c r="X46" s="28">
        <v>-188.74100000000001</v>
      </c>
      <c r="Y46" s="28">
        <v>12.226000000000001</v>
      </c>
      <c r="Z46" s="28">
        <v>19.114999999999998</v>
      </c>
      <c r="AA46" s="28">
        <v>-106.858</v>
      </c>
      <c r="AB46" s="28">
        <v>4.6879999999999997</v>
      </c>
      <c r="AC46" s="28">
        <v>0.36899999999999999</v>
      </c>
      <c r="AD46" s="28">
        <v>2.8370000000000002</v>
      </c>
      <c r="AE46" s="28">
        <v>0.90900000000000003</v>
      </c>
      <c r="AF46" s="28">
        <v>48.923000000000002</v>
      </c>
      <c r="AG46" s="28">
        <v>64.662000000000006</v>
      </c>
      <c r="AH46" s="28">
        <v>23.350999999999999</v>
      </c>
      <c r="AI46" s="28">
        <v>1.246</v>
      </c>
      <c r="AJ46" s="28">
        <v>7.31</v>
      </c>
      <c r="AK46" s="28">
        <v>4.9690000000000003</v>
      </c>
      <c r="AL46" s="28">
        <v>11.632</v>
      </c>
      <c r="AM46" s="28">
        <v>0</v>
      </c>
    </row>
    <row r="47" spans="1:39" ht="19.5" x14ac:dyDescent="0.4">
      <c r="A47" s="50"/>
      <c r="B47" s="26" t="s">
        <v>55</v>
      </c>
      <c r="C47" s="25" t="s">
        <v>52</v>
      </c>
      <c r="D47" s="27">
        <v>1037.2090000000001</v>
      </c>
      <c r="E47" s="27">
        <v>21.184000000000001</v>
      </c>
      <c r="F47" s="27">
        <v>28.085000000000001</v>
      </c>
      <c r="G47" s="27">
        <v>8.9350000000000005</v>
      </c>
      <c r="H47" s="27">
        <v>332.459</v>
      </c>
      <c r="I47" s="27">
        <v>47.908000000000001</v>
      </c>
      <c r="J47" s="27">
        <v>369.46699999999998</v>
      </c>
      <c r="K47" s="27">
        <v>59.09</v>
      </c>
      <c r="L47" s="27">
        <v>2.11</v>
      </c>
      <c r="M47" s="27">
        <v>95.325999999999993</v>
      </c>
      <c r="N47" s="27">
        <v>37.923000000000002</v>
      </c>
      <c r="O47" s="27">
        <v>117.60599999999999</v>
      </c>
      <c r="P47" s="27">
        <v>2.1890000000000001</v>
      </c>
      <c r="Q47" s="27">
        <v>106.893</v>
      </c>
      <c r="R47" s="27">
        <v>110.1</v>
      </c>
      <c r="S47" s="27">
        <v>37.323999999999998</v>
      </c>
      <c r="T47" s="27">
        <v>32.033000000000001</v>
      </c>
      <c r="U47" s="27">
        <v>26.004000000000001</v>
      </c>
      <c r="V47" s="27">
        <v>4.9660000000000002</v>
      </c>
      <c r="W47" s="27">
        <v>124.57299999999999</v>
      </c>
      <c r="X47" s="27">
        <v>676.73900000000003</v>
      </c>
      <c r="Y47" s="27">
        <v>602.50800000000004</v>
      </c>
      <c r="Z47" s="27">
        <v>1721.92</v>
      </c>
      <c r="AA47" s="27">
        <v>1243.3209999999999</v>
      </c>
      <c r="AB47" s="27">
        <v>175.79499999999999</v>
      </c>
      <c r="AC47" s="27">
        <v>46.027999999999999</v>
      </c>
      <c r="AD47" s="27">
        <v>234.89500000000001</v>
      </c>
      <c r="AE47" s="27">
        <v>220.06200000000001</v>
      </c>
      <c r="AF47" s="27">
        <v>526.86</v>
      </c>
      <c r="AG47" s="27">
        <v>2595.7049999999999</v>
      </c>
      <c r="AH47" s="27">
        <v>791.52300000000002</v>
      </c>
      <c r="AI47" s="27">
        <v>725.48500000000001</v>
      </c>
      <c r="AJ47" s="27">
        <v>213.84299999999999</v>
      </c>
      <c r="AK47" s="27">
        <v>141.78899999999999</v>
      </c>
      <c r="AL47" s="27">
        <v>302.43099999999998</v>
      </c>
      <c r="AM47" s="27">
        <v>0</v>
      </c>
    </row>
    <row r="48" spans="1:39" ht="13.15" x14ac:dyDescent="0.4">
      <c r="A48" s="48" t="s">
        <v>178</v>
      </c>
      <c r="B48" s="26" t="s">
        <v>53</v>
      </c>
      <c r="C48" s="25" t="s">
        <v>52</v>
      </c>
      <c r="D48" s="28">
        <v>456.53399999999999</v>
      </c>
      <c r="E48" s="28">
        <v>7.9740000000000002</v>
      </c>
      <c r="F48" s="28">
        <v>25.245999999999999</v>
      </c>
      <c r="G48" s="28">
        <v>9.2319999999999993</v>
      </c>
      <c r="H48" s="28">
        <v>545.30399999999997</v>
      </c>
      <c r="I48" s="28">
        <v>279.68400000000003</v>
      </c>
      <c r="J48" s="28">
        <v>241.78399999999999</v>
      </c>
      <c r="K48" s="28">
        <v>135.072</v>
      </c>
      <c r="L48" s="28">
        <v>61.606000000000002</v>
      </c>
      <c r="M48" s="28">
        <v>167.429</v>
      </c>
      <c r="N48" s="28">
        <v>128.44999999999999</v>
      </c>
      <c r="O48" s="28">
        <v>112.622</v>
      </c>
      <c r="P48" s="28">
        <v>10.566000000000001</v>
      </c>
      <c r="Q48" s="28">
        <v>198.214</v>
      </c>
      <c r="R48" s="28">
        <v>85.495999999999995</v>
      </c>
      <c r="S48" s="28">
        <v>69.251000000000005</v>
      </c>
      <c r="T48" s="28">
        <v>111.764</v>
      </c>
      <c r="U48" s="28">
        <v>44.79</v>
      </c>
      <c r="V48" s="28">
        <v>30.741</v>
      </c>
      <c r="W48" s="28">
        <v>624.09900000000005</v>
      </c>
      <c r="X48" s="28">
        <v>347.94499999999999</v>
      </c>
      <c r="Y48" s="28">
        <v>1350.8589999999999</v>
      </c>
      <c r="Z48" s="28">
        <v>2903.2429999999999</v>
      </c>
      <c r="AA48" s="28">
        <v>1383.7149999999999</v>
      </c>
      <c r="AB48" s="28">
        <v>348.89600000000002</v>
      </c>
      <c r="AC48" s="28">
        <v>102.294</v>
      </c>
      <c r="AD48" s="28">
        <v>160.52699999999999</v>
      </c>
      <c r="AE48" s="28">
        <v>462.03399999999999</v>
      </c>
      <c r="AF48" s="28">
        <v>379.04599999999999</v>
      </c>
      <c r="AG48" s="28">
        <v>195.988</v>
      </c>
      <c r="AH48" s="28">
        <v>1313.942</v>
      </c>
      <c r="AI48" s="28">
        <v>1328.5309999999999</v>
      </c>
      <c r="AJ48" s="28">
        <v>1477.7349999999999</v>
      </c>
      <c r="AK48" s="28">
        <v>1275.527</v>
      </c>
      <c r="AL48" s="28">
        <v>375.50200000000001</v>
      </c>
      <c r="AM48" s="28">
        <v>32.299999999999997</v>
      </c>
    </row>
    <row r="49" spans="1:39" ht="19.5" x14ac:dyDescent="0.4">
      <c r="A49" s="49"/>
      <c r="B49" s="26" t="s">
        <v>54</v>
      </c>
      <c r="C49" s="25" t="s">
        <v>52</v>
      </c>
      <c r="D49" s="27">
        <v>-26.059000000000001</v>
      </c>
      <c r="E49" s="27">
        <v>0.311</v>
      </c>
      <c r="F49" s="27">
        <v>0.98599999999999999</v>
      </c>
      <c r="G49" s="27">
        <v>1.1459999999999999</v>
      </c>
      <c r="H49" s="27">
        <v>5.8570000000000002</v>
      </c>
      <c r="I49" s="27">
        <v>1.36</v>
      </c>
      <c r="J49" s="27">
        <v>0.36299999999999999</v>
      </c>
      <c r="K49" s="27">
        <v>0.248</v>
      </c>
      <c r="L49" s="27">
        <v>34.314999999999998</v>
      </c>
      <c r="M49" s="27">
        <v>-2.387</v>
      </c>
      <c r="N49" s="27">
        <v>0.40200000000000002</v>
      </c>
      <c r="O49" s="27">
        <v>1.5669999999999999</v>
      </c>
      <c r="P49" s="27">
        <v>8.5000000000000006E-2</v>
      </c>
      <c r="Q49" s="27">
        <v>1.4670000000000001</v>
      </c>
      <c r="R49" s="27">
        <v>-0.313</v>
      </c>
      <c r="S49" s="27">
        <v>0.80200000000000005</v>
      </c>
      <c r="T49" s="27">
        <v>0.307</v>
      </c>
      <c r="U49" s="27">
        <v>0.127</v>
      </c>
      <c r="V49" s="27">
        <v>0.20200000000000001</v>
      </c>
      <c r="W49" s="27">
        <v>2.399</v>
      </c>
      <c r="X49" s="27">
        <v>1.46</v>
      </c>
      <c r="Y49" s="27">
        <v>9.8130000000000006</v>
      </c>
      <c r="Z49" s="27">
        <v>29.199000000000002</v>
      </c>
      <c r="AA49" s="27">
        <v>14.526999999999999</v>
      </c>
      <c r="AB49" s="27">
        <v>4.3159999999999998</v>
      </c>
      <c r="AC49" s="27">
        <v>2.9119999999999999</v>
      </c>
      <c r="AD49" s="27">
        <v>-3.8439999999999999</v>
      </c>
      <c r="AE49" s="27">
        <v>0.53400000000000003</v>
      </c>
      <c r="AF49" s="27">
        <v>76.257999999999996</v>
      </c>
      <c r="AG49" s="27">
        <v>35.548999999999999</v>
      </c>
      <c r="AH49" s="27">
        <v>6.7389999999999999</v>
      </c>
      <c r="AI49" s="27">
        <v>4.1479999999999997</v>
      </c>
      <c r="AJ49" s="27">
        <v>-5.7000000000000002E-2</v>
      </c>
      <c r="AK49" s="27">
        <v>0.88500000000000001</v>
      </c>
      <c r="AL49" s="27">
        <v>11.54</v>
      </c>
      <c r="AM49" s="27">
        <v>0</v>
      </c>
    </row>
    <row r="50" spans="1:39" ht="19.5" x14ac:dyDescent="0.4">
      <c r="A50" s="50"/>
      <c r="B50" s="26" t="s">
        <v>55</v>
      </c>
      <c r="C50" s="25" t="s">
        <v>52</v>
      </c>
      <c r="D50" s="28">
        <v>997.125</v>
      </c>
      <c r="E50" s="28">
        <v>15.214</v>
      </c>
      <c r="F50" s="28">
        <v>48.167999999999999</v>
      </c>
      <c r="G50" s="28">
        <v>9.1219999999999999</v>
      </c>
      <c r="H50" s="28">
        <v>1057.039</v>
      </c>
      <c r="I50" s="28">
        <v>282.45699999999999</v>
      </c>
      <c r="J50" s="28">
        <v>286.65300000000002</v>
      </c>
      <c r="K50" s="28">
        <v>212.18</v>
      </c>
      <c r="L50" s="28">
        <v>195.178</v>
      </c>
      <c r="M50" s="28">
        <v>608.35799999999995</v>
      </c>
      <c r="N50" s="28">
        <v>297.048</v>
      </c>
      <c r="O50" s="28">
        <v>152.511</v>
      </c>
      <c r="P50" s="28">
        <v>11.849</v>
      </c>
      <c r="Q50" s="28">
        <v>175.91900000000001</v>
      </c>
      <c r="R50" s="28">
        <v>92.716999999999999</v>
      </c>
      <c r="S50" s="28">
        <v>66.046999999999997</v>
      </c>
      <c r="T50" s="28">
        <v>103.929</v>
      </c>
      <c r="U50" s="28">
        <v>74.382999999999996</v>
      </c>
      <c r="V50" s="28">
        <v>67.057000000000002</v>
      </c>
      <c r="W50" s="28">
        <v>626.60199999999998</v>
      </c>
      <c r="X50" s="28">
        <v>737.39499999999998</v>
      </c>
      <c r="Y50" s="28">
        <v>1334.028</v>
      </c>
      <c r="Z50" s="28">
        <v>3819.058</v>
      </c>
      <c r="AA50" s="28">
        <v>2914.558</v>
      </c>
      <c r="AB50" s="28">
        <v>224.78800000000001</v>
      </c>
      <c r="AC50" s="28">
        <v>97.995000000000005</v>
      </c>
      <c r="AD50" s="28">
        <v>370.71699999999998</v>
      </c>
      <c r="AE50" s="28">
        <v>102.232</v>
      </c>
      <c r="AF50" s="28">
        <v>327.89600000000002</v>
      </c>
      <c r="AG50" s="28">
        <v>2313.5630000000001</v>
      </c>
      <c r="AH50" s="28">
        <v>1109.519</v>
      </c>
      <c r="AI50" s="28">
        <v>942.82100000000003</v>
      </c>
      <c r="AJ50" s="28">
        <v>199.422</v>
      </c>
      <c r="AK50" s="28">
        <v>110.988</v>
      </c>
      <c r="AL50" s="28">
        <v>400.35700000000003</v>
      </c>
      <c r="AM50" s="28">
        <v>0</v>
      </c>
    </row>
    <row r="51" spans="1:39" ht="13.15" x14ac:dyDescent="0.4">
      <c r="A51" s="48" t="s">
        <v>179</v>
      </c>
      <c r="B51" s="26" t="s">
        <v>53</v>
      </c>
      <c r="C51" s="25" t="s">
        <v>52</v>
      </c>
      <c r="D51" s="27">
        <v>54.85</v>
      </c>
      <c r="E51" s="27">
        <v>1.988</v>
      </c>
      <c r="F51" s="27">
        <v>5.8209999999999997</v>
      </c>
      <c r="G51" s="27">
        <v>1.61</v>
      </c>
      <c r="H51" s="27">
        <v>226.02</v>
      </c>
      <c r="I51" s="27">
        <v>118.07899999999999</v>
      </c>
      <c r="J51" s="27">
        <v>31.466999999999999</v>
      </c>
      <c r="K51" s="27">
        <v>45.412999999999997</v>
      </c>
      <c r="L51" s="27">
        <v>30.728999999999999</v>
      </c>
      <c r="M51" s="27">
        <v>71.992000000000004</v>
      </c>
      <c r="N51" s="27">
        <v>200.18</v>
      </c>
      <c r="O51" s="27">
        <v>165.88</v>
      </c>
      <c r="P51" s="27">
        <v>135.12</v>
      </c>
      <c r="Q51" s="27">
        <v>171.315</v>
      </c>
      <c r="R51" s="27">
        <v>103.21</v>
      </c>
      <c r="S51" s="27">
        <v>46.203000000000003</v>
      </c>
      <c r="T51" s="27">
        <v>338.47800000000001</v>
      </c>
      <c r="U51" s="27">
        <v>125.29</v>
      </c>
      <c r="V51" s="27">
        <v>11.214</v>
      </c>
      <c r="W51" s="27">
        <v>54.61</v>
      </c>
      <c r="X51" s="27">
        <v>361.517</v>
      </c>
      <c r="Y51" s="27">
        <v>2036.61</v>
      </c>
      <c r="Z51" s="27">
        <v>2596.8649999999998</v>
      </c>
      <c r="AA51" s="27">
        <v>1849.865</v>
      </c>
      <c r="AB51" s="27">
        <v>709.83500000000004</v>
      </c>
      <c r="AC51" s="27">
        <v>197.67699999999999</v>
      </c>
      <c r="AD51" s="27">
        <v>348.25900000000001</v>
      </c>
      <c r="AE51" s="27">
        <v>1239.558</v>
      </c>
      <c r="AF51" s="27">
        <v>5217.933</v>
      </c>
      <c r="AG51" s="27">
        <v>156.876</v>
      </c>
      <c r="AH51" s="27">
        <v>4162.0370000000003</v>
      </c>
      <c r="AI51" s="27">
        <v>2176.6849999999999</v>
      </c>
      <c r="AJ51" s="27">
        <v>1994.9290000000001</v>
      </c>
      <c r="AK51" s="27">
        <v>2289.0590000000002</v>
      </c>
      <c r="AL51" s="27">
        <v>583.29600000000005</v>
      </c>
      <c r="AM51" s="27">
        <v>142.6</v>
      </c>
    </row>
    <row r="52" spans="1:39" ht="19.5" x14ac:dyDescent="0.4">
      <c r="A52" s="49"/>
      <c r="B52" s="26" t="s">
        <v>54</v>
      </c>
      <c r="C52" s="25" t="s">
        <v>52</v>
      </c>
      <c r="D52" s="28">
        <v>-103.024</v>
      </c>
      <c r="E52" s="28">
        <v>0.58899999999999997</v>
      </c>
      <c r="F52" s="28">
        <v>0.98799999999999999</v>
      </c>
      <c r="G52" s="28">
        <v>0.2</v>
      </c>
      <c r="H52" s="28">
        <v>-2.6080000000000001</v>
      </c>
      <c r="I52" s="28">
        <v>-1.327</v>
      </c>
      <c r="J52" s="28">
        <v>-0.36599999999999999</v>
      </c>
      <c r="K52" s="28">
        <v>1.8520000000000001</v>
      </c>
      <c r="L52" s="28">
        <v>17.116</v>
      </c>
      <c r="M52" s="28">
        <v>-1.5429999999999999</v>
      </c>
      <c r="N52" s="28">
        <v>10.516</v>
      </c>
      <c r="O52" s="28">
        <v>11.362</v>
      </c>
      <c r="P52" s="28">
        <v>9.9120000000000008</v>
      </c>
      <c r="Q52" s="28">
        <v>10.157999999999999</v>
      </c>
      <c r="R52" s="28">
        <v>5.33</v>
      </c>
      <c r="S52" s="28">
        <v>2.7949999999999999</v>
      </c>
      <c r="T52" s="28">
        <v>18.34</v>
      </c>
      <c r="U52" s="28">
        <v>9.2059999999999995</v>
      </c>
      <c r="V52" s="28">
        <v>0.441</v>
      </c>
      <c r="W52" s="28">
        <v>2.3140000000000001</v>
      </c>
      <c r="X52" s="28">
        <v>-1.577</v>
      </c>
      <c r="Y52" s="28">
        <v>-26.074000000000002</v>
      </c>
      <c r="Z52" s="28">
        <v>-35.956000000000003</v>
      </c>
      <c r="AA52" s="28">
        <v>11.36</v>
      </c>
      <c r="AB52" s="28">
        <v>-12.993</v>
      </c>
      <c r="AC52" s="28">
        <v>-4.7809999999999997</v>
      </c>
      <c r="AD52" s="28">
        <v>-2.1909999999999998</v>
      </c>
      <c r="AE52" s="28">
        <v>-6.2249999999999996</v>
      </c>
      <c r="AF52" s="28">
        <v>1050.2539999999999</v>
      </c>
      <c r="AG52" s="28">
        <v>-18.044</v>
      </c>
      <c r="AH52" s="28">
        <v>-35.43</v>
      </c>
      <c r="AI52" s="28">
        <v>0.93100000000000005</v>
      </c>
      <c r="AJ52" s="28">
        <v>-7.8109999999999999</v>
      </c>
      <c r="AK52" s="28">
        <v>-120.303</v>
      </c>
      <c r="AL52" s="28">
        <v>-36.997999999999998</v>
      </c>
      <c r="AM52" s="28">
        <v>0</v>
      </c>
    </row>
    <row r="53" spans="1:39" ht="19.5" x14ac:dyDescent="0.4">
      <c r="A53" s="50"/>
      <c r="B53" s="26" t="s">
        <v>55</v>
      </c>
      <c r="C53" s="25" t="s">
        <v>52</v>
      </c>
      <c r="D53" s="27">
        <v>202.774</v>
      </c>
      <c r="E53" s="27">
        <v>5.8220000000000001</v>
      </c>
      <c r="F53" s="27">
        <v>10.791</v>
      </c>
      <c r="G53" s="27">
        <v>1.59</v>
      </c>
      <c r="H53" s="27">
        <v>82.688000000000002</v>
      </c>
      <c r="I53" s="27">
        <v>153.24799999999999</v>
      </c>
      <c r="J53" s="27">
        <v>13.398999999999999</v>
      </c>
      <c r="K53" s="27">
        <v>38.234999999999999</v>
      </c>
      <c r="L53" s="27">
        <v>97.353999999999999</v>
      </c>
      <c r="M53" s="27">
        <v>54.551000000000002</v>
      </c>
      <c r="N53" s="27">
        <v>125.10299999999999</v>
      </c>
      <c r="O53" s="27">
        <v>149.959</v>
      </c>
      <c r="P53" s="27">
        <v>135.96799999999999</v>
      </c>
      <c r="Q53" s="27">
        <v>84.427000000000007</v>
      </c>
      <c r="R53" s="27">
        <v>93.06</v>
      </c>
      <c r="S53" s="27">
        <v>26.202000000000002</v>
      </c>
      <c r="T53" s="27">
        <v>207.28299999999999</v>
      </c>
      <c r="U53" s="27">
        <v>81.004000000000005</v>
      </c>
      <c r="V53" s="27">
        <v>4.8449999999999998</v>
      </c>
      <c r="W53" s="27">
        <v>48.176000000000002</v>
      </c>
      <c r="X53" s="27">
        <v>505.96</v>
      </c>
      <c r="Y53" s="27">
        <v>812.16399999999999</v>
      </c>
      <c r="Z53" s="27">
        <v>3073.5909999999999</v>
      </c>
      <c r="AA53" s="27">
        <v>432.47500000000002</v>
      </c>
      <c r="AB53" s="27">
        <v>222.958</v>
      </c>
      <c r="AC53" s="27">
        <v>143.203</v>
      </c>
      <c r="AD53" s="27">
        <v>1264.1320000000001</v>
      </c>
      <c r="AE53" s="27">
        <v>189.36699999999999</v>
      </c>
      <c r="AF53" s="27">
        <v>7995.3119999999999</v>
      </c>
      <c r="AG53" s="27">
        <v>3658.4690000000001</v>
      </c>
      <c r="AH53" s="27">
        <v>1726.9929999999999</v>
      </c>
      <c r="AI53" s="27">
        <v>814.08399999999995</v>
      </c>
      <c r="AJ53" s="27">
        <v>145.482</v>
      </c>
      <c r="AK53" s="27">
        <v>679.14400000000001</v>
      </c>
      <c r="AL53" s="27">
        <v>309.00200000000001</v>
      </c>
      <c r="AM53" s="27">
        <v>0</v>
      </c>
    </row>
    <row r="54" spans="1:39" ht="13.15" x14ac:dyDescent="0.4">
      <c r="A54" s="48" t="s">
        <v>180</v>
      </c>
      <c r="B54" s="26" t="s">
        <v>53</v>
      </c>
      <c r="C54" s="25" t="s">
        <v>52</v>
      </c>
      <c r="D54" s="28">
        <v>3171.7559999999999</v>
      </c>
      <c r="E54" s="28">
        <v>1281.414</v>
      </c>
      <c r="F54" s="28">
        <v>92.992999999999995</v>
      </c>
      <c r="G54" s="28">
        <v>0</v>
      </c>
      <c r="H54" s="28">
        <v>7231.15</v>
      </c>
      <c r="I54" s="28">
        <v>728.05700000000002</v>
      </c>
      <c r="J54" s="28">
        <v>555.50800000000004</v>
      </c>
      <c r="K54" s="28">
        <v>2236.2939999999999</v>
      </c>
      <c r="L54" s="28">
        <v>4976.9009999999998</v>
      </c>
      <c r="M54" s="28">
        <v>5036.1400000000003</v>
      </c>
      <c r="N54" s="28">
        <v>1713.027</v>
      </c>
      <c r="O54" s="28">
        <v>1171.4849999999999</v>
      </c>
      <c r="P54" s="28">
        <v>1283.79</v>
      </c>
      <c r="Q54" s="28">
        <v>4638.6719999999996</v>
      </c>
      <c r="R54" s="28">
        <v>2546.4989999999998</v>
      </c>
      <c r="S54" s="28">
        <v>1371.797</v>
      </c>
      <c r="T54" s="28">
        <v>5830.3639999999996</v>
      </c>
      <c r="U54" s="28">
        <v>1412.1</v>
      </c>
      <c r="V54" s="28">
        <v>1197.8900000000001</v>
      </c>
      <c r="W54" s="28">
        <v>7152.0919999999996</v>
      </c>
      <c r="X54" s="28">
        <v>4335.085</v>
      </c>
      <c r="Y54" s="28">
        <v>18244.258000000002</v>
      </c>
      <c r="Z54" s="28">
        <v>49171.834999999999</v>
      </c>
      <c r="AA54" s="28">
        <v>18736.467000000001</v>
      </c>
      <c r="AB54" s="28">
        <v>6641.7219999999998</v>
      </c>
      <c r="AC54" s="28">
        <v>2889.308</v>
      </c>
      <c r="AD54" s="28">
        <v>2722.489</v>
      </c>
      <c r="AE54" s="28">
        <v>11840.064</v>
      </c>
      <c r="AF54" s="28">
        <v>23030.15</v>
      </c>
      <c r="AG54" s="28">
        <v>4120.7830000000004</v>
      </c>
      <c r="AH54" s="28">
        <v>63546.783000000003</v>
      </c>
      <c r="AI54" s="28">
        <v>34161.116000000002</v>
      </c>
      <c r="AJ54" s="28">
        <v>26824.241999999998</v>
      </c>
      <c r="AK54" s="28">
        <v>48644.087</v>
      </c>
      <c r="AL54" s="28">
        <v>9060.9249999999993</v>
      </c>
      <c r="AM54" s="28">
        <v>592.29999999999995</v>
      </c>
    </row>
    <row r="55" spans="1:39" ht="19.5" x14ac:dyDescent="0.4">
      <c r="A55" s="49"/>
      <c r="B55" s="26" t="s">
        <v>54</v>
      </c>
      <c r="C55" s="25" t="s">
        <v>52</v>
      </c>
      <c r="D55" s="27">
        <v>-859.25300000000004</v>
      </c>
      <c r="E55" s="27">
        <v>26.338000000000001</v>
      </c>
      <c r="F55" s="27">
        <v>6.5389999999999997</v>
      </c>
      <c r="G55" s="27">
        <v>0</v>
      </c>
      <c r="H55" s="27">
        <v>131.79900000000001</v>
      </c>
      <c r="I55" s="27">
        <v>12.553000000000001</v>
      </c>
      <c r="J55" s="27">
        <v>4.4349999999999996</v>
      </c>
      <c r="K55" s="27">
        <v>21.992999999999999</v>
      </c>
      <c r="L55" s="27">
        <v>229.589</v>
      </c>
      <c r="M55" s="27">
        <v>43.521000000000001</v>
      </c>
      <c r="N55" s="27">
        <v>-5.2549999999999999</v>
      </c>
      <c r="O55" s="27">
        <v>15.845000000000001</v>
      </c>
      <c r="P55" s="27">
        <v>20.154</v>
      </c>
      <c r="Q55" s="27">
        <v>-13.481</v>
      </c>
      <c r="R55" s="27">
        <v>-42.091000000000001</v>
      </c>
      <c r="S55" s="27">
        <v>-10.836</v>
      </c>
      <c r="T55" s="27">
        <v>-58.777999999999999</v>
      </c>
      <c r="U55" s="27">
        <v>-12.552</v>
      </c>
      <c r="V55" s="27">
        <v>-5.6879999999999997</v>
      </c>
      <c r="W55" s="27">
        <v>-12.929</v>
      </c>
      <c r="X55" s="27">
        <v>181.36500000000001</v>
      </c>
      <c r="Y55" s="27">
        <v>52.908000000000001</v>
      </c>
      <c r="Z55" s="27">
        <v>217.25200000000001</v>
      </c>
      <c r="AA55" s="27">
        <v>193.80699999999999</v>
      </c>
      <c r="AB55" s="27">
        <v>162.10400000000001</v>
      </c>
      <c r="AC55" s="27">
        <v>11.269</v>
      </c>
      <c r="AD55" s="27">
        <v>19.594999999999999</v>
      </c>
      <c r="AE55" s="27">
        <v>-166.14099999999999</v>
      </c>
      <c r="AF55" s="27">
        <v>1408.259</v>
      </c>
      <c r="AG55" s="27">
        <v>4085.8330000000001</v>
      </c>
      <c r="AH55" s="27">
        <v>-823.17100000000005</v>
      </c>
      <c r="AI55" s="27">
        <v>420.41</v>
      </c>
      <c r="AJ55" s="27">
        <v>247.392</v>
      </c>
      <c r="AK55" s="27">
        <v>-1778.2629999999999</v>
      </c>
      <c r="AL55" s="27">
        <v>78.16</v>
      </c>
      <c r="AM55" s="27">
        <v>0</v>
      </c>
    </row>
    <row r="56" spans="1:39" ht="19.5" x14ac:dyDescent="0.4">
      <c r="A56" s="50"/>
      <c r="B56" s="26" t="s">
        <v>55</v>
      </c>
      <c r="C56" s="25" t="s">
        <v>52</v>
      </c>
      <c r="D56" s="28">
        <v>10117.198</v>
      </c>
      <c r="E56" s="28">
        <v>12766.047</v>
      </c>
      <c r="F56" s="28">
        <v>265.46800000000002</v>
      </c>
      <c r="G56" s="28">
        <v>0</v>
      </c>
      <c r="H56" s="28">
        <v>8463.6509999999998</v>
      </c>
      <c r="I56" s="28">
        <v>504.39</v>
      </c>
      <c r="J56" s="28">
        <v>473.45699999999999</v>
      </c>
      <c r="K56" s="28">
        <v>920.21400000000006</v>
      </c>
      <c r="L56" s="28">
        <v>-3628.991</v>
      </c>
      <c r="M56" s="28">
        <v>7496.74</v>
      </c>
      <c r="N56" s="28">
        <v>1376.7270000000001</v>
      </c>
      <c r="O56" s="28">
        <v>719.37</v>
      </c>
      <c r="P56" s="28">
        <v>702.35599999999999</v>
      </c>
      <c r="Q56" s="28">
        <v>2905.2089999999998</v>
      </c>
      <c r="R56" s="28">
        <v>2331.0920000000001</v>
      </c>
      <c r="S56" s="28">
        <v>1098.7380000000001</v>
      </c>
      <c r="T56" s="28">
        <v>4104.3140000000003</v>
      </c>
      <c r="U56" s="28">
        <v>1388.252</v>
      </c>
      <c r="V56" s="28">
        <v>862.298</v>
      </c>
      <c r="W56" s="28">
        <v>2735.6370000000002</v>
      </c>
      <c r="X56" s="28">
        <v>7261.65</v>
      </c>
      <c r="Y56" s="28">
        <v>13276.534</v>
      </c>
      <c r="Z56" s="28">
        <v>46695.612999999998</v>
      </c>
      <c r="AA56" s="28">
        <v>16540.726999999999</v>
      </c>
      <c r="AB56" s="28">
        <v>5708.7749999999996</v>
      </c>
      <c r="AC56" s="28">
        <v>2642.5230000000001</v>
      </c>
      <c r="AD56" s="28">
        <v>5813.8159999999998</v>
      </c>
      <c r="AE56" s="28">
        <v>7519.277</v>
      </c>
      <c r="AF56" s="28">
        <v>28344.89</v>
      </c>
      <c r="AG56" s="28">
        <v>32025.984</v>
      </c>
      <c r="AH56" s="28">
        <v>37916.688000000002</v>
      </c>
      <c r="AI56" s="28">
        <v>15793.474</v>
      </c>
      <c r="AJ56" s="28">
        <v>7863.0659999999998</v>
      </c>
      <c r="AK56" s="28">
        <v>15060.075000000001</v>
      </c>
      <c r="AL56" s="28">
        <v>8490.0149999999994</v>
      </c>
      <c r="AM56" s="28">
        <v>0</v>
      </c>
    </row>
    <row r="57" spans="1:39" ht="13.15" x14ac:dyDescent="0.4">
      <c r="A57" s="48" t="s">
        <v>181</v>
      </c>
      <c r="B57" s="26" t="s">
        <v>53</v>
      </c>
      <c r="C57" s="25" t="s">
        <v>52</v>
      </c>
      <c r="D57" s="27">
        <v>2649.9409999999998</v>
      </c>
      <c r="E57" s="27">
        <v>3221.1390000000001</v>
      </c>
      <c r="F57" s="27">
        <v>948.19299999999998</v>
      </c>
      <c r="G57" s="27">
        <v>257.125</v>
      </c>
      <c r="H57" s="27">
        <v>6372.308</v>
      </c>
      <c r="I57" s="27">
        <v>1573.1420000000001</v>
      </c>
      <c r="J57" s="27">
        <v>1201.461</v>
      </c>
      <c r="K57" s="27">
        <v>1655.335</v>
      </c>
      <c r="L57" s="27">
        <v>569.36</v>
      </c>
      <c r="M57" s="27">
        <v>2319.4319999999998</v>
      </c>
      <c r="N57" s="27">
        <v>2835.4319999999998</v>
      </c>
      <c r="O57" s="27">
        <v>2004.0050000000001</v>
      </c>
      <c r="P57" s="27">
        <v>1185.0160000000001</v>
      </c>
      <c r="Q57" s="27">
        <v>4768.0050000000001</v>
      </c>
      <c r="R57" s="27">
        <v>898.51900000000001</v>
      </c>
      <c r="S57" s="27">
        <v>1887.0509999999999</v>
      </c>
      <c r="T57" s="27">
        <v>2238.107</v>
      </c>
      <c r="U57" s="27">
        <v>3364.0529999999999</v>
      </c>
      <c r="V57" s="27">
        <v>802.33900000000006</v>
      </c>
      <c r="W57" s="27">
        <v>4652.3639999999996</v>
      </c>
      <c r="X57" s="27">
        <v>6010.9430000000002</v>
      </c>
      <c r="Y57" s="27">
        <v>11789.334000000001</v>
      </c>
      <c r="Z57" s="27">
        <v>22347.937000000002</v>
      </c>
      <c r="AA57" s="27">
        <v>10673.811</v>
      </c>
      <c r="AB57" s="27">
        <v>2209.692</v>
      </c>
      <c r="AC57" s="27">
        <v>1503.6320000000001</v>
      </c>
      <c r="AD57" s="27">
        <v>772.16099999999994</v>
      </c>
      <c r="AE57" s="27">
        <v>3805.3510000000001</v>
      </c>
      <c r="AF57" s="27">
        <v>6314.723</v>
      </c>
      <c r="AG57" s="27">
        <v>2266.424</v>
      </c>
      <c r="AH57" s="27">
        <v>14482.308000000001</v>
      </c>
      <c r="AI57" s="27">
        <v>20789.189999999999</v>
      </c>
      <c r="AJ57" s="27">
        <v>17635.466</v>
      </c>
      <c r="AK57" s="27">
        <v>10431.849</v>
      </c>
      <c r="AL57" s="27">
        <v>4605.5290000000005</v>
      </c>
      <c r="AM57" s="27">
        <v>586.79999999999995</v>
      </c>
    </row>
    <row r="58" spans="1:39" ht="19.5" x14ac:dyDescent="0.4">
      <c r="A58" s="49"/>
      <c r="B58" s="26" t="s">
        <v>54</v>
      </c>
      <c r="C58" s="25" t="s">
        <v>52</v>
      </c>
      <c r="D58" s="28">
        <v>-2724.7310000000002</v>
      </c>
      <c r="E58" s="28">
        <v>51.453000000000003</v>
      </c>
      <c r="F58" s="28">
        <v>72.632000000000005</v>
      </c>
      <c r="G58" s="28">
        <v>31.922000000000001</v>
      </c>
      <c r="H58" s="28">
        <v>-22.61</v>
      </c>
      <c r="I58" s="28">
        <v>-54.707000000000001</v>
      </c>
      <c r="J58" s="28">
        <v>-51.988</v>
      </c>
      <c r="K58" s="28">
        <v>-55.286000000000001</v>
      </c>
      <c r="L58" s="28">
        <v>150.43100000000001</v>
      </c>
      <c r="M58" s="28">
        <v>41.168999999999997</v>
      </c>
      <c r="N58" s="28">
        <v>-48.728000000000002</v>
      </c>
      <c r="O58" s="28">
        <v>7.649</v>
      </c>
      <c r="P58" s="28">
        <v>29.667999999999999</v>
      </c>
      <c r="Q58" s="28">
        <v>-124.336</v>
      </c>
      <c r="R58" s="28">
        <v>-16.474</v>
      </c>
      <c r="S58" s="28">
        <v>-0.999</v>
      </c>
      <c r="T58" s="28">
        <v>-16.013999999999999</v>
      </c>
      <c r="U58" s="28">
        <v>53.210999999999999</v>
      </c>
      <c r="V58" s="28">
        <v>-3.2829999999999999</v>
      </c>
      <c r="W58" s="28">
        <v>-166.87700000000001</v>
      </c>
      <c r="X58" s="28">
        <v>469.52800000000002</v>
      </c>
      <c r="Y58" s="28">
        <v>594.51800000000003</v>
      </c>
      <c r="Z58" s="28">
        <v>674.08799999999997</v>
      </c>
      <c r="AA58" s="28">
        <v>1128.6099999999999</v>
      </c>
      <c r="AB58" s="28">
        <v>177.21199999999999</v>
      </c>
      <c r="AC58" s="28">
        <v>69.363</v>
      </c>
      <c r="AD58" s="28">
        <v>88.289000000000001</v>
      </c>
      <c r="AE58" s="28">
        <v>3.4260000000000002</v>
      </c>
      <c r="AF58" s="28">
        <v>285.68099999999998</v>
      </c>
      <c r="AG58" s="28">
        <v>542.53</v>
      </c>
      <c r="AH58" s="28">
        <v>-298.97199999999998</v>
      </c>
      <c r="AI58" s="28">
        <v>160.65299999999999</v>
      </c>
      <c r="AJ58" s="28">
        <v>-29.471</v>
      </c>
      <c r="AK58" s="28">
        <v>173.322</v>
      </c>
      <c r="AL58" s="28">
        <v>-19.452999999999999</v>
      </c>
      <c r="AM58" s="28">
        <v>0</v>
      </c>
    </row>
    <row r="59" spans="1:39" ht="19.5" x14ac:dyDescent="0.4">
      <c r="A59" s="50"/>
      <c r="B59" s="26" t="s">
        <v>55</v>
      </c>
      <c r="C59" s="25" t="s">
        <v>52</v>
      </c>
      <c r="D59" s="27">
        <v>10588.089</v>
      </c>
      <c r="E59" s="27">
        <v>869.80799999999999</v>
      </c>
      <c r="F59" s="27">
        <v>1698.875</v>
      </c>
      <c r="G59" s="27">
        <v>254.053</v>
      </c>
      <c r="H59" s="27">
        <v>8094.9030000000002</v>
      </c>
      <c r="I59" s="27">
        <v>1273.9649999999999</v>
      </c>
      <c r="J59" s="27">
        <v>1858.327</v>
      </c>
      <c r="K59" s="27">
        <v>2747.7510000000002</v>
      </c>
      <c r="L59" s="27">
        <v>1733.01</v>
      </c>
      <c r="M59" s="27">
        <v>3653.6990000000001</v>
      </c>
      <c r="N59" s="27">
        <v>3538.7959999999998</v>
      </c>
      <c r="O59" s="27">
        <v>2693.7449999999999</v>
      </c>
      <c r="P59" s="27">
        <v>1262.817</v>
      </c>
      <c r="Q59" s="27">
        <v>4952.8310000000001</v>
      </c>
      <c r="R59" s="27">
        <v>922.65499999999997</v>
      </c>
      <c r="S59" s="27">
        <v>1811.749</v>
      </c>
      <c r="T59" s="27">
        <v>1651.9069999999999</v>
      </c>
      <c r="U59" s="27">
        <v>3685.0369999999998</v>
      </c>
      <c r="V59" s="27">
        <v>991.94399999999996</v>
      </c>
      <c r="W59" s="27">
        <v>5239.9129999999996</v>
      </c>
      <c r="X59" s="27">
        <v>12636.429</v>
      </c>
      <c r="Y59" s="27">
        <v>21435.246999999999</v>
      </c>
      <c r="Z59" s="27">
        <v>51712.275000000001</v>
      </c>
      <c r="AA59" s="27">
        <v>15443.378000000001</v>
      </c>
      <c r="AB59" s="27">
        <v>2384.7959999999998</v>
      </c>
      <c r="AC59" s="27">
        <v>2097.8049999999998</v>
      </c>
      <c r="AD59" s="27">
        <v>4289.8490000000002</v>
      </c>
      <c r="AE59" s="27">
        <v>4476.6229999999996</v>
      </c>
      <c r="AF59" s="27">
        <v>10621.196</v>
      </c>
      <c r="AG59" s="27">
        <v>17991.446</v>
      </c>
      <c r="AH59" s="27">
        <v>20036.364000000001</v>
      </c>
      <c r="AI59" s="27">
        <v>2533.6559999999999</v>
      </c>
      <c r="AJ59" s="27">
        <v>2789.3049999999998</v>
      </c>
      <c r="AK59" s="27">
        <v>8114.8289999999997</v>
      </c>
      <c r="AL59" s="27">
        <v>4609.3230000000003</v>
      </c>
      <c r="AM59" s="27">
        <v>0</v>
      </c>
    </row>
    <row r="60" spans="1:39" ht="13.15" x14ac:dyDescent="0.4">
      <c r="A60" s="48" t="s">
        <v>182</v>
      </c>
      <c r="B60" s="26" t="s">
        <v>53</v>
      </c>
      <c r="C60" s="25" t="s">
        <v>52</v>
      </c>
      <c r="D60" s="28">
        <v>1128.577</v>
      </c>
      <c r="E60" s="28">
        <v>81.191000000000003</v>
      </c>
      <c r="F60" s="28">
        <v>201.083</v>
      </c>
      <c r="G60" s="28">
        <v>14.013999999999999</v>
      </c>
      <c r="H60" s="28">
        <v>1876.414</v>
      </c>
      <c r="I60" s="28">
        <v>2611.241</v>
      </c>
      <c r="J60" s="28">
        <v>516.44299999999998</v>
      </c>
      <c r="K60" s="28">
        <v>620.83699999999999</v>
      </c>
      <c r="L60" s="28">
        <v>132.16800000000001</v>
      </c>
      <c r="M60" s="28">
        <v>621.83399999999995</v>
      </c>
      <c r="N60" s="28">
        <v>561.38800000000003</v>
      </c>
      <c r="O60" s="28">
        <v>798.13199999999995</v>
      </c>
      <c r="P60" s="28">
        <v>185.92599999999999</v>
      </c>
      <c r="Q60" s="28">
        <v>1546.194</v>
      </c>
      <c r="R60" s="28">
        <v>308.59800000000001</v>
      </c>
      <c r="S60" s="28">
        <v>436.79700000000003</v>
      </c>
      <c r="T60" s="28">
        <v>497.62599999999998</v>
      </c>
      <c r="U60" s="28">
        <v>866.60599999999999</v>
      </c>
      <c r="V60" s="28">
        <v>90.93</v>
      </c>
      <c r="W60" s="28">
        <v>1223.2059999999999</v>
      </c>
      <c r="X60" s="28">
        <v>1296.4069999999999</v>
      </c>
      <c r="Y60" s="28">
        <v>4447.5159999999996</v>
      </c>
      <c r="Z60" s="28">
        <v>12089.808999999999</v>
      </c>
      <c r="AA60" s="28">
        <v>4549.7359999999999</v>
      </c>
      <c r="AB60" s="28">
        <v>4338.5230000000001</v>
      </c>
      <c r="AC60" s="28">
        <v>626.28099999999995</v>
      </c>
      <c r="AD60" s="28">
        <v>704.80399999999997</v>
      </c>
      <c r="AE60" s="28">
        <v>1700.0250000000001</v>
      </c>
      <c r="AF60" s="28">
        <v>4229.8680000000004</v>
      </c>
      <c r="AG60" s="28">
        <v>513.09500000000003</v>
      </c>
      <c r="AH60" s="28">
        <v>8301.2900000000009</v>
      </c>
      <c r="AI60" s="28">
        <v>9749.7440000000006</v>
      </c>
      <c r="AJ60" s="28">
        <v>8609.4369999999999</v>
      </c>
      <c r="AK60" s="28">
        <v>8249.3169999999991</v>
      </c>
      <c r="AL60" s="28">
        <v>2199.5839999999998</v>
      </c>
      <c r="AM60" s="28">
        <v>1258.7</v>
      </c>
    </row>
    <row r="61" spans="1:39" ht="19.5" x14ac:dyDescent="0.4">
      <c r="A61" s="49"/>
      <c r="B61" s="26" t="s">
        <v>54</v>
      </c>
      <c r="C61" s="25" t="s">
        <v>52</v>
      </c>
      <c r="D61" s="27">
        <v>-657.28200000000004</v>
      </c>
      <c r="E61" s="27">
        <v>-2930.0680000000002</v>
      </c>
      <c r="F61" s="27">
        <v>-2.262</v>
      </c>
      <c r="G61" s="27">
        <v>1.74</v>
      </c>
      <c r="H61" s="27">
        <v>48.585999999999999</v>
      </c>
      <c r="I61" s="27">
        <v>14.122</v>
      </c>
      <c r="J61" s="27">
        <v>9.8989999999999991</v>
      </c>
      <c r="K61" s="27">
        <v>19.742999999999999</v>
      </c>
      <c r="L61" s="27">
        <v>22.702000000000002</v>
      </c>
      <c r="M61" s="27">
        <v>104.884</v>
      </c>
      <c r="N61" s="27">
        <v>6.5289999999999999</v>
      </c>
      <c r="O61" s="27">
        <v>31.670999999999999</v>
      </c>
      <c r="P61" s="27">
        <v>9.2010000000000005</v>
      </c>
      <c r="Q61" s="27">
        <v>13.313000000000001</v>
      </c>
      <c r="R61" s="27">
        <v>3.9239999999999999</v>
      </c>
      <c r="S61" s="27">
        <v>3.7240000000000002</v>
      </c>
      <c r="T61" s="27">
        <v>4.0679999999999996</v>
      </c>
      <c r="U61" s="27">
        <v>12.759</v>
      </c>
      <c r="V61" s="27">
        <v>-0.36599999999999999</v>
      </c>
      <c r="W61" s="27">
        <v>8.9570000000000007</v>
      </c>
      <c r="X61" s="27">
        <v>87.572999999999993</v>
      </c>
      <c r="Y61" s="27">
        <v>40.826000000000001</v>
      </c>
      <c r="Z61" s="27">
        <v>177.494</v>
      </c>
      <c r="AA61" s="27">
        <v>109.38800000000001</v>
      </c>
      <c r="AB61" s="27">
        <v>45.25</v>
      </c>
      <c r="AC61" s="27">
        <v>-10.121</v>
      </c>
      <c r="AD61" s="27">
        <v>107.26900000000001</v>
      </c>
      <c r="AE61" s="27">
        <v>-13.811999999999999</v>
      </c>
      <c r="AF61" s="27">
        <v>504.64699999999999</v>
      </c>
      <c r="AG61" s="27">
        <v>1035.0360000000001</v>
      </c>
      <c r="AH61" s="27">
        <v>79.768000000000001</v>
      </c>
      <c r="AI61" s="27">
        <v>-165.035</v>
      </c>
      <c r="AJ61" s="27">
        <v>-343.21800000000002</v>
      </c>
      <c r="AK61" s="27">
        <v>-93.691000000000003</v>
      </c>
      <c r="AL61" s="27">
        <v>-248.505</v>
      </c>
      <c r="AM61" s="27">
        <v>0</v>
      </c>
    </row>
    <row r="62" spans="1:39" ht="19.5" x14ac:dyDescent="0.4">
      <c r="A62" s="50"/>
      <c r="B62" s="26" t="s">
        <v>55</v>
      </c>
      <c r="C62" s="25" t="s">
        <v>52</v>
      </c>
      <c r="D62" s="28">
        <v>3615.3049999999998</v>
      </c>
      <c r="E62" s="28">
        <v>3010.5770000000002</v>
      </c>
      <c r="F62" s="28">
        <v>251.578</v>
      </c>
      <c r="G62" s="28">
        <v>13.846</v>
      </c>
      <c r="H62" s="28">
        <v>2347.1</v>
      </c>
      <c r="I62" s="28">
        <v>1797.7370000000001</v>
      </c>
      <c r="J62" s="28">
        <v>528.55799999999999</v>
      </c>
      <c r="K62" s="28">
        <v>824.32</v>
      </c>
      <c r="L62" s="28">
        <v>498.43</v>
      </c>
      <c r="M62" s="28">
        <v>807.28200000000004</v>
      </c>
      <c r="N62" s="28">
        <v>792.28200000000004</v>
      </c>
      <c r="O62" s="28">
        <v>569.79700000000003</v>
      </c>
      <c r="P62" s="28">
        <v>140.273</v>
      </c>
      <c r="Q62" s="28">
        <v>652.19299999999998</v>
      </c>
      <c r="R62" s="28">
        <v>151.47800000000001</v>
      </c>
      <c r="S62" s="28">
        <v>215.27799999999999</v>
      </c>
      <c r="T62" s="28">
        <v>422.20600000000002</v>
      </c>
      <c r="U62" s="28">
        <v>558.13499999999999</v>
      </c>
      <c r="V62" s="28">
        <v>39.534999999999997</v>
      </c>
      <c r="W62" s="28">
        <v>679.93700000000001</v>
      </c>
      <c r="X62" s="28">
        <v>5701.52</v>
      </c>
      <c r="Y62" s="28">
        <v>2572.5569999999998</v>
      </c>
      <c r="Z62" s="28">
        <v>12686.596</v>
      </c>
      <c r="AA62" s="28">
        <v>3827.3760000000002</v>
      </c>
      <c r="AB62" s="28">
        <v>5170.8280000000004</v>
      </c>
      <c r="AC62" s="28">
        <v>365.73899999999998</v>
      </c>
      <c r="AD62" s="28">
        <v>1977.0260000000001</v>
      </c>
      <c r="AE62" s="28">
        <v>441.58699999999999</v>
      </c>
      <c r="AF62" s="28">
        <v>4402.1850000000004</v>
      </c>
      <c r="AG62" s="28">
        <v>19771.669000000002</v>
      </c>
      <c r="AH62" s="28">
        <v>3841.942</v>
      </c>
      <c r="AI62" s="28">
        <v>3495.3910000000001</v>
      </c>
      <c r="AJ62" s="28">
        <v>2174.8809999999999</v>
      </c>
      <c r="AK62" s="28">
        <v>2534.0749999999998</v>
      </c>
      <c r="AL62" s="28">
        <v>1843.6210000000001</v>
      </c>
      <c r="AM62" s="28">
        <v>0</v>
      </c>
    </row>
    <row r="63" spans="1:39" ht="13.15" x14ac:dyDescent="0.4">
      <c r="A63" s="48" t="s">
        <v>183</v>
      </c>
      <c r="B63" s="26" t="s">
        <v>53</v>
      </c>
      <c r="C63" s="25" t="s">
        <v>52</v>
      </c>
      <c r="D63" s="27">
        <v>596.38099999999997</v>
      </c>
      <c r="E63" s="27">
        <v>31.294</v>
      </c>
      <c r="F63" s="27">
        <v>112.99</v>
      </c>
      <c r="G63" s="27">
        <v>45.402999999999999</v>
      </c>
      <c r="H63" s="27">
        <v>530.07399999999996</v>
      </c>
      <c r="I63" s="27">
        <v>371.87099999999998</v>
      </c>
      <c r="J63" s="27">
        <v>213.99799999999999</v>
      </c>
      <c r="K63" s="27">
        <v>254.12700000000001</v>
      </c>
      <c r="L63" s="27">
        <v>245.61199999999999</v>
      </c>
      <c r="M63" s="27">
        <v>289.11700000000002</v>
      </c>
      <c r="N63" s="27">
        <v>530.40499999999997</v>
      </c>
      <c r="O63" s="27">
        <v>307.09699999999998</v>
      </c>
      <c r="P63" s="27">
        <v>631.60900000000004</v>
      </c>
      <c r="Q63" s="27">
        <v>766.50199999999995</v>
      </c>
      <c r="R63" s="27">
        <v>221.20099999999999</v>
      </c>
      <c r="S63" s="27">
        <v>628.95699999999999</v>
      </c>
      <c r="T63" s="27">
        <v>678.34199999999998</v>
      </c>
      <c r="U63" s="27">
        <v>1394.5630000000001</v>
      </c>
      <c r="V63" s="27">
        <v>78.114999999999995</v>
      </c>
      <c r="W63" s="27">
        <v>643.23</v>
      </c>
      <c r="X63" s="27">
        <v>851.72699999999998</v>
      </c>
      <c r="Y63" s="27">
        <v>1577.6949999999999</v>
      </c>
      <c r="Z63" s="27">
        <v>4889.2389999999996</v>
      </c>
      <c r="AA63" s="27">
        <v>2204.3000000000002</v>
      </c>
      <c r="AB63" s="27">
        <v>680.40099999999995</v>
      </c>
      <c r="AC63" s="27">
        <v>211.02799999999999</v>
      </c>
      <c r="AD63" s="27">
        <v>369.45100000000002</v>
      </c>
      <c r="AE63" s="27">
        <v>884.91300000000001</v>
      </c>
      <c r="AF63" s="27">
        <v>1058.992</v>
      </c>
      <c r="AG63" s="27">
        <v>320.697</v>
      </c>
      <c r="AH63" s="27">
        <v>2869.01</v>
      </c>
      <c r="AI63" s="27">
        <v>3348.308</v>
      </c>
      <c r="AJ63" s="27">
        <v>2510.5010000000002</v>
      </c>
      <c r="AK63" s="27">
        <v>2169.9160000000002</v>
      </c>
      <c r="AL63" s="27">
        <v>621.29499999999996</v>
      </c>
      <c r="AM63" s="27">
        <v>149.4</v>
      </c>
    </row>
    <row r="64" spans="1:39" ht="19.5" x14ac:dyDescent="0.4">
      <c r="A64" s="49"/>
      <c r="B64" s="26" t="s">
        <v>54</v>
      </c>
      <c r="C64" s="25" t="s">
        <v>52</v>
      </c>
      <c r="D64" s="28">
        <v>-290.72500000000002</v>
      </c>
      <c r="E64" s="28">
        <v>0.34699999999999998</v>
      </c>
      <c r="F64" s="28">
        <v>4.5270000000000001</v>
      </c>
      <c r="G64" s="28">
        <v>5.6369999999999996</v>
      </c>
      <c r="H64" s="28">
        <v>11.755000000000001</v>
      </c>
      <c r="I64" s="28">
        <v>3.1419999999999999</v>
      </c>
      <c r="J64" s="28">
        <v>4.7009999999999996</v>
      </c>
      <c r="K64" s="28">
        <v>4.952</v>
      </c>
      <c r="L64" s="28">
        <v>17.792000000000002</v>
      </c>
      <c r="M64" s="28">
        <v>7.2510000000000003</v>
      </c>
      <c r="N64" s="28">
        <v>8.6920000000000002</v>
      </c>
      <c r="O64" s="28">
        <v>11.657</v>
      </c>
      <c r="P64" s="28">
        <v>16.440000000000001</v>
      </c>
      <c r="Q64" s="28">
        <v>14.707000000000001</v>
      </c>
      <c r="R64" s="28">
        <v>3.895</v>
      </c>
      <c r="S64" s="28">
        <v>3.5739999999999998</v>
      </c>
      <c r="T64" s="28">
        <v>7.0910000000000002</v>
      </c>
      <c r="U64" s="28">
        <v>6.61</v>
      </c>
      <c r="V64" s="28">
        <v>1.89</v>
      </c>
      <c r="W64" s="28">
        <v>9.718</v>
      </c>
      <c r="X64" s="28">
        <v>76.230999999999995</v>
      </c>
      <c r="Y64" s="28">
        <v>41.133000000000003</v>
      </c>
      <c r="Z64" s="28">
        <v>72.457999999999998</v>
      </c>
      <c r="AA64" s="28">
        <v>-428.23099999999999</v>
      </c>
      <c r="AB64" s="28">
        <v>7.8239999999999998</v>
      </c>
      <c r="AC64" s="28">
        <v>2.08</v>
      </c>
      <c r="AD64" s="28">
        <v>12.504</v>
      </c>
      <c r="AE64" s="28">
        <v>3.992</v>
      </c>
      <c r="AF64" s="28">
        <v>262.79000000000002</v>
      </c>
      <c r="AG64" s="28">
        <v>31.591000000000001</v>
      </c>
      <c r="AH64" s="28">
        <v>23.364000000000001</v>
      </c>
      <c r="AI64" s="28">
        <v>3.5619999999999998</v>
      </c>
      <c r="AJ64" s="28">
        <v>-0.30399999999999999</v>
      </c>
      <c r="AK64" s="28">
        <v>8.2240000000000002</v>
      </c>
      <c r="AL64" s="28">
        <v>62.893999999999998</v>
      </c>
      <c r="AM64" s="28">
        <v>0</v>
      </c>
    </row>
    <row r="65" spans="1:39" ht="19.5" x14ac:dyDescent="0.4">
      <c r="A65" s="50"/>
      <c r="B65" s="26" t="s">
        <v>55</v>
      </c>
      <c r="C65" s="25" t="s">
        <v>52</v>
      </c>
      <c r="D65" s="27">
        <v>2658.0439999999999</v>
      </c>
      <c r="E65" s="27">
        <v>68.358999999999995</v>
      </c>
      <c r="F65" s="27">
        <v>80.183000000000007</v>
      </c>
      <c r="G65" s="27">
        <v>44.86</v>
      </c>
      <c r="H65" s="27">
        <v>573.072</v>
      </c>
      <c r="I65" s="27">
        <v>293.58699999999999</v>
      </c>
      <c r="J65" s="27">
        <v>666.30200000000002</v>
      </c>
      <c r="K65" s="27">
        <v>306.82100000000003</v>
      </c>
      <c r="L65" s="27">
        <v>337.69600000000003</v>
      </c>
      <c r="M65" s="27">
        <v>381.13099999999997</v>
      </c>
      <c r="N65" s="27">
        <v>882.10299999999995</v>
      </c>
      <c r="O65" s="27">
        <v>290.94600000000003</v>
      </c>
      <c r="P65" s="27">
        <v>336.75099999999998</v>
      </c>
      <c r="Q65" s="27">
        <v>1641.692</v>
      </c>
      <c r="R65" s="27">
        <v>411.50400000000002</v>
      </c>
      <c r="S65" s="27">
        <v>268.86900000000003</v>
      </c>
      <c r="T65" s="27">
        <v>498.16699999999997</v>
      </c>
      <c r="U65" s="27">
        <v>1857.6279999999999</v>
      </c>
      <c r="V65" s="27">
        <v>52.295000000000002</v>
      </c>
      <c r="W65" s="27">
        <v>566.65200000000004</v>
      </c>
      <c r="X65" s="27">
        <v>2215.1419999999998</v>
      </c>
      <c r="Y65" s="27">
        <v>4810.8720000000003</v>
      </c>
      <c r="Z65" s="27">
        <v>4877.7030000000004</v>
      </c>
      <c r="AA65" s="27">
        <v>4571.3320000000003</v>
      </c>
      <c r="AB65" s="27">
        <v>428.47500000000002</v>
      </c>
      <c r="AC65" s="27">
        <v>245.49199999999999</v>
      </c>
      <c r="AD65" s="27">
        <v>733.44500000000005</v>
      </c>
      <c r="AE65" s="27">
        <v>822.19500000000005</v>
      </c>
      <c r="AF65" s="27">
        <v>1910.9179999999999</v>
      </c>
      <c r="AG65" s="27">
        <v>4611.3119999999999</v>
      </c>
      <c r="AH65" s="27">
        <v>3496.8249999999998</v>
      </c>
      <c r="AI65" s="27">
        <v>1378.731</v>
      </c>
      <c r="AJ65" s="27">
        <v>410.90300000000002</v>
      </c>
      <c r="AK65" s="27">
        <v>710.86</v>
      </c>
      <c r="AL65" s="27">
        <v>2208.011</v>
      </c>
      <c r="AM65" s="27">
        <v>0</v>
      </c>
    </row>
    <row r="66" spans="1:39" ht="13.15" x14ac:dyDescent="0.4">
      <c r="A66" s="48" t="s">
        <v>184</v>
      </c>
      <c r="B66" s="26" t="s">
        <v>53</v>
      </c>
      <c r="C66" s="25" t="s">
        <v>52</v>
      </c>
      <c r="D66" s="28">
        <v>126.873</v>
      </c>
      <c r="E66" s="28">
        <v>28.433</v>
      </c>
      <c r="F66" s="28">
        <v>48.518000000000001</v>
      </c>
      <c r="G66" s="28">
        <v>7.67</v>
      </c>
      <c r="H66" s="28">
        <v>346.89</v>
      </c>
      <c r="I66" s="28">
        <v>174.29499999999999</v>
      </c>
      <c r="J66" s="28">
        <v>183.66399999999999</v>
      </c>
      <c r="K66" s="28">
        <v>213.15899999999999</v>
      </c>
      <c r="L66" s="28">
        <v>0.97199999999999998</v>
      </c>
      <c r="M66" s="28">
        <v>609.65899999999999</v>
      </c>
      <c r="N66" s="28">
        <v>371.63200000000001</v>
      </c>
      <c r="O66" s="28">
        <v>198.60400000000001</v>
      </c>
      <c r="P66" s="28">
        <v>264.601</v>
      </c>
      <c r="Q66" s="28">
        <v>767.779</v>
      </c>
      <c r="R66" s="28">
        <v>174.376</v>
      </c>
      <c r="S66" s="28">
        <v>477.26900000000001</v>
      </c>
      <c r="T66" s="28">
        <v>375.02300000000002</v>
      </c>
      <c r="U66" s="28">
        <v>441.45600000000002</v>
      </c>
      <c r="V66" s="28">
        <v>22.748999999999999</v>
      </c>
      <c r="W66" s="28">
        <v>473.976</v>
      </c>
      <c r="X66" s="28">
        <v>593.66999999999996</v>
      </c>
      <c r="Y66" s="28">
        <v>1110.087</v>
      </c>
      <c r="Z66" s="28">
        <v>2738.8290000000002</v>
      </c>
      <c r="AA66" s="28">
        <v>1211.116</v>
      </c>
      <c r="AB66" s="28">
        <v>562.68200000000002</v>
      </c>
      <c r="AC66" s="28">
        <v>199.93100000000001</v>
      </c>
      <c r="AD66" s="28">
        <v>218.001</v>
      </c>
      <c r="AE66" s="28">
        <v>467.21699999999998</v>
      </c>
      <c r="AF66" s="28">
        <v>910.08399999999995</v>
      </c>
      <c r="AG66" s="28">
        <v>140.96600000000001</v>
      </c>
      <c r="AH66" s="28">
        <v>2311.4540000000002</v>
      </c>
      <c r="AI66" s="28">
        <v>1529.377</v>
      </c>
      <c r="AJ66" s="28">
        <v>1785.309</v>
      </c>
      <c r="AK66" s="28">
        <v>1575.174</v>
      </c>
      <c r="AL66" s="28">
        <v>541.17200000000003</v>
      </c>
      <c r="AM66" s="28">
        <v>31.5</v>
      </c>
    </row>
    <row r="67" spans="1:39" ht="19.5" x14ac:dyDescent="0.4">
      <c r="A67" s="49"/>
      <c r="B67" s="26" t="s">
        <v>54</v>
      </c>
      <c r="C67" s="25" t="s">
        <v>52</v>
      </c>
      <c r="D67" s="27">
        <v>-267.93599999999998</v>
      </c>
      <c r="E67" s="27">
        <v>-4.4660000000000002</v>
      </c>
      <c r="F67" s="27">
        <v>0.51900000000000002</v>
      </c>
      <c r="G67" s="27">
        <v>0.95199999999999996</v>
      </c>
      <c r="H67" s="27">
        <v>3.7330000000000001</v>
      </c>
      <c r="I67" s="27">
        <v>0.48799999999999999</v>
      </c>
      <c r="J67" s="27">
        <v>-3.1309999999999998</v>
      </c>
      <c r="K67" s="27">
        <v>1.833</v>
      </c>
      <c r="L67" s="27">
        <v>2.7E-2</v>
      </c>
      <c r="M67" s="27">
        <v>6.7030000000000003</v>
      </c>
      <c r="N67" s="27">
        <v>-2.3639999999999999</v>
      </c>
      <c r="O67" s="27">
        <v>5.7880000000000003</v>
      </c>
      <c r="P67" s="27">
        <v>6.9790000000000001</v>
      </c>
      <c r="Q67" s="27">
        <v>-5.4749999999999996</v>
      </c>
      <c r="R67" s="27">
        <v>-3.9129999999999998</v>
      </c>
      <c r="S67" s="27">
        <v>-4.742</v>
      </c>
      <c r="T67" s="27">
        <v>-4.3129999999999997</v>
      </c>
      <c r="U67" s="27">
        <v>-0.80100000000000005</v>
      </c>
      <c r="V67" s="27">
        <v>-0.79300000000000004</v>
      </c>
      <c r="W67" s="27">
        <v>-9.0730000000000004</v>
      </c>
      <c r="X67" s="27">
        <v>66.760999999999996</v>
      </c>
      <c r="Y67" s="27">
        <v>5.407</v>
      </c>
      <c r="Z67" s="27">
        <v>22.718</v>
      </c>
      <c r="AA67" s="27">
        <v>-13.226000000000001</v>
      </c>
      <c r="AB67" s="27">
        <v>0.61699999999999999</v>
      </c>
      <c r="AC67" s="27">
        <v>-3.778</v>
      </c>
      <c r="AD67" s="27">
        <v>0.54500000000000004</v>
      </c>
      <c r="AE67" s="27">
        <v>-6.9450000000000003</v>
      </c>
      <c r="AF67" s="27">
        <v>38.689</v>
      </c>
      <c r="AG67" s="27">
        <v>72.245999999999995</v>
      </c>
      <c r="AH67" s="27">
        <v>19.504999999999999</v>
      </c>
      <c r="AI67" s="27">
        <v>5.9550000000000001</v>
      </c>
      <c r="AJ67" s="27">
        <v>-19.026</v>
      </c>
      <c r="AK67" s="27">
        <v>-21.648</v>
      </c>
      <c r="AL67" s="27">
        <v>55.338000000000001</v>
      </c>
      <c r="AM67" s="27">
        <v>0</v>
      </c>
    </row>
    <row r="68" spans="1:39" ht="19.5" x14ac:dyDescent="0.4">
      <c r="A68" s="50"/>
      <c r="B68" s="26" t="s">
        <v>55</v>
      </c>
      <c r="C68" s="25" t="s">
        <v>52</v>
      </c>
      <c r="D68" s="28">
        <v>1013.3630000000001</v>
      </c>
      <c r="E68" s="28">
        <v>6.4329999999999998</v>
      </c>
      <c r="F68" s="28">
        <v>52.063000000000002</v>
      </c>
      <c r="G68" s="28">
        <v>7.5780000000000003</v>
      </c>
      <c r="H68" s="28">
        <v>218.77699999999999</v>
      </c>
      <c r="I68" s="28">
        <v>80.117000000000004</v>
      </c>
      <c r="J68" s="28">
        <v>118.46599999999999</v>
      </c>
      <c r="K68" s="28">
        <v>144.108</v>
      </c>
      <c r="L68" s="28">
        <v>0.10100000000000001</v>
      </c>
      <c r="M68" s="28">
        <v>860.73800000000006</v>
      </c>
      <c r="N68" s="28">
        <v>227.13200000000001</v>
      </c>
      <c r="O68" s="28">
        <v>121.508</v>
      </c>
      <c r="P68" s="28">
        <v>182.92</v>
      </c>
      <c r="Q68" s="28">
        <v>414.49700000000001</v>
      </c>
      <c r="R68" s="28">
        <v>113.23699999999999</v>
      </c>
      <c r="S68" s="28">
        <v>313.47300000000001</v>
      </c>
      <c r="T68" s="28">
        <v>184.39</v>
      </c>
      <c r="U68" s="28">
        <v>306.64400000000001</v>
      </c>
      <c r="V68" s="28">
        <v>10.244999999999999</v>
      </c>
      <c r="W68" s="28">
        <v>210.797</v>
      </c>
      <c r="X68" s="28">
        <v>687.37</v>
      </c>
      <c r="Y68" s="28">
        <v>928.00599999999997</v>
      </c>
      <c r="Z68" s="28">
        <v>1601.5530000000001</v>
      </c>
      <c r="AA68" s="28">
        <v>1088.6099999999999</v>
      </c>
      <c r="AB68" s="28">
        <v>283.601</v>
      </c>
      <c r="AC68" s="28">
        <v>61.747</v>
      </c>
      <c r="AD68" s="28">
        <v>354.75400000000002</v>
      </c>
      <c r="AE68" s="28">
        <v>262.62799999999999</v>
      </c>
      <c r="AF68" s="28">
        <v>571.52700000000004</v>
      </c>
      <c r="AG68" s="28">
        <v>2714.0880000000002</v>
      </c>
      <c r="AH68" s="28">
        <v>1344.6410000000001</v>
      </c>
      <c r="AI68" s="28">
        <v>634.76900000000001</v>
      </c>
      <c r="AJ68" s="28">
        <v>251.517</v>
      </c>
      <c r="AK68" s="28">
        <v>338.07499999999999</v>
      </c>
      <c r="AL68" s="28">
        <v>353.79</v>
      </c>
      <c r="AM68" s="28">
        <v>0</v>
      </c>
    </row>
    <row r="69" spans="1:39" ht="13.15" x14ac:dyDescent="0.4">
      <c r="A69" s="48" t="s">
        <v>185</v>
      </c>
      <c r="B69" s="26" t="s">
        <v>53</v>
      </c>
      <c r="C69" s="25" t="s">
        <v>52</v>
      </c>
      <c r="D69" s="27">
        <v>5339.24</v>
      </c>
      <c r="E69" s="27">
        <v>240.648</v>
      </c>
      <c r="F69" s="27">
        <v>966.81700000000001</v>
      </c>
      <c r="G69" s="27">
        <v>51.131</v>
      </c>
      <c r="H69" s="27">
        <v>14399.262000000001</v>
      </c>
      <c r="I69" s="27">
        <v>3903.3510000000001</v>
      </c>
      <c r="J69" s="27">
        <v>1561.4380000000001</v>
      </c>
      <c r="K69" s="27">
        <v>4090.7730000000001</v>
      </c>
      <c r="L69" s="27">
        <v>3039.8380000000002</v>
      </c>
      <c r="M69" s="27">
        <v>8265.7950000000001</v>
      </c>
      <c r="N69" s="27">
        <v>3888.0390000000002</v>
      </c>
      <c r="O69" s="27">
        <v>3665.328</v>
      </c>
      <c r="P69" s="27">
        <v>4322.8599999999997</v>
      </c>
      <c r="Q69" s="27">
        <v>7564.7849999999999</v>
      </c>
      <c r="R69" s="27">
        <v>1912.5840000000001</v>
      </c>
      <c r="S69" s="27">
        <v>2847.2510000000002</v>
      </c>
      <c r="T69" s="27">
        <v>6387.6239999999998</v>
      </c>
      <c r="U69" s="27">
        <v>8455.5020000000004</v>
      </c>
      <c r="V69" s="27">
        <v>3317.6280000000002</v>
      </c>
      <c r="W69" s="27">
        <v>6750.4309999999996</v>
      </c>
      <c r="X69" s="27">
        <v>11375.191000000001</v>
      </c>
      <c r="Y69" s="27">
        <v>30622.271000000001</v>
      </c>
      <c r="Z69" s="27">
        <v>78153.312999999995</v>
      </c>
      <c r="AA69" s="27">
        <v>27160.449000000001</v>
      </c>
      <c r="AB69" s="27">
        <v>34242.980000000003</v>
      </c>
      <c r="AC69" s="27">
        <v>6578.3549999999996</v>
      </c>
      <c r="AD69" s="27">
        <v>4208.6189999999997</v>
      </c>
      <c r="AE69" s="27">
        <v>12857.812</v>
      </c>
      <c r="AF69" s="27">
        <v>23197.249</v>
      </c>
      <c r="AG69" s="27">
        <v>4505.6260000000002</v>
      </c>
      <c r="AH69" s="27">
        <v>60845.470999999998</v>
      </c>
      <c r="AI69" s="27">
        <v>54256.705000000002</v>
      </c>
      <c r="AJ69" s="27">
        <v>50176.737000000001</v>
      </c>
      <c r="AK69" s="27">
        <v>56091.44</v>
      </c>
      <c r="AL69" s="27">
        <v>19922.588</v>
      </c>
      <c r="AM69" s="27">
        <v>10288.799999999999</v>
      </c>
    </row>
    <row r="70" spans="1:39" ht="19.5" x14ac:dyDescent="0.4">
      <c r="A70" s="49"/>
      <c r="B70" s="26" t="s">
        <v>54</v>
      </c>
      <c r="C70" s="25" t="s">
        <v>52</v>
      </c>
      <c r="D70" s="28">
        <v>-6442.7960000000003</v>
      </c>
      <c r="E70" s="28">
        <v>-8.1329999999999991</v>
      </c>
      <c r="F70" s="28">
        <v>3.0990000000000002</v>
      </c>
      <c r="G70" s="28">
        <v>6.3479999999999999</v>
      </c>
      <c r="H70" s="28">
        <v>100.431</v>
      </c>
      <c r="I70" s="28">
        <v>13.728</v>
      </c>
      <c r="J70" s="28">
        <v>11.022</v>
      </c>
      <c r="K70" s="28">
        <v>62.463000000000001</v>
      </c>
      <c r="L70" s="28">
        <v>359.005</v>
      </c>
      <c r="M70" s="28">
        <v>69.069999999999993</v>
      </c>
      <c r="N70" s="28">
        <v>27.472999999999999</v>
      </c>
      <c r="O70" s="28">
        <v>88.64</v>
      </c>
      <c r="P70" s="28">
        <v>21.388999999999999</v>
      </c>
      <c r="Q70" s="28">
        <v>24.135999999999999</v>
      </c>
      <c r="R70" s="28">
        <v>-5.5430000000000001</v>
      </c>
      <c r="S70" s="28">
        <v>4.859</v>
      </c>
      <c r="T70" s="28">
        <v>-4.7549999999999999</v>
      </c>
      <c r="U70" s="28">
        <v>2.74</v>
      </c>
      <c r="V70" s="28">
        <v>-84.816000000000003</v>
      </c>
      <c r="W70" s="28">
        <v>-23.556999999999999</v>
      </c>
      <c r="X70" s="28">
        <v>813.34</v>
      </c>
      <c r="Y70" s="28">
        <v>2129.933</v>
      </c>
      <c r="Z70" s="28">
        <v>839.90899999999999</v>
      </c>
      <c r="AA70" s="28">
        <v>228.64099999999999</v>
      </c>
      <c r="AB70" s="28">
        <v>400.44900000000001</v>
      </c>
      <c r="AC70" s="28">
        <v>45.497</v>
      </c>
      <c r="AD70" s="28">
        <v>524.88699999999994</v>
      </c>
      <c r="AE70" s="28">
        <v>-26.148</v>
      </c>
      <c r="AF70" s="28">
        <v>3178.2089999999998</v>
      </c>
      <c r="AG70" s="28">
        <v>9565.8240000000005</v>
      </c>
      <c r="AH70" s="28">
        <v>16.728999999999999</v>
      </c>
      <c r="AI70" s="28">
        <v>326.77199999999999</v>
      </c>
      <c r="AJ70" s="28">
        <v>-15.859</v>
      </c>
      <c r="AK70" s="28">
        <v>-165.10400000000001</v>
      </c>
      <c r="AL70" s="28">
        <v>142.22200000000001</v>
      </c>
      <c r="AM70" s="28">
        <v>0</v>
      </c>
    </row>
    <row r="71" spans="1:39" ht="19.5" x14ac:dyDescent="0.4">
      <c r="A71" s="50"/>
      <c r="B71" s="26" t="s">
        <v>55</v>
      </c>
      <c r="C71" s="25" t="s">
        <v>52</v>
      </c>
      <c r="D71" s="27">
        <v>31342.557000000001</v>
      </c>
      <c r="E71" s="27">
        <v>76.584999999999994</v>
      </c>
      <c r="F71" s="27">
        <v>1110.4839999999999</v>
      </c>
      <c r="G71" s="27">
        <v>50.52</v>
      </c>
      <c r="H71" s="27">
        <v>16572.207999999999</v>
      </c>
      <c r="I71" s="27">
        <v>2386.721</v>
      </c>
      <c r="J71" s="27">
        <v>563.54</v>
      </c>
      <c r="K71" s="27">
        <v>2618.5630000000001</v>
      </c>
      <c r="L71" s="27">
        <v>-204.84399999999999</v>
      </c>
      <c r="M71" s="27">
        <v>11377.135</v>
      </c>
      <c r="N71" s="27">
        <v>2565.6880000000001</v>
      </c>
      <c r="O71" s="27">
        <v>2028.5319999999999</v>
      </c>
      <c r="P71" s="27">
        <v>4153.2520000000004</v>
      </c>
      <c r="Q71" s="27">
        <v>3505.8789999999999</v>
      </c>
      <c r="R71" s="27">
        <v>1456.6590000000001</v>
      </c>
      <c r="S71" s="27">
        <v>2544.4899999999998</v>
      </c>
      <c r="T71" s="27">
        <v>5211.0309999999999</v>
      </c>
      <c r="U71" s="27">
        <v>4999.9579999999996</v>
      </c>
      <c r="V71" s="27">
        <v>4075.7869999999998</v>
      </c>
      <c r="W71" s="27">
        <v>5595.6260000000002</v>
      </c>
      <c r="X71" s="27">
        <v>26580.069</v>
      </c>
      <c r="Y71" s="27">
        <v>28163.895</v>
      </c>
      <c r="Z71" s="27">
        <v>50157.578000000001</v>
      </c>
      <c r="AA71" s="27">
        <v>25052.909</v>
      </c>
      <c r="AB71" s="27">
        <v>37333.171000000002</v>
      </c>
      <c r="AC71" s="27">
        <v>2347.1489999999999</v>
      </c>
      <c r="AD71" s="27">
        <v>12713.894</v>
      </c>
      <c r="AE71" s="27">
        <v>6318.1350000000002</v>
      </c>
      <c r="AF71" s="27">
        <v>16793.841</v>
      </c>
      <c r="AG71" s="27">
        <v>108397.45</v>
      </c>
      <c r="AH71" s="27">
        <v>25600.6</v>
      </c>
      <c r="AI71" s="27">
        <v>16712.124</v>
      </c>
      <c r="AJ71" s="27">
        <v>13459.123</v>
      </c>
      <c r="AK71" s="27">
        <v>13741.263999999999</v>
      </c>
      <c r="AL71" s="27">
        <v>13659.89</v>
      </c>
      <c r="AM71" s="27">
        <v>0</v>
      </c>
    </row>
    <row r="72" spans="1:39" ht="13.15" x14ac:dyDescent="0.4">
      <c r="A72" s="48" t="s">
        <v>186</v>
      </c>
      <c r="B72" s="26" t="s">
        <v>53</v>
      </c>
      <c r="C72" s="25" t="s">
        <v>52</v>
      </c>
      <c r="D72" s="28">
        <v>2357.4259999999999</v>
      </c>
      <c r="E72" s="28">
        <v>131.08099999999999</v>
      </c>
      <c r="F72" s="28">
        <v>318.61599999999999</v>
      </c>
      <c r="G72" s="28">
        <v>27.507000000000001</v>
      </c>
      <c r="H72" s="28">
        <v>2771.5680000000002</v>
      </c>
      <c r="I72" s="28">
        <v>355.75799999999998</v>
      </c>
      <c r="J72" s="28">
        <v>1608.989</v>
      </c>
      <c r="K72" s="28">
        <v>2713.8159999999998</v>
      </c>
      <c r="L72" s="28">
        <v>126.782</v>
      </c>
      <c r="M72" s="28">
        <v>2352.2860000000001</v>
      </c>
      <c r="N72" s="28">
        <v>1209.934</v>
      </c>
      <c r="O72" s="28">
        <v>1005.798</v>
      </c>
      <c r="P72" s="28">
        <v>1851.8040000000001</v>
      </c>
      <c r="Q72" s="28">
        <v>3642.4670000000001</v>
      </c>
      <c r="R72" s="28">
        <v>959.99599999999998</v>
      </c>
      <c r="S72" s="28">
        <v>2047.1379999999999</v>
      </c>
      <c r="T72" s="28">
        <v>4645.2560000000003</v>
      </c>
      <c r="U72" s="28">
        <v>5641.8770000000004</v>
      </c>
      <c r="V72" s="28">
        <v>1215.3620000000001</v>
      </c>
      <c r="W72" s="28">
        <v>2275.2600000000002</v>
      </c>
      <c r="X72" s="28">
        <v>3143.73</v>
      </c>
      <c r="Y72" s="28">
        <v>17429.246999999999</v>
      </c>
      <c r="Z72" s="28">
        <v>29421.761999999999</v>
      </c>
      <c r="AA72" s="28">
        <v>12475.38</v>
      </c>
      <c r="AB72" s="28">
        <v>5730.8410000000003</v>
      </c>
      <c r="AC72" s="28">
        <v>6333.9920000000002</v>
      </c>
      <c r="AD72" s="28">
        <v>1634.4939999999999</v>
      </c>
      <c r="AE72" s="28">
        <v>10371.013999999999</v>
      </c>
      <c r="AF72" s="28">
        <v>7220.3280000000004</v>
      </c>
      <c r="AG72" s="28">
        <v>3517.482</v>
      </c>
      <c r="AH72" s="28">
        <v>30149.315999999999</v>
      </c>
      <c r="AI72" s="28">
        <v>13934.083000000001</v>
      </c>
      <c r="AJ72" s="28">
        <v>18532.106</v>
      </c>
      <c r="AK72" s="28">
        <v>38108.51</v>
      </c>
      <c r="AL72" s="28">
        <v>8240.5120000000006</v>
      </c>
      <c r="AM72" s="28">
        <v>191</v>
      </c>
    </row>
    <row r="73" spans="1:39" ht="19.5" x14ac:dyDescent="0.4">
      <c r="A73" s="49"/>
      <c r="B73" s="26" t="s">
        <v>54</v>
      </c>
      <c r="C73" s="25" t="s">
        <v>52</v>
      </c>
      <c r="D73" s="27">
        <v>-634.37</v>
      </c>
      <c r="E73" s="27">
        <v>11.763999999999999</v>
      </c>
      <c r="F73" s="27">
        <v>25.366</v>
      </c>
      <c r="G73" s="27">
        <v>3.415</v>
      </c>
      <c r="H73" s="27">
        <v>448.42500000000001</v>
      </c>
      <c r="I73" s="27">
        <v>65.915999999999997</v>
      </c>
      <c r="J73" s="27">
        <v>205.75399999999999</v>
      </c>
      <c r="K73" s="27">
        <v>442.49099999999999</v>
      </c>
      <c r="L73" s="27">
        <v>23.748999999999999</v>
      </c>
      <c r="M73" s="27">
        <v>392.54899999999998</v>
      </c>
      <c r="N73" s="27">
        <v>179.63499999999999</v>
      </c>
      <c r="O73" s="27">
        <v>174.59899999999999</v>
      </c>
      <c r="P73" s="27">
        <v>308.32400000000001</v>
      </c>
      <c r="Q73" s="27">
        <v>642.40499999999997</v>
      </c>
      <c r="R73" s="27">
        <v>165.767</v>
      </c>
      <c r="S73" s="27">
        <v>340.25400000000002</v>
      </c>
      <c r="T73" s="27">
        <v>782.56100000000004</v>
      </c>
      <c r="U73" s="27">
        <v>942.92200000000003</v>
      </c>
      <c r="V73" s="27">
        <v>193.983</v>
      </c>
      <c r="W73" s="27">
        <v>402.303</v>
      </c>
      <c r="X73" s="27">
        <v>1734.905</v>
      </c>
      <c r="Y73" s="27">
        <v>3169.5189999999998</v>
      </c>
      <c r="Z73" s="27">
        <v>5097.1289999999999</v>
      </c>
      <c r="AA73" s="27">
        <v>1988.22</v>
      </c>
      <c r="AB73" s="27">
        <v>997.26800000000003</v>
      </c>
      <c r="AC73" s="27">
        <v>-290.81400000000002</v>
      </c>
      <c r="AD73" s="27">
        <v>276.71199999999999</v>
      </c>
      <c r="AE73" s="27">
        <v>1807.952</v>
      </c>
      <c r="AF73" s="27">
        <v>1855.8119999999999</v>
      </c>
      <c r="AG73" s="27">
        <v>3577</v>
      </c>
      <c r="AH73" s="27">
        <v>3785.317</v>
      </c>
      <c r="AI73" s="27">
        <v>2312.7530000000002</v>
      </c>
      <c r="AJ73" s="27">
        <v>3435.3339999999998</v>
      </c>
      <c r="AK73" s="27">
        <v>7273.5630000000001</v>
      </c>
      <c r="AL73" s="27">
        <v>962.70100000000002</v>
      </c>
      <c r="AM73" s="27">
        <v>0</v>
      </c>
    </row>
    <row r="74" spans="1:39" ht="19.5" x14ac:dyDescent="0.4">
      <c r="A74" s="50"/>
      <c r="B74" s="26" t="s">
        <v>55</v>
      </c>
      <c r="C74" s="25" t="s">
        <v>52</v>
      </c>
      <c r="D74" s="28">
        <v>4265.0439999999999</v>
      </c>
      <c r="E74" s="28">
        <v>16.655000000000001</v>
      </c>
      <c r="F74" s="28">
        <v>1299.4179999999999</v>
      </c>
      <c r="G74" s="28">
        <v>27.178000000000001</v>
      </c>
      <c r="H74" s="28">
        <v>1927.7070000000001</v>
      </c>
      <c r="I74" s="28">
        <v>116.926</v>
      </c>
      <c r="J74" s="28">
        <v>868.75699999999995</v>
      </c>
      <c r="K74" s="28">
        <v>2036.2929999999999</v>
      </c>
      <c r="L74" s="28">
        <v>723.06899999999996</v>
      </c>
      <c r="M74" s="28">
        <v>6491.0649999999996</v>
      </c>
      <c r="N74" s="28">
        <v>532.33100000000002</v>
      </c>
      <c r="O74" s="28">
        <v>513.50300000000004</v>
      </c>
      <c r="P74" s="28">
        <v>1264.5719999999999</v>
      </c>
      <c r="Q74" s="28">
        <v>1716.827</v>
      </c>
      <c r="R74" s="28">
        <v>2142.0369999999998</v>
      </c>
      <c r="S74" s="28">
        <v>420.00799999999998</v>
      </c>
      <c r="T74" s="28">
        <v>3044.3829999999998</v>
      </c>
      <c r="U74" s="28">
        <v>3752.3009999999999</v>
      </c>
      <c r="V74" s="28">
        <v>1489.9549999999999</v>
      </c>
      <c r="W74" s="28">
        <v>966.33699999999999</v>
      </c>
      <c r="X74" s="28">
        <v>7648.4650000000001</v>
      </c>
      <c r="Y74" s="28">
        <v>4829.2340000000004</v>
      </c>
      <c r="Z74" s="28">
        <v>13082.808999999999</v>
      </c>
      <c r="AA74" s="28">
        <v>9517.1</v>
      </c>
      <c r="AB74" s="28">
        <v>1261.3910000000001</v>
      </c>
      <c r="AC74" s="28">
        <v>5907.8220000000001</v>
      </c>
      <c r="AD74" s="28">
        <v>3236.895</v>
      </c>
      <c r="AE74" s="28">
        <v>4585.433</v>
      </c>
      <c r="AF74" s="28">
        <v>11341.159</v>
      </c>
      <c r="AG74" s="28">
        <v>29810.918000000001</v>
      </c>
      <c r="AH74" s="28">
        <v>15443.666999999999</v>
      </c>
      <c r="AI74" s="28">
        <v>4674.7640000000001</v>
      </c>
      <c r="AJ74" s="28">
        <v>2264.4609999999998</v>
      </c>
      <c r="AK74" s="28">
        <v>3174.7260000000001</v>
      </c>
      <c r="AL74" s="28">
        <v>3812.1880000000001</v>
      </c>
      <c r="AM74" s="28">
        <v>0</v>
      </c>
    </row>
    <row r="75" spans="1:39" ht="13.15" x14ac:dyDescent="0.4">
      <c r="A75" s="48" t="s">
        <v>187</v>
      </c>
      <c r="B75" s="26" t="s">
        <v>53</v>
      </c>
      <c r="C75" s="25" t="s">
        <v>52</v>
      </c>
      <c r="D75" s="27">
        <v>7413.3389999999999</v>
      </c>
      <c r="E75" s="27">
        <v>2809.7269999999999</v>
      </c>
      <c r="F75" s="27">
        <v>2381.56</v>
      </c>
      <c r="G75" s="27">
        <v>1695.34</v>
      </c>
      <c r="H75" s="27">
        <v>27433.323</v>
      </c>
      <c r="I75" s="27">
        <v>5906.7110000000002</v>
      </c>
      <c r="J75" s="27">
        <v>2278.2829999999999</v>
      </c>
      <c r="K75" s="27">
        <v>9654.8289999999997</v>
      </c>
      <c r="L75" s="27">
        <v>3181.9380000000001</v>
      </c>
      <c r="M75" s="27">
        <v>16251.985000000001</v>
      </c>
      <c r="N75" s="27">
        <v>9958.5949999999993</v>
      </c>
      <c r="O75" s="27">
        <v>5343.6980000000003</v>
      </c>
      <c r="P75" s="27">
        <v>3663.739</v>
      </c>
      <c r="Q75" s="27">
        <v>19051.941999999999</v>
      </c>
      <c r="R75" s="27">
        <v>9513.7129999999997</v>
      </c>
      <c r="S75" s="27">
        <v>5518.5789999999997</v>
      </c>
      <c r="T75" s="27">
        <v>12987.161</v>
      </c>
      <c r="U75" s="27">
        <v>14395.539000000001</v>
      </c>
      <c r="V75" s="27">
        <v>10765.63</v>
      </c>
      <c r="W75" s="27">
        <v>14415.483</v>
      </c>
      <c r="X75" s="27">
        <v>24007.449000000001</v>
      </c>
      <c r="Y75" s="27">
        <v>77927.523000000001</v>
      </c>
      <c r="Z75" s="27">
        <v>177011.823</v>
      </c>
      <c r="AA75" s="27">
        <v>77444.254000000001</v>
      </c>
      <c r="AB75" s="27">
        <v>50052.286</v>
      </c>
      <c r="AC75" s="27">
        <v>23059.29</v>
      </c>
      <c r="AD75" s="27">
        <v>22948.798999999999</v>
      </c>
      <c r="AE75" s="27">
        <v>50920.673999999999</v>
      </c>
      <c r="AF75" s="27">
        <v>100830.29</v>
      </c>
      <c r="AG75" s="27">
        <v>19929.484</v>
      </c>
      <c r="AH75" s="27">
        <v>186381.31</v>
      </c>
      <c r="AI75" s="27">
        <v>89900.501999999993</v>
      </c>
      <c r="AJ75" s="27">
        <v>134724.217</v>
      </c>
      <c r="AK75" s="27">
        <v>147082.33799999999</v>
      </c>
      <c r="AL75" s="27">
        <v>46832.006000000001</v>
      </c>
      <c r="AM75" s="27">
        <v>10113.6</v>
      </c>
    </row>
    <row r="76" spans="1:39" ht="19.5" x14ac:dyDescent="0.4">
      <c r="A76" s="49"/>
      <c r="B76" s="26" t="s">
        <v>54</v>
      </c>
      <c r="C76" s="25" t="s">
        <v>52</v>
      </c>
      <c r="D76" s="28">
        <v>-2752.386</v>
      </c>
      <c r="E76" s="28">
        <v>136.96100000000001</v>
      </c>
      <c r="F76" s="28">
        <v>163.00700000000001</v>
      </c>
      <c r="G76" s="28">
        <v>210.47900000000001</v>
      </c>
      <c r="H76" s="28">
        <v>297.63799999999998</v>
      </c>
      <c r="I76" s="28">
        <v>44.491999999999997</v>
      </c>
      <c r="J76" s="28">
        <v>82.846999999999994</v>
      </c>
      <c r="K76" s="28">
        <v>256.214</v>
      </c>
      <c r="L76" s="28">
        <v>121.202</v>
      </c>
      <c r="M76" s="28">
        <v>153.422</v>
      </c>
      <c r="N76" s="28">
        <v>204.05099999999999</v>
      </c>
      <c r="O76" s="28">
        <v>204.05199999999999</v>
      </c>
      <c r="P76" s="28">
        <v>142.68299999999999</v>
      </c>
      <c r="Q76" s="28">
        <v>401.96600000000001</v>
      </c>
      <c r="R76" s="28">
        <v>116.601</v>
      </c>
      <c r="S76" s="28">
        <v>88.984999999999999</v>
      </c>
      <c r="T76" s="28">
        <v>303.77499999999998</v>
      </c>
      <c r="U76" s="28">
        <v>176.435</v>
      </c>
      <c r="V76" s="28">
        <v>64.436999999999998</v>
      </c>
      <c r="W76" s="28">
        <v>265.41899999999998</v>
      </c>
      <c r="X76" s="28">
        <v>4214.4979999999996</v>
      </c>
      <c r="Y76" s="28">
        <v>1963.799</v>
      </c>
      <c r="Z76" s="28">
        <v>14512.159</v>
      </c>
      <c r="AA76" s="28">
        <v>2913.48</v>
      </c>
      <c r="AB76" s="28">
        <v>4010.442</v>
      </c>
      <c r="AC76" s="28">
        <v>-403.49900000000002</v>
      </c>
      <c r="AD76" s="28">
        <v>770.17600000000004</v>
      </c>
      <c r="AE76" s="28">
        <v>474.07299999999998</v>
      </c>
      <c r="AF76" s="28">
        <v>4266.6580000000004</v>
      </c>
      <c r="AG76" s="28">
        <v>-30.684000000000001</v>
      </c>
      <c r="AH76" s="28">
        <v>4076.415</v>
      </c>
      <c r="AI76" s="28">
        <v>2732.6390000000001</v>
      </c>
      <c r="AJ76" s="28">
        <v>575.33100000000002</v>
      </c>
      <c r="AK76" s="28">
        <v>599.87900000000002</v>
      </c>
      <c r="AL76" s="28">
        <v>1640.079</v>
      </c>
      <c r="AM76" s="28">
        <v>0</v>
      </c>
    </row>
    <row r="77" spans="1:39" ht="19.5" x14ac:dyDescent="0.4">
      <c r="A77" s="50"/>
      <c r="B77" s="26" t="s">
        <v>55</v>
      </c>
      <c r="C77" s="25" t="s">
        <v>52</v>
      </c>
      <c r="D77" s="27">
        <v>12516.147000000001</v>
      </c>
      <c r="E77" s="27">
        <v>20660.312000000002</v>
      </c>
      <c r="F77" s="27">
        <v>1688.3330000000001</v>
      </c>
      <c r="G77" s="27">
        <v>1675.0820000000001</v>
      </c>
      <c r="H77" s="27">
        <v>13560.939</v>
      </c>
      <c r="I77" s="27">
        <v>3726.5970000000002</v>
      </c>
      <c r="J77" s="27">
        <v>1366.97</v>
      </c>
      <c r="K77" s="27">
        <v>4495.2569999999996</v>
      </c>
      <c r="L77" s="27">
        <v>1397.66</v>
      </c>
      <c r="M77" s="27">
        <v>19901.893</v>
      </c>
      <c r="N77" s="27">
        <v>3338.4540000000002</v>
      </c>
      <c r="O77" s="27">
        <v>2042.05</v>
      </c>
      <c r="P77" s="27">
        <v>1845.6780000000001</v>
      </c>
      <c r="Q77" s="27">
        <v>6505.0919999999996</v>
      </c>
      <c r="R77" s="27">
        <v>2276.7860000000001</v>
      </c>
      <c r="S77" s="27">
        <v>2203.136</v>
      </c>
      <c r="T77" s="27">
        <v>2594.364</v>
      </c>
      <c r="U77" s="27">
        <v>6193.6260000000002</v>
      </c>
      <c r="V77" s="27">
        <v>5529.3329999999996</v>
      </c>
      <c r="W77" s="27">
        <v>9627.1980000000003</v>
      </c>
      <c r="X77" s="27">
        <v>41175.353000000003</v>
      </c>
      <c r="Y77" s="27">
        <v>76634.178</v>
      </c>
      <c r="Z77" s="27">
        <v>86896.517999999996</v>
      </c>
      <c r="AA77" s="27">
        <v>34975.567000000003</v>
      </c>
      <c r="AB77" s="27">
        <v>21776.671999999999</v>
      </c>
      <c r="AC77" s="27">
        <v>18814.11</v>
      </c>
      <c r="AD77" s="27">
        <v>22878.224999999999</v>
      </c>
      <c r="AE77" s="27">
        <v>14960.153</v>
      </c>
      <c r="AF77" s="27">
        <v>70213.451000000001</v>
      </c>
      <c r="AG77" s="27">
        <v>339902.8</v>
      </c>
      <c r="AH77" s="27">
        <v>125974.575</v>
      </c>
      <c r="AI77" s="27">
        <v>29680.76</v>
      </c>
      <c r="AJ77" s="27">
        <v>22712.552</v>
      </c>
      <c r="AK77" s="27">
        <v>42496.283000000003</v>
      </c>
      <c r="AL77" s="27">
        <v>46038.815000000002</v>
      </c>
      <c r="AM77" s="27">
        <v>0</v>
      </c>
    </row>
    <row r="78" spans="1:39" ht="13.15" x14ac:dyDescent="0.4">
      <c r="A78" s="48" t="s">
        <v>188</v>
      </c>
      <c r="B78" s="26" t="s">
        <v>53</v>
      </c>
      <c r="C78" s="25" t="s">
        <v>52</v>
      </c>
      <c r="D78" s="28">
        <v>450.34500000000003</v>
      </c>
      <c r="E78" s="28">
        <v>235.54499999999999</v>
      </c>
      <c r="F78" s="28">
        <v>173.67599999999999</v>
      </c>
      <c r="G78" s="28">
        <v>0.28399999999999997</v>
      </c>
      <c r="H78" s="28">
        <v>507.274</v>
      </c>
      <c r="I78" s="28">
        <v>484.88099999999997</v>
      </c>
      <c r="J78" s="28">
        <v>91.305000000000007</v>
      </c>
      <c r="K78" s="28">
        <v>102.057</v>
      </c>
      <c r="L78" s="28">
        <v>44.593000000000004</v>
      </c>
      <c r="M78" s="28">
        <v>267.88799999999998</v>
      </c>
      <c r="N78" s="28">
        <v>205.422</v>
      </c>
      <c r="O78" s="28">
        <v>185.733</v>
      </c>
      <c r="P78" s="28">
        <v>108.274</v>
      </c>
      <c r="Q78" s="28">
        <v>397.30599999999998</v>
      </c>
      <c r="R78" s="28">
        <v>100.18300000000001</v>
      </c>
      <c r="S78" s="28">
        <v>176.68199999999999</v>
      </c>
      <c r="T78" s="28">
        <v>244.53</v>
      </c>
      <c r="U78" s="28">
        <v>128.16800000000001</v>
      </c>
      <c r="V78" s="28">
        <v>40.704999999999998</v>
      </c>
      <c r="W78" s="28">
        <v>336.21800000000002</v>
      </c>
      <c r="X78" s="28">
        <v>847.85</v>
      </c>
      <c r="Y78" s="28">
        <v>821.28300000000002</v>
      </c>
      <c r="Z78" s="28">
        <v>2752.355</v>
      </c>
      <c r="AA78" s="28">
        <v>1203.4649999999999</v>
      </c>
      <c r="AB78" s="28">
        <v>737.37599999999998</v>
      </c>
      <c r="AC78" s="28">
        <v>263.37200000000001</v>
      </c>
      <c r="AD78" s="28">
        <v>348.59899999999999</v>
      </c>
      <c r="AE78" s="28">
        <v>684.92200000000003</v>
      </c>
      <c r="AF78" s="28">
        <v>1068.0650000000001</v>
      </c>
      <c r="AG78" s="28">
        <v>208.678</v>
      </c>
      <c r="AH78" s="28">
        <v>1656.952</v>
      </c>
      <c r="AI78" s="28">
        <v>2335.4760000000001</v>
      </c>
      <c r="AJ78" s="28">
        <v>1473.605</v>
      </c>
      <c r="AK78" s="28">
        <v>1269.1659999999999</v>
      </c>
      <c r="AL78" s="28">
        <v>458.012</v>
      </c>
      <c r="AM78" s="28">
        <v>68.099999999999994</v>
      </c>
    </row>
    <row r="79" spans="1:39" ht="19.5" x14ac:dyDescent="0.4">
      <c r="A79" s="49"/>
      <c r="B79" s="26" t="s">
        <v>54</v>
      </c>
      <c r="C79" s="25" t="s">
        <v>52</v>
      </c>
      <c r="D79" s="27">
        <v>-922.11900000000003</v>
      </c>
      <c r="E79" s="27">
        <v>0.751</v>
      </c>
      <c r="F79" s="27">
        <v>1.4650000000000001</v>
      </c>
      <c r="G79" s="27">
        <v>3.5000000000000003E-2</v>
      </c>
      <c r="H79" s="27">
        <v>9.6229999999999993</v>
      </c>
      <c r="I79" s="27">
        <v>1.556</v>
      </c>
      <c r="J79" s="27">
        <v>0.69599999999999995</v>
      </c>
      <c r="K79" s="27">
        <v>1.4339999999999999</v>
      </c>
      <c r="L79" s="27">
        <v>2.0219999999999998</v>
      </c>
      <c r="M79" s="27">
        <v>6.891</v>
      </c>
      <c r="N79" s="27">
        <v>1.7150000000000001</v>
      </c>
      <c r="O79" s="27">
        <v>7.0460000000000003</v>
      </c>
      <c r="P79" s="27">
        <v>1.8859999999999999</v>
      </c>
      <c r="Q79" s="27">
        <v>4.1459999999999999</v>
      </c>
      <c r="R79" s="27">
        <v>-5.5E-2</v>
      </c>
      <c r="S79" s="27">
        <v>1.8640000000000001</v>
      </c>
      <c r="T79" s="27">
        <v>2.536</v>
      </c>
      <c r="U79" s="27">
        <v>0.97299999999999998</v>
      </c>
      <c r="V79" s="27">
        <v>0.624</v>
      </c>
      <c r="W79" s="27">
        <v>2.14</v>
      </c>
      <c r="X79" s="27">
        <v>44.393999999999998</v>
      </c>
      <c r="Y79" s="27">
        <v>14.34</v>
      </c>
      <c r="Z79" s="27">
        <v>32.106999999999999</v>
      </c>
      <c r="AA79" s="27">
        <v>-70.275000000000006</v>
      </c>
      <c r="AB79" s="27">
        <v>8.56</v>
      </c>
      <c r="AC79" s="27">
        <v>0.39100000000000001</v>
      </c>
      <c r="AD79" s="27">
        <v>0.80300000000000005</v>
      </c>
      <c r="AE79" s="27">
        <v>1.3640000000000001</v>
      </c>
      <c r="AF79" s="27">
        <v>171.59</v>
      </c>
      <c r="AG79" s="27">
        <v>21.783999999999999</v>
      </c>
      <c r="AH79" s="27">
        <v>9.8819999999999997</v>
      </c>
      <c r="AI79" s="27">
        <v>21.972000000000001</v>
      </c>
      <c r="AJ79" s="27">
        <v>-8.4600000000000009</v>
      </c>
      <c r="AK79" s="27">
        <v>-72.644999999999996</v>
      </c>
      <c r="AL79" s="27">
        <v>-6.415</v>
      </c>
      <c r="AM79" s="27">
        <v>0</v>
      </c>
    </row>
    <row r="80" spans="1:39" ht="19.5" x14ac:dyDescent="0.4">
      <c r="A80" s="50"/>
      <c r="B80" s="26" t="s">
        <v>55</v>
      </c>
      <c r="C80" s="25" t="s">
        <v>52</v>
      </c>
      <c r="D80" s="28">
        <v>2548.3739999999998</v>
      </c>
      <c r="E80" s="28">
        <v>211.404</v>
      </c>
      <c r="F80" s="28">
        <v>444.95800000000003</v>
      </c>
      <c r="G80" s="28">
        <v>0.28100000000000003</v>
      </c>
      <c r="H80" s="28">
        <v>763.50300000000004</v>
      </c>
      <c r="I80" s="28">
        <v>305.26299999999998</v>
      </c>
      <c r="J80" s="28">
        <v>54.499000000000002</v>
      </c>
      <c r="K80" s="28">
        <v>179.50899999999999</v>
      </c>
      <c r="L80" s="28">
        <v>75.484999999999999</v>
      </c>
      <c r="M80" s="28">
        <v>332.221</v>
      </c>
      <c r="N80" s="28">
        <v>146.76300000000001</v>
      </c>
      <c r="O80" s="28">
        <v>250.52099999999999</v>
      </c>
      <c r="P80" s="28">
        <v>234.24</v>
      </c>
      <c r="Q80" s="28">
        <v>223.548</v>
      </c>
      <c r="R80" s="28">
        <v>108.373</v>
      </c>
      <c r="S80" s="28">
        <v>145.554</v>
      </c>
      <c r="T80" s="28">
        <v>217.53399999999999</v>
      </c>
      <c r="U80" s="28">
        <v>104.85899999999999</v>
      </c>
      <c r="V80" s="28">
        <v>36.872</v>
      </c>
      <c r="W80" s="28">
        <v>192.74199999999999</v>
      </c>
      <c r="X80" s="28">
        <v>1410.4549999999999</v>
      </c>
      <c r="Y80" s="28">
        <v>1047.377</v>
      </c>
      <c r="Z80" s="28">
        <v>3117.3380000000002</v>
      </c>
      <c r="AA80" s="28">
        <v>1493.31</v>
      </c>
      <c r="AB80" s="28">
        <v>295.06400000000002</v>
      </c>
      <c r="AC80" s="28">
        <v>102.637</v>
      </c>
      <c r="AD80" s="28">
        <v>592.99800000000005</v>
      </c>
      <c r="AE80" s="28">
        <v>302.31299999999999</v>
      </c>
      <c r="AF80" s="28">
        <v>1795.5440000000001</v>
      </c>
      <c r="AG80" s="28">
        <v>4039.9380000000001</v>
      </c>
      <c r="AH80" s="28">
        <v>1062.1659999999999</v>
      </c>
      <c r="AI80" s="28">
        <v>503.95299999999997</v>
      </c>
      <c r="AJ80" s="28">
        <v>305.85500000000002</v>
      </c>
      <c r="AK80" s="28">
        <v>426.57900000000001</v>
      </c>
      <c r="AL80" s="28">
        <v>538.803</v>
      </c>
      <c r="AM80" s="28">
        <v>0</v>
      </c>
    </row>
    <row r="81" spans="1:39" ht="13.15" x14ac:dyDescent="0.4">
      <c r="A81" s="51" t="s">
        <v>189</v>
      </c>
      <c r="B81" s="26" t="s">
        <v>53</v>
      </c>
      <c r="C81" s="25" t="s">
        <v>52</v>
      </c>
      <c r="D81" s="27">
        <v>85.736000000000004</v>
      </c>
      <c r="E81" s="27">
        <v>2.0590000000000002</v>
      </c>
      <c r="F81" s="27">
        <v>4.8620000000000001</v>
      </c>
      <c r="G81" s="27">
        <v>2.0830000000000002</v>
      </c>
      <c r="H81" s="27">
        <v>158.001</v>
      </c>
      <c r="I81" s="27">
        <v>10.647</v>
      </c>
      <c r="J81" s="27">
        <v>16.896999999999998</v>
      </c>
      <c r="K81" s="27">
        <v>20.356999999999999</v>
      </c>
      <c r="L81" s="27">
        <v>0.27500000000000002</v>
      </c>
      <c r="M81" s="27">
        <v>72.959999999999994</v>
      </c>
      <c r="N81" s="27">
        <v>13.759</v>
      </c>
      <c r="O81" s="27">
        <v>37.378999999999998</v>
      </c>
      <c r="P81" s="27">
        <v>2.9620000000000002</v>
      </c>
      <c r="Q81" s="27">
        <v>44.548000000000002</v>
      </c>
      <c r="R81" s="27">
        <v>16.417000000000002</v>
      </c>
      <c r="S81" s="27">
        <v>2.9550000000000001</v>
      </c>
      <c r="T81" s="27">
        <v>12.170999999999999</v>
      </c>
      <c r="U81" s="27">
        <v>2.2330000000000001</v>
      </c>
      <c r="V81" s="27">
        <v>1.546</v>
      </c>
      <c r="W81" s="27">
        <v>47.59</v>
      </c>
      <c r="X81" s="27">
        <v>73.997</v>
      </c>
      <c r="Y81" s="27">
        <v>211.66499999999999</v>
      </c>
      <c r="Z81" s="27">
        <v>1150.711</v>
      </c>
      <c r="AA81" s="27">
        <v>355.91899999999998</v>
      </c>
      <c r="AB81" s="27">
        <v>554.75</v>
      </c>
      <c r="AC81" s="27">
        <v>100.631</v>
      </c>
      <c r="AD81" s="27">
        <v>79.908000000000001</v>
      </c>
      <c r="AE81" s="27">
        <v>103.801</v>
      </c>
      <c r="AF81" s="27">
        <v>4589.9040000000005</v>
      </c>
      <c r="AG81" s="27">
        <v>19.87</v>
      </c>
      <c r="AH81" s="27">
        <v>787.59400000000005</v>
      </c>
      <c r="AI81" s="27">
        <v>1466.6289999999999</v>
      </c>
      <c r="AJ81" s="27">
        <v>751.68899999999996</v>
      </c>
      <c r="AK81" s="27">
        <v>632.09100000000001</v>
      </c>
      <c r="AL81" s="27">
        <v>103.51600000000001</v>
      </c>
      <c r="AM81" s="27">
        <v>183.2</v>
      </c>
    </row>
    <row r="82" spans="1:39" ht="19.5" x14ac:dyDescent="0.4">
      <c r="A82" s="52"/>
      <c r="B82" s="26" t="s">
        <v>54</v>
      </c>
      <c r="C82" s="25" t="s">
        <v>52</v>
      </c>
      <c r="D82" s="28">
        <v>8.4169999999999998</v>
      </c>
      <c r="E82" s="28">
        <v>0.61</v>
      </c>
      <c r="F82" s="28">
        <v>0.82499999999999996</v>
      </c>
      <c r="G82" s="28">
        <v>0.25900000000000001</v>
      </c>
      <c r="H82" s="28">
        <v>18.282</v>
      </c>
      <c r="I82" s="28">
        <v>0.372</v>
      </c>
      <c r="J82" s="28">
        <v>1.1439999999999999</v>
      </c>
      <c r="K82" s="28">
        <v>0.873</v>
      </c>
      <c r="L82" s="28">
        <v>0.153</v>
      </c>
      <c r="M82" s="28">
        <v>4.0860000000000003</v>
      </c>
      <c r="N82" s="28">
        <v>0.73899999999999999</v>
      </c>
      <c r="O82" s="28">
        <v>3.1739999999999999</v>
      </c>
      <c r="P82" s="28">
        <v>0.49399999999999999</v>
      </c>
      <c r="Q82" s="28">
        <v>2.5670000000000002</v>
      </c>
      <c r="R82" s="28">
        <v>0.77500000000000002</v>
      </c>
      <c r="S82" s="28">
        <v>0.35699999999999998</v>
      </c>
      <c r="T82" s="28">
        <v>0.65300000000000002</v>
      </c>
      <c r="U82" s="28">
        <v>0.16700000000000001</v>
      </c>
      <c r="V82" s="28">
        <v>2.4E-2</v>
      </c>
      <c r="W82" s="28">
        <v>1.8779999999999999</v>
      </c>
      <c r="X82" s="28">
        <v>18.405000000000001</v>
      </c>
      <c r="Y82" s="28">
        <v>14.686</v>
      </c>
      <c r="Z82" s="28">
        <v>65.668000000000006</v>
      </c>
      <c r="AA82" s="28">
        <v>28.062000000000001</v>
      </c>
      <c r="AB82" s="28">
        <v>31.609000000000002</v>
      </c>
      <c r="AC82" s="28">
        <v>6.3869999999999996</v>
      </c>
      <c r="AD82" s="28">
        <v>11.603</v>
      </c>
      <c r="AE82" s="28">
        <v>5.7409999999999997</v>
      </c>
      <c r="AF82" s="28">
        <v>82.67</v>
      </c>
      <c r="AG82" s="28">
        <v>104.639</v>
      </c>
      <c r="AH82" s="28">
        <v>39.677</v>
      </c>
      <c r="AI82" s="28">
        <v>12.436999999999999</v>
      </c>
      <c r="AJ82" s="28">
        <v>18.239999999999998</v>
      </c>
      <c r="AK82" s="28">
        <v>9.9819999999999993</v>
      </c>
      <c r="AL82" s="28">
        <v>15.978</v>
      </c>
      <c r="AM82" s="28">
        <v>0</v>
      </c>
    </row>
    <row r="83" spans="1:39" ht="19.5" x14ac:dyDescent="0.4">
      <c r="A83" s="53"/>
      <c r="B83" s="26" t="s">
        <v>55</v>
      </c>
      <c r="C83" s="25" t="s">
        <v>52</v>
      </c>
      <c r="D83" s="27">
        <v>311.346</v>
      </c>
      <c r="E83" s="27">
        <v>6.03</v>
      </c>
      <c r="F83" s="27">
        <v>9.0129999999999999</v>
      </c>
      <c r="G83" s="27">
        <v>2.0579999999999998</v>
      </c>
      <c r="H83" s="27">
        <v>103.617</v>
      </c>
      <c r="I83" s="27">
        <v>2.4809999999999999</v>
      </c>
      <c r="J83" s="27">
        <v>18.158999999999999</v>
      </c>
      <c r="K83" s="27">
        <v>19.07</v>
      </c>
      <c r="L83" s="27">
        <v>0.872</v>
      </c>
      <c r="M83" s="27">
        <v>76.155000000000001</v>
      </c>
      <c r="N83" s="27">
        <v>9.1020000000000003</v>
      </c>
      <c r="O83" s="27">
        <v>50.847000000000001</v>
      </c>
      <c r="P83" s="27">
        <v>10.544</v>
      </c>
      <c r="Q83" s="27">
        <v>20.085000000000001</v>
      </c>
      <c r="R83" s="27">
        <v>12.108000000000001</v>
      </c>
      <c r="S83" s="27">
        <v>6.2880000000000003</v>
      </c>
      <c r="T83" s="27">
        <v>7.2759999999999998</v>
      </c>
      <c r="U83" s="27">
        <v>1.5</v>
      </c>
      <c r="V83" s="27">
        <v>-0.67</v>
      </c>
      <c r="W83" s="27">
        <v>35.832000000000001</v>
      </c>
      <c r="X83" s="27">
        <v>339.59699999999998</v>
      </c>
      <c r="Y83" s="27">
        <v>390.04899999999998</v>
      </c>
      <c r="Z83" s="27">
        <v>640.221</v>
      </c>
      <c r="AA83" s="27">
        <v>903.91899999999998</v>
      </c>
      <c r="AB83" s="27">
        <v>522.14099999999996</v>
      </c>
      <c r="AC83" s="27">
        <v>105.08199999999999</v>
      </c>
      <c r="AD83" s="27">
        <v>276.68900000000002</v>
      </c>
      <c r="AE83" s="27">
        <v>121.258</v>
      </c>
      <c r="AF83" s="27">
        <v>-2473.174</v>
      </c>
      <c r="AG83" s="27">
        <v>1615.5909999999999</v>
      </c>
      <c r="AH83" s="27">
        <v>850.529</v>
      </c>
      <c r="AI83" s="27">
        <v>140.63399999999999</v>
      </c>
      <c r="AJ83" s="27">
        <v>396.07100000000003</v>
      </c>
      <c r="AK83" s="27">
        <v>75.927000000000007</v>
      </c>
      <c r="AL83" s="27">
        <v>449.50599999999997</v>
      </c>
      <c r="AM83" s="27">
        <v>0</v>
      </c>
    </row>
    <row r="84" spans="1:39" ht="13.15" x14ac:dyDescent="0.4">
      <c r="A84" s="48" t="s">
        <v>190</v>
      </c>
      <c r="B84" s="26" t="s">
        <v>53</v>
      </c>
      <c r="C84" s="25" t="s">
        <v>52</v>
      </c>
      <c r="D84" s="28">
        <v>289.75299999999999</v>
      </c>
      <c r="E84" s="28">
        <v>156.33199999999999</v>
      </c>
      <c r="F84" s="28">
        <v>10.848000000000001</v>
      </c>
      <c r="G84" s="28">
        <v>37.212000000000003</v>
      </c>
      <c r="H84" s="28">
        <v>993.53499999999997</v>
      </c>
      <c r="I84" s="28">
        <v>286.09899999999999</v>
      </c>
      <c r="J84" s="28">
        <v>218.828</v>
      </c>
      <c r="K84" s="28">
        <v>223.89500000000001</v>
      </c>
      <c r="L84" s="28">
        <v>31.32</v>
      </c>
      <c r="M84" s="28">
        <v>293.00400000000002</v>
      </c>
      <c r="N84" s="28">
        <v>200.18600000000001</v>
      </c>
      <c r="O84" s="28">
        <v>248.16499999999999</v>
      </c>
      <c r="P84" s="28">
        <v>70.900999999999996</v>
      </c>
      <c r="Q84" s="28">
        <v>504.45800000000003</v>
      </c>
      <c r="R84" s="28">
        <v>142.92599999999999</v>
      </c>
      <c r="S84" s="28">
        <v>183.035</v>
      </c>
      <c r="T84" s="28">
        <v>231.452</v>
      </c>
      <c r="U84" s="28">
        <v>37.616999999999997</v>
      </c>
      <c r="V84" s="28">
        <v>170.25</v>
      </c>
      <c r="W84" s="28">
        <v>328.97699999999998</v>
      </c>
      <c r="X84" s="28">
        <v>878.73199999999997</v>
      </c>
      <c r="Y84" s="28">
        <v>1350.8389999999999</v>
      </c>
      <c r="Z84" s="28">
        <v>3390.779</v>
      </c>
      <c r="AA84" s="28">
        <v>1250.646</v>
      </c>
      <c r="AB84" s="28">
        <v>1337.73</v>
      </c>
      <c r="AC84" s="28">
        <v>274.72399999999999</v>
      </c>
      <c r="AD84" s="28">
        <v>200.59</v>
      </c>
      <c r="AE84" s="28">
        <v>422.36500000000001</v>
      </c>
      <c r="AF84" s="28">
        <v>1013.146</v>
      </c>
      <c r="AG84" s="28">
        <v>188.47499999999999</v>
      </c>
      <c r="AH84" s="28">
        <v>2107.5859999999998</v>
      </c>
      <c r="AI84" s="28">
        <v>2068.7849999999999</v>
      </c>
      <c r="AJ84" s="28">
        <v>1808.68</v>
      </c>
      <c r="AK84" s="28">
        <v>1717.001</v>
      </c>
      <c r="AL84" s="28">
        <v>891.61900000000003</v>
      </c>
      <c r="AM84" s="28">
        <v>21.6</v>
      </c>
    </row>
    <row r="85" spans="1:39" ht="19.5" x14ac:dyDescent="0.4">
      <c r="A85" s="49"/>
      <c r="B85" s="26" t="s">
        <v>54</v>
      </c>
      <c r="C85" s="25" t="s">
        <v>52</v>
      </c>
      <c r="D85" s="27">
        <v>3.4409999999999998</v>
      </c>
      <c r="E85" s="27">
        <v>46.343000000000004</v>
      </c>
      <c r="F85" s="27">
        <v>1.841</v>
      </c>
      <c r="G85" s="27">
        <v>4.62</v>
      </c>
      <c r="H85" s="27">
        <v>17.286000000000001</v>
      </c>
      <c r="I85" s="27">
        <v>3.0209999999999999</v>
      </c>
      <c r="J85" s="27">
        <v>1.415</v>
      </c>
      <c r="K85" s="27">
        <v>2.7090000000000001</v>
      </c>
      <c r="L85" s="27">
        <v>2.012</v>
      </c>
      <c r="M85" s="27">
        <v>13.61</v>
      </c>
      <c r="N85" s="27">
        <v>2.5230000000000001</v>
      </c>
      <c r="O85" s="27">
        <v>8.5820000000000007</v>
      </c>
      <c r="P85" s="27">
        <v>0.41399999999999998</v>
      </c>
      <c r="Q85" s="27">
        <v>4.3719999999999999</v>
      </c>
      <c r="R85" s="27">
        <v>0.65700000000000003</v>
      </c>
      <c r="S85" s="27">
        <v>1.5549999999999999</v>
      </c>
      <c r="T85" s="27">
        <v>1.746</v>
      </c>
      <c r="U85" s="27">
        <v>0.13400000000000001</v>
      </c>
      <c r="V85" s="27">
        <v>2.4809999999999999</v>
      </c>
      <c r="W85" s="27">
        <v>2.6230000000000002</v>
      </c>
      <c r="X85" s="27">
        <v>6.5289999999999999</v>
      </c>
      <c r="Y85" s="27">
        <v>25.577999999999999</v>
      </c>
      <c r="Z85" s="27">
        <v>71.447999999999993</v>
      </c>
      <c r="AA85" s="27">
        <v>34.643999999999998</v>
      </c>
      <c r="AB85" s="27">
        <v>33.235999999999997</v>
      </c>
      <c r="AC85" s="27">
        <v>11.585000000000001</v>
      </c>
      <c r="AD85" s="27">
        <v>7.0339999999999998</v>
      </c>
      <c r="AE85" s="27">
        <v>2.173</v>
      </c>
      <c r="AF85" s="27">
        <v>74.457999999999998</v>
      </c>
      <c r="AG85" s="27">
        <v>15.836</v>
      </c>
      <c r="AH85" s="27">
        <v>27.006</v>
      </c>
      <c r="AI85" s="27">
        <v>0.26900000000000002</v>
      </c>
      <c r="AJ85" s="27">
        <v>0.80900000000000005</v>
      </c>
      <c r="AK85" s="27">
        <v>0.65700000000000003</v>
      </c>
      <c r="AL85" s="27">
        <v>82.073999999999998</v>
      </c>
      <c r="AM85" s="27">
        <v>0</v>
      </c>
    </row>
    <row r="86" spans="1:39" ht="19.5" x14ac:dyDescent="0.4">
      <c r="A86" s="50"/>
      <c r="B86" s="26" t="s">
        <v>55</v>
      </c>
      <c r="C86" s="25" t="s">
        <v>52</v>
      </c>
      <c r="D86" s="28">
        <v>1198.9059999999999</v>
      </c>
      <c r="E86" s="28">
        <v>457.82499999999999</v>
      </c>
      <c r="F86" s="28">
        <v>20.111000000000001</v>
      </c>
      <c r="G86" s="28">
        <v>36.768000000000001</v>
      </c>
      <c r="H86" s="28">
        <v>654.87900000000002</v>
      </c>
      <c r="I86" s="28">
        <v>76.281000000000006</v>
      </c>
      <c r="J86" s="28">
        <v>45.055999999999997</v>
      </c>
      <c r="K86" s="28">
        <v>115.29600000000001</v>
      </c>
      <c r="L86" s="28">
        <v>-21.032</v>
      </c>
      <c r="M86" s="28">
        <v>303.48599999999999</v>
      </c>
      <c r="N86" s="28">
        <v>85.691000000000003</v>
      </c>
      <c r="O86" s="28">
        <v>110.054</v>
      </c>
      <c r="P86" s="28">
        <v>-0.115</v>
      </c>
      <c r="Q86" s="28">
        <v>188.37</v>
      </c>
      <c r="R86" s="28">
        <v>89.616</v>
      </c>
      <c r="S86" s="28">
        <v>93.71</v>
      </c>
      <c r="T86" s="28">
        <v>80.402000000000001</v>
      </c>
      <c r="U86" s="28">
        <v>12.349</v>
      </c>
      <c r="V86" s="28">
        <v>-11.231999999999999</v>
      </c>
      <c r="W86" s="28">
        <v>133.9</v>
      </c>
      <c r="X86" s="28">
        <v>943.23900000000003</v>
      </c>
      <c r="Y86" s="28">
        <v>824.08299999999997</v>
      </c>
      <c r="Z86" s="28">
        <v>1388.473</v>
      </c>
      <c r="AA86" s="28">
        <v>487.61099999999999</v>
      </c>
      <c r="AB86" s="28">
        <v>922.43499999999995</v>
      </c>
      <c r="AC86" s="28">
        <v>50.79</v>
      </c>
      <c r="AD86" s="28">
        <v>667.67700000000002</v>
      </c>
      <c r="AE86" s="28">
        <v>223.56200000000001</v>
      </c>
      <c r="AF86" s="28">
        <v>1566.4949999999999</v>
      </c>
      <c r="AG86" s="28">
        <v>4030.489</v>
      </c>
      <c r="AH86" s="28">
        <v>1301.508</v>
      </c>
      <c r="AI86" s="28">
        <v>220.44499999999999</v>
      </c>
      <c r="AJ86" s="28">
        <v>109.711</v>
      </c>
      <c r="AK86" s="28">
        <v>288.642</v>
      </c>
      <c r="AL86" s="28">
        <v>311.80700000000002</v>
      </c>
      <c r="AM86" s="28">
        <v>0</v>
      </c>
    </row>
    <row r="87" spans="1:39" ht="13.15" x14ac:dyDescent="0.4">
      <c r="A87" s="48" t="s">
        <v>191</v>
      </c>
      <c r="B87" s="26" t="s">
        <v>53</v>
      </c>
      <c r="C87" s="25" t="s">
        <v>52</v>
      </c>
      <c r="D87" s="27">
        <v>34.552</v>
      </c>
      <c r="E87" s="27">
        <v>2.375</v>
      </c>
      <c r="F87" s="27">
        <v>2.6379999999999999</v>
      </c>
      <c r="G87" s="27">
        <v>2.367</v>
      </c>
      <c r="H87" s="27">
        <v>71.149000000000001</v>
      </c>
      <c r="I87" s="27">
        <v>5.5460000000000003</v>
      </c>
      <c r="J87" s="27">
        <v>3.8</v>
      </c>
      <c r="K87" s="27">
        <v>35.561999999999998</v>
      </c>
      <c r="L87" s="27">
        <v>2.6150000000000002</v>
      </c>
      <c r="M87" s="27">
        <v>35.036999999999999</v>
      </c>
      <c r="N87" s="27">
        <v>28.640999999999998</v>
      </c>
      <c r="O87" s="27">
        <v>16.744</v>
      </c>
      <c r="P87" s="27">
        <v>0.06</v>
      </c>
      <c r="Q87" s="27">
        <v>19.805</v>
      </c>
      <c r="R87" s="27">
        <v>62.613999999999997</v>
      </c>
      <c r="S87" s="27">
        <v>9.5679999999999996</v>
      </c>
      <c r="T87" s="27">
        <v>14.71</v>
      </c>
      <c r="U87" s="27">
        <v>13.494999999999999</v>
      </c>
      <c r="V87" s="27">
        <v>14.522</v>
      </c>
      <c r="W87" s="27">
        <v>166.57400000000001</v>
      </c>
      <c r="X87" s="27">
        <v>73.75</v>
      </c>
      <c r="Y87" s="27">
        <v>174.749</v>
      </c>
      <c r="Z87" s="27">
        <v>520.46600000000001</v>
      </c>
      <c r="AA87" s="27">
        <v>480.00799999999998</v>
      </c>
      <c r="AB87" s="27">
        <v>283.50599999999997</v>
      </c>
      <c r="AC87" s="27">
        <v>38.664999999999999</v>
      </c>
      <c r="AD87" s="27">
        <v>115.599</v>
      </c>
      <c r="AE87" s="27">
        <v>95.691000000000003</v>
      </c>
      <c r="AF87" s="27">
        <v>324.95600000000002</v>
      </c>
      <c r="AG87" s="27">
        <v>6.4349999999999996</v>
      </c>
      <c r="AH87" s="27">
        <v>641.86800000000005</v>
      </c>
      <c r="AI87" s="27">
        <v>441.15300000000002</v>
      </c>
      <c r="AJ87" s="27">
        <v>457.255</v>
      </c>
      <c r="AK87" s="27">
        <v>430.06200000000001</v>
      </c>
      <c r="AL87" s="27">
        <v>312.94200000000001</v>
      </c>
      <c r="AM87" s="27">
        <v>25.7</v>
      </c>
    </row>
    <row r="88" spans="1:39" ht="19.5" x14ac:dyDescent="0.4">
      <c r="A88" s="49"/>
      <c r="B88" s="26" t="s">
        <v>54</v>
      </c>
      <c r="C88" s="25" t="s">
        <v>52</v>
      </c>
      <c r="D88" s="28">
        <v>-25.751999999999999</v>
      </c>
      <c r="E88" s="28">
        <v>0.498</v>
      </c>
      <c r="F88" s="28">
        <v>1.6E-2</v>
      </c>
      <c r="G88" s="28">
        <v>0.29399999999999998</v>
      </c>
      <c r="H88" s="28">
        <v>6.7000000000000004E-2</v>
      </c>
      <c r="I88" s="28">
        <v>0.01</v>
      </c>
      <c r="J88" s="28">
        <v>1.4E-2</v>
      </c>
      <c r="K88" s="28">
        <v>0.03</v>
      </c>
      <c r="L88" s="28">
        <v>-4.5999999999999999E-2</v>
      </c>
      <c r="M88" s="28">
        <v>9.4E-2</v>
      </c>
      <c r="N88" s="28">
        <v>8.9999999999999993E-3</v>
      </c>
      <c r="O88" s="28">
        <v>7.6999999999999999E-2</v>
      </c>
      <c r="P88" s="28">
        <v>2E-3</v>
      </c>
      <c r="Q88" s="28">
        <v>4.3999999999999997E-2</v>
      </c>
      <c r="R88" s="28">
        <v>-4.0000000000000001E-3</v>
      </c>
      <c r="S88" s="28">
        <v>5.0000000000000001E-3</v>
      </c>
      <c r="T88" s="28">
        <v>1.4999999999999999E-2</v>
      </c>
      <c r="U88" s="28">
        <v>-0.16700000000000001</v>
      </c>
      <c r="V88" s="28">
        <v>0.21299999999999999</v>
      </c>
      <c r="W88" s="28">
        <v>0.501</v>
      </c>
      <c r="X88" s="28">
        <v>0.16</v>
      </c>
      <c r="Y88" s="28">
        <v>2.4630000000000001</v>
      </c>
      <c r="Z88" s="28">
        <v>8.4920000000000009</v>
      </c>
      <c r="AA88" s="28">
        <v>-154.55000000000001</v>
      </c>
      <c r="AB88" s="28">
        <v>3.383</v>
      </c>
      <c r="AC88" s="28">
        <v>0.21</v>
      </c>
      <c r="AD88" s="28">
        <v>8.0679999999999996</v>
      </c>
      <c r="AE88" s="28">
        <v>1.0629999999999999</v>
      </c>
      <c r="AF88" s="28">
        <v>2.0419999999999998</v>
      </c>
      <c r="AG88" s="28">
        <v>1.0609999999999999</v>
      </c>
      <c r="AH88" s="28">
        <v>6.125</v>
      </c>
      <c r="AI88" s="28">
        <v>4.04</v>
      </c>
      <c r="AJ88" s="28">
        <v>2.758</v>
      </c>
      <c r="AK88" s="28">
        <v>1.419</v>
      </c>
      <c r="AL88" s="28">
        <v>4.3479999999999999</v>
      </c>
      <c r="AM88" s="28">
        <v>0</v>
      </c>
    </row>
    <row r="89" spans="1:39" ht="19.5" x14ac:dyDescent="0.4">
      <c r="A89" s="50"/>
      <c r="B89" s="26" t="s">
        <v>55</v>
      </c>
      <c r="C89" s="25" t="s">
        <v>52</v>
      </c>
      <c r="D89" s="27">
        <v>109</v>
      </c>
      <c r="E89" s="27">
        <v>4.2270000000000003</v>
      </c>
      <c r="F89" s="27">
        <v>5.0460000000000003</v>
      </c>
      <c r="G89" s="27">
        <v>2.339</v>
      </c>
      <c r="H89" s="27">
        <v>65.983999999999995</v>
      </c>
      <c r="I89" s="27">
        <v>8.8439999999999994</v>
      </c>
      <c r="J89" s="27">
        <v>3.0870000000000002</v>
      </c>
      <c r="K89" s="27">
        <v>28.707999999999998</v>
      </c>
      <c r="L89" s="27">
        <v>3.63</v>
      </c>
      <c r="M89" s="27">
        <v>41.969000000000001</v>
      </c>
      <c r="N89" s="27">
        <v>13.15</v>
      </c>
      <c r="O89" s="27">
        <v>8.8780000000000001</v>
      </c>
      <c r="P89" s="27">
        <v>0.33800000000000002</v>
      </c>
      <c r="Q89" s="27">
        <v>10.250999999999999</v>
      </c>
      <c r="R89" s="27">
        <v>66.290000000000006</v>
      </c>
      <c r="S89" s="27">
        <v>9.4280000000000008</v>
      </c>
      <c r="T89" s="27">
        <v>7.2750000000000004</v>
      </c>
      <c r="U89" s="27">
        <v>15.571999999999999</v>
      </c>
      <c r="V89" s="27">
        <v>13.166</v>
      </c>
      <c r="W89" s="27">
        <v>10.125999999999999</v>
      </c>
      <c r="X89" s="27">
        <v>59.890999999999998</v>
      </c>
      <c r="Y89" s="27">
        <v>185.88800000000001</v>
      </c>
      <c r="Z89" s="27">
        <v>560.84199999999998</v>
      </c>
      <c r="AA89" s="27">
        <v>264.44200000000001</v>
      </c>
      <c r="AB89" s="27">
        <v>188.71100000000001</v>
      </c>
      <c r="AC89" s="27">
        <v>33.225000000000001</v>
      </c>
      <c r="AD89" s="27">
        <v>203.333</v>
      </c>
      <c r="AE89" s="27">
        <v>122.447</v>
      </c>
      <c r="AF89" s="27">
        <v>282.10199999999998</v>
      </c>
      <c r="AG89" s="27">
        <v>482.60300000000001</v>
      </c>
      <c r="AH89" s="27">
        <v>551.70699999999999</v>
      </c>
      <c r="AI89" s="27">
        <v>80.906999999999996</v>
      </c>
      <c r="AJ89" s="27">
        <v>62.387</v>
      </c>
      <c r="AK89" s="27">
        <v>136.41800000000001</v>
      </c>
      <c r="AL89" s="27">
        <v>859.61</v>
      </c>
      <c r="AM89" s="27">
        <v>0</v>
      </c>
    </row>
    <row r="90" spans="1:39" ht="13.15" x14ac:dyDescent="0.4">
      <c r="A90" s="48" t="s">
        <v>192</v>
      </c>
      <c r="B90" s="26" t="s">
        <v>53</v>
      </c>
      <c r="C90" s="25" t="s">
        <v>52</v>
      </c>
      <c r="D90" s="28">
        <v>955.5</v>
      </c>
      <c r="E90" s="28">
        <v>1068.2560000000001</v>
      </c>
      <c r="F90" s="28">
        <v>72.441999999999993</v>
      </c>
      <c r="G90" s="28">
        <v>48.338000000000001</v>
      </c>
      <c r="H90" s="28">
        <v>1155.0450000000001</v>
      </c>
      <c r="I90" s="28">
        <v>1986.3409999999999</v>
      </c>
      <c r="J90" s="28">
        <v>395.63499999999999</v>
      </c>
      <c r="K90" s="28">
        <v>230.38</v>
      </c>
      <c r="L90" s="28">
        <v>92.506</v>
      </c>
      <c r="M90" s="28">
        <v>558.56100000000004</v>
      </c>
      <c r="N90" s="28">
        <v>499.54899999999998</v>
      </c>
      <c r="O90" s="28">
        <v>416.35399999999998</v>
      </c>
      <c r="P90" s="28">
        <v>615.67700000000002</v>
      </c>
      <c r="Q90" s="28">
        <v>751.61900000000003</v>
      </c>
      <c r="R90" s="28">
        <v>429.36599999999999</v>
      </c>
      <c r="S90" s="28">
        <v>787.54100000000005</v>
      </c>
      <c r="T90" s="28">
        <v>495.70600000000002</v>
      </c>
      <c r="U90" s="28">
        <v>2057.3519999999999</v>
      </c>
      <c r="V90" s="28">
        <v>506.81900000000002</v>
      </c>
      <c r="W90" s="28">
        <v>1283.4359999999999</v>
      </c>
      <c r="X90" s="28">
        <v>2059.9160000000002</v>
      </c>
      <c r="Y90" s="28">
        <v>2945.9560000000001</v>
      </c>
      <c r="Z90" s="28">
        <v>9802.2430000000004</v>
      </c>
      <c r="AA90" s="28">
        <v>4077.3139999999999</v>
      </c>
      <c r="AB90" s="28">
        <v>1103.33</v>
      </c>
      <c r="AC90" s="28">
        <v>708.27300000000002</v>
      </c>
      <c r="AD90" s="28">
        <v>662.83399999999995</v>
      </c>
      <c r="AE90" s="28">
        <v>1967.788</v>
      </c>
      <c r="AF90" s="28">
        <v>1904.3209999999999</v>
      </c>
      <c r="AG90" s="28">
        <v>345.60199999999998</v>
      </c>
      <c r="AH90" s="28">
        <v>5217.3590000000004</v>
      </c>
      <c r="AI90" s="28">
        <v>6031.4750000000004</v>
      </c>
      <c r="AJ90" s="28">
        <v>3401.27</v>
      </c>
      <c r="AK90" s="28">
        <v>2793.2440000000001</v>
      </c>
      <c r="AL90" s="28">
        <v>2023.037</v>
      </c>
      <c r="AM90" s="28">
        <v>535.20000000000005</v>
      </c>
    </row>
    <row r="91" spans="1:39" ht="19.5" x14ac:dyDescent="0.4">
      <c r="A91" s="49"/>
      <c r="B91" s="26" t="s">
        <v>54</v>
      </c>
      <c r="C91" s="25" t="s">
        <v>52</v>
      </c>
      <c r="D91" s="27">
        <v>-1495.3019999999999</v>
      </c>
      <c r="E91" s="27">
        <v>12.545999999999999</v>
      </c>
      <c r="F91" s="27">
        <v>1.748</v>
      </c>
      <c r="G91" s="27">
        <v>6.0010000000000003</v>
      </c>
      <c r="H91" s="27">
        <v>55.908000000000001</v>
      </c>
      <c r="I91" s="27">
        <v>15.625999999999999</v>
      </c>
      <c r="J91" s="27">
        <v>13.49</v>
      </c>
      <c r="K91" s="27">
        <v>7.7510000000000003</v>
      </c>
      <c r="L91" s="27">
        <v>5.3129999999999997</v>
      </c>
      <c r="M91" s="27">
        <v>24.018999999999998</v>
      </c>
      <c r="N91" s="27">
        <v>15.462999999999999</v>
      </c>
      <c r="O91" s="27">
        <v>23.597999999999999</v>
      </c>
      <c r="P91" s="27">
        <v>19.170000000000002</v>
      </c>
      <c r="Q91" s="27">
        <v>12.878</v>
      </c>
      <c r="R91" s="27">
        <v>4.2919999999999998</v>
      </c>
      <c r="S91" s="27">
        <v>10.702</v>
      </c>
      <c r="T91" s="27">
        <v>15.670999999999999</v>
      </c>
      <c r="U91" s="27">
        <v>35.003999999999998</v>
      </c>
      <c r="V91" s="27">
        <v>4.4989999999999997</v>
      </c>
      <c r="W91" s="27">
        <v>11.352</v>
      </c>
      <c r="X91" s="27">
        <v>201.464</v>
      </c>
      <c r="Y91" s="27">
        <v>92.244</v>
      </c>
      <c r="Z91" s="27">
        <v>186.74100000000001</v>
      </c>
      <c r="AA91" s="27">
        <v>94.715999999999994</v>
      </c>
      <c r="AB91" s="27">
        <v>48.537999999999997</v>
      </c>
      <c r="AC91" s="27">
        <v>24.393999999999998</v>
      </c>
      <c r="AD91" s="27">
        <v>88.317999999999998</v>
      </c>
      <c r="AE91" s="27">
        <v>7.452</v>
      </c>
      <c r="AF91" s="27">
        <v>52.808999999999997</v>
      </c>
      <c r="AG91" s="27">
        <v>111.878</v>
      </c>
      <c r="AH91" s="27">
        <v>58.497999999999998</v>
      </c>
      <c r="AI91" s="27">
        <v>5.5E-2</v>
      </c>
      <c r="AJ91" s="27">
        <v>1.042</v>
      </c>
      <c r="AK91" s="27">
        <v>3.4529999999999998</v>
      </c>
      <c r="AL91" s="27">
        <v>35.412999999999997</v>
      </c>
      <c r="AM91" s="27">
        <v>0</v>
      </c>
    </row>
    <row r="92" spans="1:39" ht="19.5" x14ac:dyDescent="0.4">
      <c r="A92" s="50"/>
      <c r="B92" s="26" t="s">
        <v>55</v>
      </c>
      <c r="C92" s="25" t="s">
        <v>52</v>
      </c>
      <c r="D92" s="28">
        <v>7986.0020000000004</v>
      </c>
      <c r="E92" s="28">
        <v>279.798</v>
      </c>
      <c r="F92" s="28">
        <v>63.01</v>
      </c>
      <c r="G92" s="28">
        <v>47.761000000000003</v>
      </c>
      <c r="H92" s="28">
        <v>6861.0469999999996</v>
      </c>
      <c r="I92" s="28">
        <v>1348.933</v>
      </c>
      <c r="J92" s="28">
        <v>678.47500000000002</v>
      </c>
      <c r="K92" s="28">
        <v>506.36900000000003</v>
      </c>
      <c r="L92" s="28">
        <v>2895.3820000000001</v>
      </c>
      <c r="M92" s="28">
        <v>1013.519</v>
      </c>
      <c r="N92" s="28">
        <v>845.68799999999999</v>
      </c>
      <c r="O92" s="28">
        <v>886.84799999999996</v>
      </c>
      <c r="P92" s="28">
        <v>730.95299999999997</v>
      </c>
      <c r="Q92" s="28">
        <v>896.00300000000004</v>
      </c>
      <c r="R92" s="28">
        <v>432.74099999999999</v>
      </c>
      <c r="S92" s="28">
        <v>1548.1569999999999</v>
      </c>
      <c r="T92" s="28">
        <v>879.322</v>
      </c>
      <c r="U92" s="28">
        <v>1102.2439999999999</v>
      </c>
      <c r="V92" s="28">
        <v>220.78200000000001</v>
      </c>
      <c r="W92" s="28">
        <v>1456.6120000000001</v>
      </c>
      <c r="X92" s="28">
        <v>4124.3190000000004</v>
      </c>
      <c r="Y92" s="28">
        <v>7410.3</v>
      </c>
      <c r="Z92" s="28">
        <v>5803.0159999999996</v>
      </c>
      <c r="AA92" s="28">
        <v>7316.6689999999999</v>
      </c>
      <c r="AB92" s="28">
        <v>1836.6320000000001</v>
      </c>
      <c r="AC92" s="28">
        <v>542.63300000000004</v>
      </c>
      <c r="AD92" s="28">
        <v>2081.5479999999998</v>
      </c>
      <c r="AE92" s="28">
        <v>2902.56</v>
      </c>
      <c r="AF92" s="28">
        <v>3784.07</v>
      </c>
      <c r="AG92" s="28">
        <v>14672.620999999999</v>
      </c>
      <c r="AH92" s="28">
        <v>7183.7430000000004</v>
      </c>
      <c r="AI92" s="28">
        <v>865.57</v>
      </c>
      <c r="AJ92" s="28">
        <v>2238.5880000000002</v>
      </c>
      <c r="AK92" s="28">
        <v>2078.3029999999999</v>
      </c>
      <c r="AL92" s="28">
        <v>3086.45</v>
      </c>
      <c r="AM92" s="28">
        <v>0</v>
      </c>
    </row>
    <row r="93" spans="1:39" x14ac:dyDescent="0.35">
      <c r="A93" s="29" t="s">
        <v>193</v>
      </c>
    </row>
    <row r="95" spans="1:39" ht="12.6" customHeight="1" x14ac:dyDescent="0.45">
      <c r="A95" s="21" t="s">
        <v>194</v>
      </c>
      <c r="B95" s="21" t="s">
        <v>53</v>
      </c>
      <c r="D95" s="45">
        <f t="shared" ref="D95:S97" si="0">SUMIF($B$9:$B$92, $B95, D$9:D$92)</f>
        <v>62296.921999999984</v>
      </c>
      <c r="E95" s="45">
        <f t="shared" si="0"/>
        <v>13275.512999999999</v>
      </c>
      <c r="F95" s="45">
        <f t="shared" si="0"/>
        <v>10463.111999999999</v>
      </c>
      <c r="G95" s="45">
        <f t="shared" si="0"/>
        <v>2779.0560000000005</v>
      </c>
      <c r="H95" s="45">
        <f t="shared" si="0"/>
        <v>165063.99900000004</v>
      </c>
      <c r="I95" s="45">
        <f t="shared" si="0"/>
        <v>46733.736000000012</v>
      </c>
      <c r="J95" s="45">
        <f t="shared" si="0"/>
        <v>25296.809000000001</v>
      </c>
      <c r="K95" s="45">
        <f t="shared" si="0"/>
        <v>55569.515999999996</v>
      </c>
      <c r="L95" s="45">
        <f t="shared" si="0"/>
        <v>22748.448</v>
      </c>
      <c r="M95" s="45">
        <f t="shared" si="0"/>
        <v>125286.395</v>
      </c>
      <c r="N95" s="45">
        <f t="shared" si="0"/>
        <v>68238.475999999995</v>
      </c>
      <c r="O95" s="45">
        <f t="shared" si="0"/>
        <v>47097.331000000006</v>
      </c>
      <c r="P95" s="45">
        <f t="shared" si="0"/>
        <v>51152.553</v>
      </c>
      <c r="Q95" s="45">
        <f t="shared" si="0"/>
        <v>137965.74700000006</v>
      </c>
      <c r="R95" s="45">
        <f t="shared" si="0"/>
        <v>65958.874999999985</v>
      </c>
      <c r="S95" s="45">
        <f t="shared" si="0"/>
        <v>68855.187000000005</v>
      </c>
      <c r="T95" s="45">
        <f t="shared" ref="T95:AI97" si="1">SUMIF($B$9:$B$92, $B95, T$9:T$92)</f>
        <v>160638.75699999993</v>
      </c>
      <c r="U95" s="45">
        <f t="shared" si="1"/>
        <v>140087.87900000002</v>
      </c>
      <c r="V95" s="45">
        <f t="shared" si="1"/>
        <v>44890.47</v>
      </c>
      <c r="W95" s="45">
        <f t="shared" si="1"/>
        <v>133348.56499999997</v>
      </c>
      <c r="X95" s="45">
        <f t="shared" si="1"/>
        <v>141147.25400000002</v>
      </c>
      <c r="Y95" s="45">
        <f t="shared" si="1"/>
        <v>421402.61499999987</v>
      </c>
      <c r="Z95" s="45">
        <f t="shared" si="1"/>
        <v>959747.63600000006</v>
      </c>
      <c r="AA95" s="45">
        <f t="shared" si="1"/>
        <v>409738.66199999995</v>
      </c>
      <c r="AB95" s="45">
        <f t="shared" si="1"/>
        <v>235162.476</v>
      </c>
      <c r="AC95" s="45">
        <f t="shared" si="1"/>
        <v>93062.529999999984</v>
      </c>
      <c r="AD95" s="45">
        <f t="shared" si="1"/>
        <v>68807.105999999985</v>
      </c>
      <c r="AE95" s="45">
        <f t="shared" si="1"/>
        <v>228874.16099999999</v>
      </c>
      <c r="AF95" s="45">
        <f t="shared" si="1"/>
        <v>404619.85599999997</v>
      </c>
      <c r="AG95" s="45">
        <f t="shared" si="1"/>
        <v>79112.295999999988</v>
      </c>
      <c r="AH95" s="45">
        <f t="shared" si="1"/>
        <v>932557.15800000029</v>
      </c>
      <c r="AI95" s="45">
        <f t="shared" si="1"/>
        <v>686385.85100000002</v>
      </c>
      <c r="AJ95" s="45">
        <f t="shared" ref="AH95:AM97" si="2">SUMIF($B$9:$B$92, $B95, AJ$9:AJ$92)</f>
        <v>635343.929</v>
      </c>
      <c r="AK95" s="45">
        <f t="shared" si="2"/>
        <v>804973.25500000012</v>
      </c>
      <c r="AL95" s="45">
        <f t="shared" si="2"/>
        <v>246466.511</v>
      </c>
      <c r="AM95" s="45">
        <f t="shared" si="2"/>
        <v>59990.69999999999</v>
      </c>
    </row>
    <row r="96" spans="1:39" ht="12.6" customHeight="1" x14ac:dyDescent="0.45">
      <c r="A96" s="21" t="s">
        <v>194</v>
      </c>
      <c r="B96" s="21" t="s">
        <v>54</v>
      </c>
      <c r="D96" s="45">
        <f t="shared" si="0"/>
        <v>-48815.332000000009</v>
      </c>
      <c r="E96" s="45">
        <f t="shared" si="0"/>
        <v>-3680.3330000000001</v>
      </c>
      <c r="F96" s="45">
        <f t="shared" si="0"/>
        <v>492.55199999999996</v>
      </c>
      <c r="G96" s="45">
        <f t="shared" si="0"/>
        <v>339.62400000000002</v>
      </c>
      <c r="H96" s="45">
        <f t="shared" si="0"/>
        <v>4220.0290000000005</v>
      </c>
      <c r="I96" s="45">
        <f t="shared" si="0"/>
        <v>1053.8770000000002</v>
      </c>
      <c r="J96" s="45">
        <f t="shared" si="0"/>
        <v>634.92100000000005</v>
      </c>
      <c r="K96" s="45">
        <f t="shared" si="0"/>
        <v>1402.6370000000002</v>
      </c>
      <c r="L96" s="45">
        <f t="shared" si="0"/>
        <v>1534.011</v>
      </c>
      <c r="M96" s="45">
        <f t="shared" si="0"/>
        <v>3475.3470000000002</v>
      </c>
      <c r="N96" s="45">
        <f t="shared" si="0"/>
        <v>1513.7619999999995</v>
      </c>
      <c r="O96" s="45">
        <f t="shared" si="0"/>
        <v>1549.6390000000001</v>
      </c>
      <c r="P96" s="45">
        <f t="shared" si="0"/>
        <v>1299.8520000000001</v>
      </c>
      <c r="Q96" s="45">
        <f t="shared" si="0"/>
        <v>2883.6009999999997</v>
      </c>
      <c r="R96" s="45">
        <f t="shared" si="0"/>
        <v>679.827</v>
      </c>
      <c r="S96" s="45">
        <f t="shared" si="0"/>
        <v>1079.2310000000002</v>
      </c>
      <c r="T96" s="45">
        <f t="shared" si="1"/>
        <v>2811.1649999999995</v>
      </c>
      <c r="U96" s="45">
        <f t="shared" si="1"/>
        <v>2666.8559999999998</v>
      </c>
      <c r="V96" s="45">
        <f t="shared" si="1"/>
        <v>881.5300000000002</v>
      </c>
      <c r="W96" s="45">
        <f t="shared" si="1"/>
        <v>2471.7399999999998</v>
      </c>
      <c r="X96" s="45">
        <f t="shared" si="1"/>
        <v>14919.647000000001</v>
      </c>
      <c r="Y96" s="45">
        <f t="shared" si="1"/>
        <v>13871.880999999999</v>
      </c>
      <c r="Z96" s="45">
        <f t="shared" si="1"/>
        <v>38175.934999999998</v>
      </c>
      <c r="AA96" s="45">
        <f t="shared" si="1"/>
        <v>13180.559000000003</v>
      </c>
      <c r="AB96" s="45">
        <f t="shared" si="1"/>
        <v>9081.7510000000002</v>
      </c>
      <c r="AC96" s="45">
        <f t="shared" si="1"/>
        <v>-496.22100000000012</v>
      </c>
      <c r="AD96" s="45">
        <f t="shared" si="1"/>
        <v>3678.9450000000002</v>
      </c>
      <c r="AE96" s="45">
        <f t="shared" si="1"/>
        <v>4544.6930000000002</v>
      </c>
      <c r="AF96" s="45">
        <f t="shared" si="1"/>
        <v>32607.675000000003</v>
      </c>
      <c r="AG96" s="45">
        <f t="shared" si="1"/>
        <v>83384.741999999998</v>
      </c>
      <c r="AH96" s="45">
        <f t="shared" si="2"/>
        <v>12076.942999999997</v>
      </c>
      <c r="AI96" s="45">
        <f t="shared" si="2"/>
        <v>13612.149000000005</v>
      </c>
      <c r="AJ96" s="45">
        <f t="shared" si="2"/>
        <v>3338.0459999999998</v>
      </c>
      <c r="AK96" s="45">
        <f t="shared" si="2"/>
        <v>7579.7659999999996</v>
      </c>
      <c r="AL96" s="45">
        <f t="shared" si="2"/>
        <v>3758.7889999999998</v>
      </c>
      <c r="AM96" s="45">
        <f t="shared" si="2"/>
        <v>0</v>
      </c>
    </row>
    <row r="97" spans="1:39" ht="12.6" customHeight="1" x14ac:dyDescent="0.45">
      <c r="A97" s="21" t="s">
        <v>194</v>
      </c>
      <c r="B97" s="21" t="s">
        <v>55</v>
      </c>
      <c r="D97" s="45">
        <f t="shared" si="0"/>
        <v>213571.81099999999</v>
      </c>
      <c r="E97" s="45">
        <f t="shared" si="0"/>
        <v>47115.215000000004</v>
      </c>
      <c r="F97" s="45">
        <f t="shared" si="0"/>
        <v>10815.534000000003</v>
      </c>
      <c r="G97" s="45">
        <f t="shared" si="0"/>
        <v>2732.0239999999999</v>
      </c>
      <c r="H97" s="45">
        <f t="shared" si="0"/>
        <v>139681.57399999996</v>
      </c>
      <c r="I97" s="45">
        <f t="shared" si="0"/>
        <v>29610.889999999996</v>
      </c>
      <c r="J97" s="45">
        <f t="shared" si="0"/>
        <v>15542.670999999997</v>
      </c>
      <c r="K97" s="45">
        <f t="shared" si="0"/>
        <v>35444.148000000001</v>
      </c>
      <c r="L97" s="45">
        <f t="shared" si="0"/>
        <v>11009.136999999999</v>
      </c>
      <c r="M97" s="45">
        <f t="shared" si="0"/>
        <v>187481.45700000005</v>
      </c>
      <c r="N97" s="45">
        <f t="shared" si="0"/>
        <v>39003.358999999989</v>
      </c>
      <c r="O97" s="45">
        <f t="shared" si="0"/>
        <v>28745.829999999994</v>
      </c>
      <c r="P97" s="45">
        <f t="shared" si="0"/>
        <v>26900.096000000001</v>
      </c>
      <c r="Q97" s="45">
        <f t="shared" si="0"/>
        <v>68159.251000000004</v>
      </c>
      <c r="R97" s="45">
        <f t="shared" si="0"/>
        <v>51969.396999999997</v>
      </c>
      <c r="S97" s="45">
        <f t="shared" si="0"/>
        <v>39971.978999999992</v>
      </c>
      <c r="T97" s="45">
        <f t="shared" si="1"/>
        <v>86104.479000000007</v>
      </c>
      <c r="U97" s="45">
        <f t="shared" si="1"/>
        <v>108519.266</v>
      </c>
      <c r="V97" s="45">
        <f t="shared" si="1"/>
        <v>32616.899999999998</v>
      </c>
      <c r="W97" s="45">
        <f t="shared" si="1"/>
        <v>70029.59699999998</v>
      </c>
      <c r="X97" s="45">
        <f t="shared" si="1"/>
        <v>252274.20099999994</v>
      </c>
      <c r="Y97" s="45">
        <f t="shared" si="1"/>
        <v>337973.00199999992</v>
      </c>
      <c r="Z97" s="45">
        <f t="shared" si="1"/>
        <v>653275.12700000009</v>
      </c>
      <c r="AA97" s="45">
        <f t="shared" si="1"/>
        <v>309713.18199999986</v>
      </c>
      <c r="AB97" s="45">
        <f t="shared" si="1"/>
        <v>171917.37800000003</v>
      </c>
      <c r="AC97" s="45">
        <f t="shared" si="1"/>
        <v>83812.488000000012</v>
      </c>
      <c r="AD97" s="45">
        <f t="shared" si="1"/>
        <v>124664.54800000001</v>
      </c>
      <c r="AE97" s="45">
        <f t="shared" si="1"/>
        <v>120680.04300000003</v>
      </c>
      <c r="AF97" s="45">
        <f t="shared" si="1"/>
        <v>331202.261</v>
      </c>
      <c r="AG97" s="45">
        <f t="shared" si="1"/>
        <v>1521484.5610000002</v>
      </c>
      <c r="AH97" s="45">
        <f t="shared" si="2"/>
        <v>667564.59899999993</v>
      </c>
      <c r="AI97" s="45">
        <f t="shared" si="2"/>
        <v>212356.30100000001</v>
      </c>
      <c r="AJ97" s="45">
        <f t="shared" si="2"/>
        <v>120910.62799999998</v>
      </c>
      <c r="AK97" s="45">
        <f t="shared" si="2"/>
        <v>265827.9800000001</v>
      </c>
      <c r="AL97" s="45">
        <f t="shared" si="2"/>
        <v>204839.69900000002</v>
      </c>
      <c r="AM97" s="45">
        <f t="shared" si="2"/>
        <v>0</v>
      </c>
    </row>
  </sheetData>
  <mergeCells count="35">
    <mergeCell ref="A3:C3"/>
    <mergeCell ref="D3:AM3"/>
    <mergeCell ref="A4:C4"/>
    <mergeCell ref="D4:AM4"/>
    <mergeCell ref="A5:C5"/>
    <mergeCell ref="D5:AM5"/>
    <mergeCell ref="A39:A41"/>
    <mergeCell ref="A7:C7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75:A77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8:A80"/>
    <mergeCell ref="A81:A83"/>
    <mergeCell ref="A84:A86"/>
    <mergeCell ref="A87:A89"/>
    <mergeCell ref="A90:A92"/>
  </mergeCells>
  <hyperlinks>
    <hyperlink ref="A2" r:id="rId1" display="http://localhost/OECDStat_Metadata/ShowMetadata.ashx?Dataset=IOTSI4_2018&amp;ShowOnWeb=true&amp;Lang=en"/>
    <hyperlink ref="D3" r:id="rId2" display="http://localhost/OECDStat_Metadata/ShowMetadata.ashx?Dataset=IOTSI4_2018&amp;Coords=[VAR].[VAL]&amp;ShowOnWeb=true&amp;Lang=en"/>
    <hyperlink ref="A81" r:id="rId3" display="http://localhost/OECDStat_Metadata/ShowMetadata.ashx?Dataset=IOTSI4_2018&amp;Coords=[COU].[CYP]&amp;ShowOnWeb=true&amp;Lang=en"/>
    <hyperlink ref="A93" r:id="rId4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C57"/>
  <sheetViews>
    <sheetView workbookViewId="0">
      <selection activeCell="E106" sqref="E106"/>
    </sheetView>
  </sheetViews>
  <sheetFormatPr defaultRowHeight="14.25" x14ac:dyDescent="0.45"/>
  <cols>
    <col min="3" max="3" width="15.265625" customWidth="1"/>
  </cols>
  <sheetData>
    <row r="2" spans="2:3" x14ac:dyDescent="0.45">
      <c r="B2" t="s">
        <v>79</v>
      </c>
    </row>
    <row r="3" spans="2:3" x14ac:dyDescent="0.45">
      <c r="B3" t="s">
        <v>127</v>
      </c>
    </row>
    <row r="7" spans="2:3" x14ac:dyDescent="0.45">
      <c r="B7">
        <v>2000</v>
      </c>
      <c r="C7" s="35">
        <v>488221138</v>
      </c>
    </row>
    <row r="8" spans="2:3" x14ac:dyDescent="0.45">
      <c r="B8">
        <f>B7+1</f>
        <v>2001</v>
      </c>
      <c r="C8" s="35">
        <v>489015301</v>
      </c>
    </row>
    <row r="9" spans="2:3" x14ac:dyDescent="0.45">
      <c r="B9">
        <f t="shared" ref="B9:B57" si="0">B8+1</f>
        <v>2002</v>
      </c>
      <c r="C9" s="35">
        <v>490252423</v>
      </c>
    </row>
    <row r="10" spans="2:3" x14ac:dyDescent="0.45">
      <c r="B10">
        <f t="shared" si="0"/>
        <v>2003</v>
      </c>
      <c r="C10" s="35">
        <v>492063516</v>
      </c>
    </row>
    <row r="11" spans="2:3" x14ac:dyDescent="0.45">
      <c r="B11">
        <f t="shared" si="0"/>
        <v>2004</v>
      </c>
      <c r="C11" s="35">
        <v>494028141</v>
      </c>
    </row>
    <row r="12" spans="2:3" x14ac:dyDescent="0.45">
      <c r="B12">
        <f t="shared" si="0"/>
        <v>2005</v>
      </c>
      <c r="C12" s="35">
        <v>495983155</v>
      </c>
    </row>
    <row r="13" spans="2:3" x14ac:dyDescent="0.45">
      <c r="B13">
        <f t="shared" si="0"/>
        <v>2006</v>
      </c>
      <c r="C13" s="35">
        <v>497844869</v>
      </c>
    </row>
    <row r="14" spans="2:3" x14ac:dyDescent="0.45">
      <c r="B14">
        <f t="shared" si="0"/>
        <v>2007</v>
      </c>
      <c r="C14" s="35">
        <v>499790863</v>
      </c>
    </row>
    <row r="15" spans="2:3" x14ac:dyDescent="0.45">
      <c r="B15">
        <f t="shared" si="0"/>
        <v>2008</v>
      </c>
      <c r="C15" s="35">
        <v>501683669</v>
      </c>
    </row>
    <row r="16" spans="2:3" x14ac:dyDescent="0.45">
      <c r="B16">
        <f t="shared" si="0"/>
        <v>2009</v>
      </c>
      <c r="C16" s="35">
        <v>503194070</v>
      </c>
    </row>
    <row r="17" spans="2:3" x14ac:dyDescent="0.45">
      <c r="B17">
        <f t="shared" si="0"/>
        <v>2010</v>
      </c>
      <c r="C17" s="35">
        <v>504298777</v>
      </c>
    </row>
    <row r="18" spans="2:3" x14ac:dyDescent="0.45">
      <c r="B18">
        <f t="shared" si="0"/>
        <v>2011</v>
      </c>
      <c r="C18" s="35">
        <v>504005786</v>
      </c>
    </row>
    <row r="19" spans="2:3" x14ac:dyDescent="0.45">
      <c r="B19">
        <f t="shared" si="0"/>
        <v>2012</v>
      </c>
      <c r="C19" s="35">
        <v>505096147</v>
      </c>
    </row>
    <row r="20" spans="2:3" x14ac:dyDescent="0.45">
      <c r="B20">
        <f t="shared" si="0"/>
        <v>2013</v>
      </c>
      <c r="C20" s="35">
        <v>506597744</v>
      </c>
    </row>
    <row r="21" spans="2:3" x14ac:dyDescent="0.45">
      <c r="B21">
        <f t="shared" si="0"/>
        <v>2014</v>
      </c>
      <c r="C21" s="35">
        <v>508178961</v>
      </c>
    </row>
    <row r="22" spans="2:3" x14ac:dyDescent="0.45">
      <c r="B22">
        <f t="shared" si="0"/>
        <v>2015</v>
      </c>
      <c r="C22" s="35">
        <v>509659978</v>
      </c>
    </row>
    <row r="23" spans="2:3" x14ac:dyDescent="0.45">
      <c r="B23">
        <f t="shared" si="0"/>
        <v>2016</v>
      </c>
      <c r="C23" s="35">
        <v>511099321</v>
      </c>
    </row>
    <row r="24" spans="2:3" x14ac:dyDescent="0.45">
      <c r="B24">
        <f t="shared" si="0"/>
        <v>2017</v>
      </c>
      <c r="C24" s="35">
        <v>512190132</v>
      </c>
    </row>
    <row r="25" spans="2:3" x14ac:dyDescent="0.45">
      <c r="B25">
        <f t="shared" si="0"/>
        <v>2018</v>
      </c>
      <c r="C25" s="35">
        <v>513238017</v>
      </c>
    </row>
    <row r="26" spans="2:3" x14ac:dyDescent="0.45">
      <c r="B26">
        <f t="shared" si="0"/>
        <v>2019</v>
      </c>
      <c r="C26" s="35">
        <v>514346446</v>
      </c>
    </row>
    <row r="27" spans="2:3" x14ac:dyDescent="0.45">
      <c r="B27">
        <f t="shared" si="0"/>
        <v>2020</v>
      </c>
      <c r="C27" s="35">
        <v>514610000</v>
      </c>
    </row>
    <row r="28" spans="2:3" x14ac:dyDescent="0.45">
      <c r="B28">
        <f t="shared" si="0"/>
        <v>2021</v>
      </c>
      <c r="C28" s="35">
        <v>514723000</v>
      </c>
    </row>
    <row r="29" spans="2:3" x14ac:dyDescent="0.45">
      <c r="B29">
        <f t="shared" si="0"/>
        <v>2022</v>
      </c>
      <c r="C29" s="35">
        <v>514707000</v>
      </c>
    </row>
    <row r="30" spans="2:3" x14ac:dyDescent="0.45">
      <c r="B30">
        <f t="shared" si="0"/>
        <v>2023</v>
      </c>
      <c r="C30" s="35">
        <v>514601000</v>
      </c>
    </row>
    <row r="31" spans="2:3" x14ac:dyDescent="0.45">
      <c r="B31">
        <f t="shared" si="0"/>
        <v>2024</v>
      </c>
      <c r="C31" s="35">
        <v>514433000</v>
      </c>
    </row>
    <row r="32" spans="2:3" x14ac:dyDescent="0.45">
      <c r="B32">
        <f t="shared" si="0"/>
        <v>2025</v>
      </c>
      <c r="C32" s="35">
        <v>514244000</v>
      </c>
    </row>
    <row r="33" spans="2:3" x14ac:dyDescent="0.45">
      <c r="B33">
        <f t="shared" si="0"/>
        <v>2026</v>
      </c>
      <c r="C33" s="35">
        <v>514023000</v>
      </c>
    </row>
    <row r="34" spans="2:3" x14ac:dyDescent="0.45">
      <c r="B34">
        <f t="shared" si="0"/>
        <v>2027</v>
      </c>
      <c r="C34" s="35">
        <v>513759000</v>
      </c>
    </row>
    <row r="35" spans="2:3" x14ac:dyDescent="0.45">
      <c r="B35">
        <f t="shared" si="0"/>
        <v>2028</v>
      </c>
      <c r="C35" s="35">
        <v>513445000</v>
      </c>
    </row>
    <row r="36" spans="2:3" x14ac:dyDescent="0.45">
      <c r="B36">
        <f t="shared" si="0"/>
        <v>2029</v>
      </c>
      <c r="C36" s="35">
        <v>513064000</v>
      </c>
    </row>
    <row r="37" spans="2:3" x14ac:dyDescent="0.45">
      <c r="B37">
        <f t="shared" si="0"/>
        <v>2030</v>
      </c>
      <c r="C37" s="35">
        <v>512622000</v>
      </c>
    </row>
    <row r="38" spans="2:3" x14ac:dyDescent="0.45">
      <c r="B38">
        <f t="shared" si="0"/>
        <v>2031</v>
      </c>
      <c r="C38" s="35">
        <v>512121000</v>
      </c>
    </row>
    <row r="39" spans="2:3" x14ac:dyDescent="0.45">
      <c r="B39">
        <f t="shared" si="0"/>
        <v>2032</v>
      </c>
      <c r="C39" s="35">
        <v>511577000</v>
      </c>
    </row>
    <row r="40" spans="2:3" x14ac:dyDescent="0.45">
      <c r="B40">
        <f t="shared" si="0"/>
        <v>2033</v>
      </c>
      <c r="C40" s="35">
        <v>510981000</v>
      </c>
    </row>
    <row r="41" spans="2:3" x14ac:dyDescent="0.45">
      <c r="B41">
        <f t="shared" si="0"/>
        <v>2034</v>
      </c>
      <c r="C41" s="35">
        <v>510344000</v>
      </c>
    </row>
    <row r="42" spans="2:3" x14ac:dyDescent="0.45">
      <c r="B42">
        <f t="shared" si="0"/>
        <v>2035</v>
      </c>
      <c r="C42" s="35">
        <v>509670000</v>
      </c>
    </row>
    <row r="43" spans="2:3" x14ac:dyDescent="0.45">
      <c r="B43">
        <f t="shared" si="0"/>
        <v>2036</v>
      </c>
      <c r="C43" s="35">
        <v>508960000</v>
      </c>
    </row>
    <row r="44" spans="2:3" x14ac:dyDescent="0.45">
      <c r="B44">
        <f t="shared" si="0"/>
        <v>2037</v>
      </c>
      <c r="C44" s="35">
        <v>508219000</v>
      </c>
    </row>
    <row r="45" spans="2:3" x14ac:dyDescent="0.45">
      <c r="B45">
        <f t="shared" si="0"/>
        <v>2038</v>
      </c>
      <c r="C45" s="35">
        <v>507438000</v>
      </c>
    </row>
    <row r="46" spans="2:3" x14ac:dyDescent="0.45">
      <c r="B46">
        <f t="shared" si="0"/>
        <v>2039</v>
      </c>
      <c r="C46" s="35">
        <v>506618000</v>
      </c>
    </row>
    <row r="47" spans="2:3" x14ac:dyDescent="0.45">
      <c r="B47">
        <f t="shared" si="0"/>
        <v>2040</v>
      </c>
      <c r="C47" s="35">
        <v>505751000</v>
      </c>
    </row>
    <row r="48" spans="2:3" x14ac:dyDescent="0.45">
      <c r="B48">
        <f t="shared" si="0"/>
        <v>2041</v>
      </c>
      <c r="C48" s="35">
        <v>504841000</v>
      </c>
    </row>
    <row r="49" spans="2:3" x14ac:dyDescent="0.45">
      <c r="B49">
        <f t="shared" si="0"/>
        <v>2042</v>
      </c>
      <c r="C49" s="35">
        <v>503886000</v>
      </c>
    </row>
    <row r="50" spans="2:3" x14ac:dyDescent="0.45">
      <c r="B50">
        <f t="shared" si="0"/>
        <v>2043</v>
      </c>
      <c r="C50" s="35">
        <v>502879000</v>
      </c>
    </row>
    <row r="51" spans="2:3" x14ac:dyDescent="0.45">
      <c r="B51">
        <f t="shared" si="0"/>
        <v>2044</v>
      </c>
      <c r="C51" s="35">
        <v>501821000</v>
      </c>
    </row>
    <row r="52" spans="2:3" x14ac:dyDescent="0.45">
      <c r="B52">
        <f t="shared" si="0"/>
        <v>2045</v>
      </c>
      <c r="C52" s="35">
        <v>500708000</v>
      </c>
    </row>
    <row r="53" spans="2:3" x14ac:dyDescent="0.45">
      <c r="B53">
        <f t="shared" si="0"/>
        <v>2046</v>
      </c>
      <c r="C53" s="35">
        <v>499546000</v>
      </c>
    </row>
    <row r="54" spans="2:3" x14ac:dyDescent="0.45">
      <c r="B54">
        <f t="shared" si="0"/>
        <v>2047</v>
      </c>
      <c r="C54" s="35">
        <v>498338000</v>
      </c>
    </row>
    <row r="55" spans="2:3" x14ac:dyDescent="0.45">
      <c r="B55">
        <f t="shared" si="0"/>
        <v>2048</v>
      </c>
      <c r="C55" s="35">
        <v>497082000</v>
      </c>
    </row>
    <row r="56" spans="2:3" x14ac:dyDescent="0.45">
      <c r="B56">
        <f t="shared" si="0"/>
        <v>2049</v>
      </c>
      <c r="C56" s="35">
        <v>495789000</v>
      </c>
    </row>
    <row r="57" spans="2:3" x14ac:dyDescent="0.45">
      <c r="B57">
        <f t="shared" si="0"/>
        <v>2050</v>
      </c>
      <c r="C57" s="35">
        <v>494402000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A19"/>
  <sheetViews>
    <sheetView zoomScaleNormal="100" workbookViewId="0">
      <selection activeCell="C5" sqref="C5"/>
    </sheetView>
  </sheetViews>
  <sheetFormatPr defaultRowHeight="14.25" x14ac:dyDescent="0.45"/>
  <cols>
    <col min="1" max="1" width="50.265625" customWidth="1"/>
    <col min="2" max="2" width="15.265625" customWidth="1"/>
    <col min="3" max="3" width="19.59765625" bestFit="1" customWidth="1"/>
    <col min="4" max="4" width="11.265625" customWidth="1"/>
    <col min="5" max="5" width="11.1328125" customWidth="1"/>
    <col min="6" max="6" width="13.3984375" customWidth="1"/>
    <col min="7" max="7" width="12.1328125" customWidth="1"/>
    <col min="8" max="17" width="9.3984375" bestFit="1" customWidth="1"/>
    <col min="18" max="22" width="9.86328125" bestFit="1" customWidth="1"/>
    <col min="23" max="34" width="13" bestFit="1" customWidth="1"/>
    <col min="35" max="35" width="12" bestFit="1" customWidth="1"/>
    <col min="36" max="36" width="11.73046875" customWidth="1"/>
    <col min="37" max="37" width="12.8632812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6328125" bestFit="1" customWidth="1"/>
    <col min="52" max="53" width="12" bestFit="1" customWidth="1"/>
  </cols>
  <sheetData>
    <row r="1" spans="1:53" x14ac:dyDescent="0.45">
      <c r="A1" t="s">
        <v>94</v>
      </c>
    </row>
    <row r="3" spans="1:53" s="15" customFormat="1" x14ac:dyDescent="0.45">
      <c r="A3" s="14" t="s">
        <v>83</v>
      </c>
      <c r="C3" s="15">
        <v>2000</v>
      </c>
      <c r="D3" s="15">
        <v>2001</v>
      </c>
      <c r="E3" s="15">
        <v>2002</v>
      </c>
      <c r="F3" s="15">
        <v>2003</v>
      </c>
      <c r="G3" s="15">
        <v>2004</v>
      </c>
      <c r="H3" s="15">
        <v>2005</v>
      </c>
      <c r="I3" s="15">
        <v>2006</v>
      </c>
      <c r="J3" s="15">
        <v>2007</v>
      </c>
      <c r="K3" s="15">
        <v>2008</v>
      </c>
      <c r="L3" s="15">
        <v>2009</v>
      </c>
      <c r="M3" s="15">
        <v>2010</v>
      </c>
      <c r="N3" s="15">
        <v>2011</v>
      </c>
      <c r="O3" s="15">
        <v>2012</v>
      </c>
      <c r="P3" s="15">
        <v>2013</v>
      </c>
      <c r="Q3" s="15">
        <v>2014</v>
      </c>
      <c r="R3" s="15">
        <v>2015</v>
      </c>
      <c r="S3" s="15">
        <v>2016</v>
      </c>
      <c r="T3" s="15">
        <v>2017</v>
      </c>
      <c r="U3" s="15">
        <v>2018</v>
      </c>
      <c r="V3" s="15">
        <v>2019</v>
      </c>
      <c r="W3" s="15">
        <v>2020</v>
      </c>
      <c r="X3" s="15">
        <v>2021</v>
      </c>
      <c r="Y3" s="15">
        <v>2022</v>
      </c>
      <c r="Z3" s="15">
        <v>2023</v>
      </c>
      <c r="AA3" s="15">
        <v>2024</v>
      </c>
      <c r="AB3" s="15">
        <v>2025</v>
      </c>
      <c r="AC3" s="15">
        <v>2026</v>
      </c>
      <c r="AD3" s="15">
        <v>2027</v>
      </c>
      <c r="AE3" s="15">
        <v>2028</v>
      </c>
      <c r="AF3" s="15">
        <v>2029</v>
      </c>
      <c r="AG3" s="15">
        <v>2030</v>
      </c>
      <c r="AH3" s="15">
        <v>2031</v>
      </c>
      <c r="AI3" s="15">
        <v>2032</v>
      </c>
      <c r="AJ3" s="15">
        <v>2033</v>
      </c>
      <c r="AK3" s="15">
        <v>2034</v>
      </c>
      <c r="AL3" s="15">
        <v>2035</v>
      </c>
      <c r="AM3" s="15">
        <v>2036</v>
      </c>
      <c r="AN3" s="15">
        <v>2037</v>
      </c>
      <c r="AO3" s="15">
        <v>2038</v>
      </c>
      <c r="AP3" s="15">
        <v>2039</v>
      </c>
      <c r="AQ3" s="15">
        <v>2040</v>
      </c>
      <c r="AR3" s="15">
        <v>2041</v>
      </c>
      <c r="AS3" s="15">
        <v>2042</v>
      </c>
      <c r="AT3" s="15">
        <v>2043</v>
      </c>
      <c r="AU3" s="15">
        <v>2044</v>
      </c>
      <c r="AV3" s="15">
        <v>2045</v>
      </c>
      <c r="AW3" s="15">
        <v>2046</v>
      </c>
      <c r="AX3" s="15">
        <v>2047</v>
      </c>
      <c r="AY3" s="15">
        <v>2048</v>
      </c>
      <c r="AZ3" s="15">
        <v>2049</v>
      </c>
      <c r="BA3" s="15">
        <v>2050</v>
      </c>
    </row>
    <row r="4" spans="1:53" x14ac:dyDescent="0.45">
      <c r="A4" s="1" t="s">
        <v>84</v>
      </c>
      <c r="B4" t="s">
        <v>88</v>
      </c>
      <c r="C4" s="6" cm="1">
        <f t="array" ref="C4:BA4">TRANSPOSE(BGDP_calcs!$C$45:$C$95)</f>
        <v>15574641906833.963</v>
      </c>
      <c r="D4" s="6">
        <v>15932323649021.965</v>
      </c>
      <c r="E4" s="6">
        <v>16138736722809.244</v>
      </c>
      <c r="F4" s="6">
        <v>16343821567420.785</v>
      </c>
      <c r="G4" s="6">
        <v>16762615092061.029</v>
      </c>
      <c r="H4" s="6">
        <v>17117511305008.191</v>
      </c>
      <c r="I4" s="6">
        <v>17697693101589.945</v>
      </c>
      <c r="J4" s="6">
        <v>18236738887206.168</v>
      </c>
      <c r="K4" s="6">
        <v>18329557367591.773</v>
      </c>
      <c r="L4" s="6">
        <v>17538735161587.891</v>
      </c>
      <c r="M4" s="6">
        <v>17919641968436.598</v>
      </c>
      <c r="N4" s="6">
        <v>18240316649794.648</v>
      </c>
      <c r="O4" s="6">
        <v>18162213297692.434</v>
      </c>
      <c r="P4" s="6">
        <v>18211107634363.32</v>
      </c>
      <c r="Q4" s="6">
        <v>18525934308015.773</v>
      </c>
      <c r="R4" s="6">
        <v>18953688178914.02</v>
      </c>
      <c r="S4" s="6">
        <v>19337594781021.973</v>
      </c>
      <c r="T4" s="6">
        <v>19850613841515.336</v>
      </c>
      <c r="U4" s="6">
        <v>20247837680159.453</v>
      </c>
      <c r="V4" s="6">
        <v>20559765530949.57</v>
      </c>
      <c r="W4">
        <v>20856287742024.746</v>
      </c>
      <c r="X4">
        <v>21135822055400.117</v>
      </c>
      <c r="Y4">
        <v>21422361892194.555</v>
      </c>
      <c r="Z4">
        <v>21722424737854.797</v>
      </c>
      <c r="AA4">
        <v>22038622615670.715</v>
      </c>
      <c r="AB4">
        <v>22370875805160.238</v>
      </c>
      <c r="AC4">
        <v>22716255772502.805</v>
      </c>
      <c r="AD4">
        <v>23072297969104.27</v>
      </c>
      <c r="AE4">
        <v>23437805243577.699</v>
      </c>
      <c r="AF4">
        <v>23811879426396.098</v>
      </c>
      <c r="AG4">
        <v>24193806847127.551</v>
      </c>
      <c r="AH4">
        <v>24583211863297.754</v>
      </c>
      <c r="AI4">
        <v>24980005356259.531</v>
      </c>
      <c r="AJ4">
        <v>25384387288368.004</v>
      </c>
      <c r="AK4">
        <v>25796741552812.211</v>
      </c>
      <c r="AL4">
        <v>26217530834374.805</v>
      </c>
      <c r="AM4">
        <v>26647364440142.484</v>
      </c>
      <c r="AN4">
        <v>27085768156188.129</v>
      </c>
      <c r="AO4">
        <v>27533234337083.137</v>
      </c>
      <c r="AP4">
        <v>27990230290196.063</v>
      </c>
      <c r="AQ4">
        <v>28457321227734.191</v>
      </c>
      <c r="AR4">
        <v>28935201717812.43</v>
      </c>
      <c r="AS4">
        <v>29425750103939.48</v>
      </c>
      <c r="AT4">
        <v>29929672100891.195</v>
      </c>
      <c r="AU4">
        <v>30447563585120.621</v>
      </c>
      <c r="AV4">
        <v>30979778539609.855</v>
      </c>
      <c r="AW4">
        <v>31526785965582.813</v>
      </c>
      <c r="AX4">
        <v>32088090645306.137</v>
      </c>
      <c r="AY4">
        <v>32664160345128.531</v>
      </c>
      <c r="AZ4">
        <v>33255473464439.008</v>
      </c>
      <c r="BA4">
        <v>33862541066714.402</v>
      </c>
    </row>
    <row r="5" spans="1:53" x14ac:dyDescent="0.45">
      <c r="A5" s="1" t="s">
        <v>2</v>
      </c>
      <c r="C5" s="6" cm="1">
        <f t="array" ref="C5:BA5">TRANSPOSE('WB Population projection'!C7:C57)</f>
        <v>488221138</v>
      </c>
      <c r="D5" s="6">
        <v>489015301</v>
      </c>
      <c r="E5" s="6">
        <v>490252423</v>
      </c>
      <c r="F5" s="6">
        <v>492063516</v>
      </c>
      <c r="G5" s="6">
        <v>494028141</v>
      </c>
      <c r="H5" s="6">
        <v>495983155</v>
      </c>
      <c r="I5" s="6">
        <v>497844869</v>
      </c>
      <c r="J5" s="6">
        <v>499790863</v>
      </c>
      <c r="K5" s="6">
        <v>501683669</v>
      </c>
      <c r="L5" s="6">
        <v>503194070</v>
      </c>
      <c r="M5" s="6">
        <v>504298777</v>
      </c>
      <c r="N5" s="6">
        <v>504005786</v>
      </c>
      <c r="O5" s="6">
        <v>505096147</v>
      </c>
      <c r="P5" s="6">
        <v>506597744</v>
      </c>
      <c r="Q5" s="6">
        <v>508178961</v>
      </c>
      <c r="R5" s="6">
        <v>509659978</v>
      </c>
      <c r="S5" s="6">
        <v>511099321</v>
      </c>
      <c r="T5" s="6">
        <v>512190132</v>
      </c>
      <c r="U5" s="6">
        <v>513238017</v>
      </c>
      <c r="V5" s="6">
        <v>514346446</v>
      </c>
      <c r="W5">
        <v>514610000</v>
      </c>
      <c r="X5">
        <v>514723000</v>
      </c>
      <c r="Y5">
        <v>514707000</v>
      </c>
      <c r="Z5">
        <v>514601000</v>
      </c>
      <c r="AA5">
        <v>514433000</v>
      </c>
      <c r="AB5">
        <v>514244000</v>
      </c>
      <c r="AC5">
        <v>514023000</v>
      </c>
      <c r="AD5">
        <v>513759000</v>
      </c>
      <c r="AE5">
        <v>513445000</v>
      </c>
      <c r="AF5">
        <v>513064000</v>
      </c>
      <c r="AG5">
        <v>512622000</v>
      </c>
      <c r="AH5">
        <v>512121000</v>
      </c>
      <c r="AI5">
        <v>511577000</v>
      </c>
      <c r="AJ5">
        <v>510981000</v>
      </c>
      <c r="AK5">
        <v>510344000</v>
      </c>
      <c r="AL5">
        <v>509670000</v>
      </c>
      <c r="AM5">
        <v>508960000</v>
      </c>
      <c r="AN5">
        <v>508219000</v>
      </c>
      <c r="AO5">
        <v>507438000</v>
      </c>
      <c r="AP5">
        <v>506618000</v>
      </c>
      <c r="AQ5">
        <v>505751000</v>
      </c>
      <c r="AR5">
        <v>504841000</v>
      </c>
      <c r="AS5">
        <v>503886000</v>
      </c>
      <c r="AT5">
        <v>502879000</v>
      </c>
      <c r="AU5">
        <v>501821000</v>
      </c>
      <c r="AV5">
        <v>500708000</v>
      </c>
      <c r="AW5">
        <v>499546000</v>
      </c>
      <c r="AX5">
        <v>498338000</v>
      </c>
      <c r="AY5">
        <v>497082000</v>
      </c>
      <c r="AZ5">
        <v>495789000</v>
      </c>
      <c r="BA5">
        <v>494402000</v>
      </c>
    </row>
    <row r="6" spans="1:53" x14ac:dyDescent="0.45">
      <c r="A6" s="1" t="s">
        <v>92</v>
      </c>
      <c r="C6" s="20">
        <f>C4/C5</f>
        <v>31900.79391202837</v>
      </c>
      <c r="D6" s="20">
        <f t="shared" ref="D6:BA6" si="0">D4/D5</f>
        <v>32580.419501069897</v>
      </c>
      <c r="E6" s="20">
        <f t="shared" si="0"/>
        <v>32919.239081066706</v>
      </c>
      <c r="F6" s="20">
        <f t="shared" si="0"/>
        <v>33214.861569661232</v>
      </c>
      <c r="G6" s="20">
        <f t="shared" si="0"/>
        <v>33930.486344625111</v>
      </c>
      <c r="H6" s="20">
        <f t="shared" si="0"/>
        <v>34512.283597631838</v>
      </c>
      <c r="I6" s="20">
        <f t="shared" si="0"/>
        <v>35548.610026128328</v>
      </c>
      <c r="J6" s="20">
        <f t="shared" si="0"/>
        <v>36488.740065674567</v>
      </c>
      <c r="K6" s="20">
        <f t="shared" si="0"/>
        <v>36536.085386490377</v>
      </c>
      <c r="L6" s="20">
        <f t="shared" si="0"/>
        <v>34854.812898705044</v>
      </c>
      <c r="M6" s="20">
        <f t="shared" si="0"/>
        <v>35533.780341562473</v>
      </c>
      <c r="N6" s="20">
        <f t="shared" si="0"/>
        <v>36190.688989024122</v>
      </c>
      <c r="O6" s="20">
        <f t="shared" si="0"/>
        <v>35957.932772930923</v>
      </c>
      <c r="P6" s="20">
        <f t="shared" si="0"/>
        <v>35947.865639060801</v>
      </c>
      <c r="Q6" s="20">
        <f t="shared" si="0"/>
        <v>36455.531869245911</v>
      </c>
      <c r="R6" s="20">
        <f t="shared" si="0"/>
        <v>37188.888665128849</v>
      </c>
      <c r="S6" s="20">
        <f t="shared" si="0"/>
        <v>37835.297341398684</v>
      </c>
      <c r="T6" s="20">
        <f t="shared" si="0"/>
        <v>38756.337932561604</v>
      </c>
      <c r="U6" s="20">
        <f t="shared" si="0"/>
        <v>39451.164975098589</v>
      </c>
      <c r="V6" s="20">
        <f t="shared" si="0"/>
        <v>39972.601523428377</v>
      </c>
      <c r="W6" s="20">
        <f t="shared" si="0"/>
        <v>40528.337463369826</v>
      </c>
      <c r="X6" s="20">
        <f t="shared" si="0"/>
        <v>41062.517228490113</v>
      </c>
      <c r="Y6" s="20">
        <f t="shared" si="0"/>
        <v>41620.498443181372</v>
      </c>
      <c r="Z6" s="20">
        <f t="shared" si="0"/>
        <v>42212.169696239995</v>
      </c>
      <c r="AA6" s="20">
        <f t="shared" si="0"/>
        <v>42840.608234057137</v>
      </c>
      <c r="AB6" s="20">
        <f t="shared" si="0"/>
        <v>43502.453709056863</v>
      </c>
      <c r="AC6" s="20">
        <f t="shared" si="0"/>
        <v>44193.072630023955</v>
      </c>
      <c r="AD6" s="20">
        <f t="shared" si="0"/>
        <v>44908.795698185859</v>
      </c>
      <c r="AE6" s="20">
        <f t="shared" si="0"/>
        <v>45648.132211975382</v>
      </c>
      <c r="AF6" s="20">
        <f t="shared" si="0"/>
        <v>46411.128877481366</v>
      </c>
      <c r="AG6" s="20">
        <f t="shared" si="0"/>
        <v>47196.192998208331</v>
      </c>
      <c r="AH6" s="20">
        <f t="shared" si="0"/>
        <v>48002.741272663596</v>
      </c>
      <c r="AI6" s="20">
        <f t="shared" si="0"/>
        <v>48829.414450335986</v>
      </c>
      <c r="AJ6" s="20">
        <f t="shared" si="0"/>
        <v>49677.751791882678</v>
      </c>
      <c r="AK6" s="20">
        <f t="shared" si="0"/>
        <v>50547.751228215107</v>
      </c>
      <c r="AL6" s="20">
        <f t="shared" si="0"/>
        <v>51440.208045156287</v>
      </c>
      <c r="AM6" s="20">
        <f t="shared" si="0"/>
        <v>52356.500393238144</v>
      </c>
      <c r="AN6" s="20">
        <f t="shared" si="0"/>
        <v>53295.465451287986</v>
      </c>
      <c r="AO6" s="20">
        <f t="shared" si="0"/>
        <v>54259.307219962117</v>
      </c>
      <c r="AP6" s="20">
        <f t="shared" si="0"/>
        <v>55249.182402117694</v>
      </c>
      <c r="AQ6" s="20">
        <f t="shared" si="0"/>
        <v>56267.454197291139</v>
      </c>
      <c r="AR6" s="20">
        <f t="shared" si="0"/>
        <v>57315.475006610854</v>
      </c>
      <c r="AS6" s="20">
        <f t="shared" si="0"/>
        <v>58397.633798000898</v>
      </c>
      <c r="AT6" s="20">
        <f t="shared" si="0"/>
        <v>59516.647346362035</v>
      </c>
      <c r="AU6" s="20">
        <f t="shared" si="0"/>
        <v>60674.151908988708</v>
      </c>
      <c r="AV6" s="20">
        <f t="shared" si="0"/>
        <v>61871.946403112903</v>
      </c>
      <c r="AW6" s="20">
        <f t="shared" si="0"/>
        <v>63110.876607124897</v>
      </c>
      <c r="AX6" s="20">
        <f t="shared" si="0"/>
        <v>64390.214363155399</v>
      </c>
      <c r="AY6" s="20">
        <f t="shared" si="0"/>
        <v>65711.814841673069</v>
      </c>
      <c r="AZ6" s="20">
        <f t="shared" si="0"/>
        <v>67075.859820284444</v>
      </c>
      <c r="BA6" s="20">
        <f t="shared" si="0"/>
        <v>68491.917643363908</v>
      </c>
    </row>
    <row r="7" spans="1:53" x14ac:dyDescent="0.45">
      <c r="A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53" x14ac:dyDescent="0.45">
      <c r="A8" s="1" t="s">
        <v>93</v>
      </c>
      <c r="C8" s="11"/>
      <c r="D8" s="11">
        <f>(D6-C6)/C6</f>
        <v>2.1304347186960455E-2</v>
      </c>
      <c r="E8" s="11">
        <f>(E6-D6)/D6</f>
        <v>1.0399484880349147E-2</v>
      </c>
      <c r="F8" s="11">
        <f t="shared" ref="F8:BA8" si="1">(F6-E6)/E6</f>
        <v>8.98023456333631E-3</v>
      </c>
      <c r="G8" s="11">
        <f t="shared" si="1"/>
        <v>2.1545318605739341E-2</v>
      </c>
      <c r="H8" s="11">
        <f t="shared" si="1"/>
        <v>1.7146740753949997E-2</v>
      </c>
      <c r="I8" s="11">
        <f t="shared" si="1"/>
        <v>3.0027755931154913E-2</v>
      </c>
      <c r="J8" s="11">
        <f t="shared" si="1"/>
        <v>2.6446323466803354E-2</v>
      </c>
      <c r="K8" s="11">
        <f t="shared" si="1"/>
        <v>1.2975323546550238E-3</v>
      </c>
      <c r="L8" s="11">
        <f t="shared" si="1"/>
        <v>-4.60167658904969E-2</v>
      </c>
      <c r="M8" s="11">
        <f t="shared" si="1"/>
        <v>1.9479876275068302E-2</v>
      </c>
      <c r="N8" s="11">
        <f t="shared" si="1"/>
        <v>1.8486877589359341E-2</v>
      </c>
      <c r="O8" s="11">
        <f t="shared" si="1"/>
        <v>-6.4313839441904356E-3</v>
      </c>
      <c r="P8" s="11">
        <f t="shared" si="1"/>
        <v>-2.7996976171277145E-4</v>
      </c>
      <c r="Q8" s="11">
        <f t="shared" si="1"/>
        <v>1.4122291300473822E-2</v>
      </c>
      <c r="R8" s="11">
        <f t="shared" si="1"/>
        <v>2.0116475011618222E-2</v>
      </c>
      <c r="S8" s="11">
        <f t="shared" si="1"/>
        <v>1.738176911094301E-2</v>
      </c>
      <c r="T8" s="11">
        <f t="shared" si="1"/>
        <v>2.4343421510662606E-2</v>
      </c>
      <c r="U8" s="11">
        <f t="shared" si="1"/>
        <v>1.7928088142538805E-2</v>
      </c>
      <c r="V8" s="11">
        <f t="shared" si="1"/>
        <v>1.3217266173480973E-2</v>
      </c>
      <c r="W8" s="11">
        <f t="shared" si="1"/>
        <v>1.3902921470240713E-2</v>
      </c>
      <c r="X8" s="11">
        <f t="shared" si="1"/>
        <v>1.3180401628936477E-2</v>
      </c>
      <c r="Y8" s="11">
        <f t="shared" si="1"/>
        <v>1.3588577913682285E-2</v>
      </c>
      <c r="Z8" s="11">
        <f t="shared" si="1"/>
        <v>1.4215861779414982E-2</v>
      </c>
      <c r="AA8" s="11">
        <f t="shared" si="1"/>
        <v>1.4887615167365356E-2</v>
      </c>
      <c r="AB8" s="11">
        <f t="shared" si="1"/>
        <v>1.5449021437412178E-2</v>
      </c>
      <c r="AC8" s="11">
        <f t="shared" si="1"/>
        <v>1.5875401548288082E-2</v>
      </c>
      <c r="AD8" s="11">
        <f t="shared" si="1"/>
        <v>1.6195367861243821E-2</v>
      </c>
      <c r="AE8" s="11">
        <f t="shared" si="1"/>
        <v>1.646306702941468E-2</v>
      </c>
      <c r="AF8" s="11">
        <f t="shared" si="1"/>
        <v>1.6714740089755917E-2</v>
      </c>
      <c r="AG8" s="11">
        <f t="shared" si="1"/>
        <v>1.6915428254275406E-2</v>
      </c>
      <c r="AH8" s="11">
        <f t="shared" si="1"/>
        <v>1.708926553643602E-2</v>
      </c>
      <c r="AI8" s="11">
        <f t="shared" si="1"/>
        <v>1.7221374358117346E-2</v>
      </c>
      <c r="AJ8" s="11">
        <f t="shared" si="1"/>
        <v>1.7373489956745834E-2</v>
      </c>
      <c r="AK8" s="11">
        <f t="shared" si="1"/>
        <v>1.75128584718801E-2</v>
      </c>
      <c r="AL8" s="11">
        <f t="shared" si="1"/>
        <v>1.7655717519694955E-2</v>
      </c>
      <c r="AM8" s="11">
        <f t="shared" si="1"/>
        <v>1.7812765206499531E-2</v>
      </c>
      <c r="AN8" s="11">
        <f t="shared" si="1"/>
        <v>1.7934068377326255E-2</v>
      </c>
      <c r="AO8" s="11">
        <f t="shared" si="1"/>
        <v>1.8084873835187368E-2</v>
      </c>
      <c r="AP8" s="11">
        <f t="shared" si="1"/>
        <v>1.8243417265589427E-2</v>
      </c>
      <c r="AQ8" s="11">
        <f t="shared" si="1"/>
        <v>1.8430531473971903E-2</v>
      </c>
      <c r="AR8" s="11">
        <f t="shared" si="1"/>
        <v>1.8625701558222778E-2</v>
      </c>
      <c r="AS8" s="11">
        <f t="shared" si="1"/>
        <v>1.8880743660681973E-2</v>
      </c>
      <c r="AT8" s="11">
        <f t="shared" si="1"/>
        <v>1.916196728504168E-2</v>
      </c>
      <c r="AU8" s="11">
        <f t="shared" si="1"/>
        <v>1.9448416774729929E-2</v>
      </c>
      <c r="AV8" s="11">
        <f t="shared" si="1"/>
        <v>1.9741429528687734E-2</v>
      </c>
      <c r="AW8" s="11">
        <f t="shared" si="1"/>
        <v>2.0024102618980508E-2</v>
      </c>
      <c r="AX8" s="11">
        <f t="shared" si="1"/>
        <v>2.0271272161129686E-2</v>
      </c>
      <c r="AY8" s="11">
        <f t="shared" si="1"/>
        <v>2.0524865332237512E-2</v>
      </c>
      <c r="AZ8" s="11">
        <f t="shared" si="1"/>
        <v>2.0757986701446664E-2</v>
      </c>
      <c r="BA8" s="11">
        <f t="shared" si="1"/>
        <v>2.111128842587319E-2</v>
      </c>
    </row>
    <row r="9" spans="1:53" x14ac:dyDescent="0.45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53" x14ac:dyDescent="0.45">
      <c r="A10" s="2" t="s">
        <v>56</v>
      </c>
      <c r="B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53" x14ac:dyDescent="0.45">
      <c r="A11" s="6">
        <f>SUM('OECD VAL EU28 '!$D$95:$AM$95)*10^6</f>
        <v>7855139341999.998</v>
      </c>
      <c r="B11" t="s">
        <v>57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53" x14ac:dyDescent="0.45">
      <c r="A12" s="6">
        <f>A11*About!$A$45</f>
        <v>7609128721092.3584</v>
      </c>
      <c r="B12" t="s">
        <v>58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53" x14ac:dyDescent="0.45"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53" x14ac:dyDescent="0.45">
      <c r="A14" s="1" t="s">
        <v>62</v>
      </c>
    </row>
    <row r="15" spans="1:53" x14ac:dyDescent="0.4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45">
      <c r="A16" t="s">
        <v>90</v>
      </c>
      <c r="B16" s="7">
        <f>R8</f>
        <v>2.0116475011618222E-2</v>
      </c>
      <c r="C16" s="7">
        <f t="shared" ref="C16:E16" si="2">S8</f>
        <v>1.738176911094301E-2</v>
      </c>
      <c r="D16" s="7">
        <f t="shared" si="2"/>
        <v>2.4343421510662606E-2</v>
      </c>
      <c r="E16" s="7">
        <f t="shared" si="2"/>
        <v>1.7928088142538805E-2</v>
      </c>
      <c r="F16" s="7">
        <f t="shared" ref="F16:AK16" si="3">V8</f>
        <v>1.3217266173480973E-2</v>
      </c>
      <c r="G16" s="7">
        <f t="shared" si="3"/>
        <v>1.3902921470240713E-2</v>
      </c>
      <c r="H16" s="7">
        <f t="shared" si="3"/>
        <v>1.3180401628936477E-2</v>
      </c>
      <c r="I16" s="7">
        <f t="shared" si="3"/>
        <v>1.3588577913682285E-2</v>
      </c>
      <c r="J16" s="7">
        <f t="shared" si="3"/>
        <v>1.4215861779414982E-2</v>
      </c>
      <c r="K16" s="7">
        <f t="shared" si="3"/>
        <v>1.4887615167365356E-2</v>
      </c>
      <c r="L16" s="7">
        <f t="shared" si="3"/>
        <v>1.5449021437412178E-2</v>
      </c>
      <c r="M16" s="7">
        <f t="shared" si="3"/>
        <v>1.5875401548288082E-2</v>
      </c>
      <c r="N16" s="7">
        <f t="shared" si="3"/>
        <v>1.6195367861243821E-2</v>
      </c>
      <c r="O16" s="7">
        <f t="shared" si="3"/>
        <v>1.646306702941468E-2</v>
      </c>
      <c r="P16" s="7">
        <f t="shared" si="3"/>
        <v>1.6714740089755917E-2</v>
      </c>
      <c r="Q16" s="7">
        <f t="shared" si="3"/>
        <v>1.6915428254275406E-2</v>
      </c>
      <c r="R16" s="7">
        <f t="shared" si="3"/>
        <v>1.708926553643602E-2</v>
      </c>
      <c r="S16" s="7">
        <f t="shared" si="3"/>
        <v>1.7221374358117346E-2</v>
      </c>
      <c r="T16" s="7">
        <f t="shared" si="3"/>
        <v>1.7373489956745834E-2</v>
      </c>
      <c r="U16" s="7">
        <f t="shared" si="3"/>
        <v>1.75128584718801E-2</v>
      </c>
      <c r="V16" s="7">
        <f t="shared" si="3"/>
        <v>1.7655717519694955E-2</v>
      </c>
      <c r="W16" s="7">
        <f t="shared" si="3"/>
        <v>1.7812765206499531E-2</v>
      </c>
      <c r="X16" s="7">
        <f t="shared" si="3"/>
        <v>1.7934068377326255E-2</v>
      </c>
      <c r="Y16" s="7">
        <f t="shared" si="3"/>
        <v>1.8084873835187368E-2</v>
      </c>
      <c r="Z16" s="7">
        <f t="shared" si="3"/>
        <v>1.8243417265589427E-2</v>
      </c>
      <c r="AA16" s="7">
        <f t="shared" si="3"/>
        <v>1.8430531473971903E-2</v>
      </c>
      <c r="AB16" s="7">
        <f t="shared" si="3"/>
        <v>1.8625701558222778E-2</v>
      </c>
      <c r="AC16" s="7">
        <f t="shared" si="3"/>
        <v>1.8880743660681973E-2</v>
      </c>
      <c r="AD16" s="7">
        <f t="shared" si="3"/>
        <v>1.916196728504168E-2</v>
      </c>
      <c r="AE16" s="7">
        <f t="shared" si="3"/>
        <v>1.9448416774729929E-2</v>
      </c>
      <c r="AF16" s="7">
        <f t="shared" si="3"/>
        <v>1.9741429528687734E-2</v>
      </c>
      <c r="AG16" s="7">
        <f t="shared" si="3"/>
        <v>2.0024102618980508E-2</v>
      </c>
      <c r="AH16" s="7">
        <f t="shared" si="3"/>
        <v>2.0271272161129686E-2</v>
      </c>
      <c r="AI16" s="7">
        <f t="shared" si="3"/>
        <v>2.0524865332237512E-2</v>
      </c>
      <c r="AJ16" s="7">
        <f t="shared" si="3"/>
        <v>2.0757986701446664E-2</v>
      </c>
      <c r="AK16" s="7">
        <f t="shared" si="3"/>
        <v>2.111128842587319E-2</v>
      </c>
    </row>
    <row r="17" spans="1:37" x14ac:dyDescent="0.45">
      <c r="A17" t="s">
        <v>59</v>
      </c>
      <c r="B17" s="9">
        <f>A12*(1+B16)</f>
        <v>7762197568870.3994</v>
      </c>
      <c r="C17" s="9">
        <f>B17*(1+C16)</f>
        <v>7897118294806.0283</v>
      </c>
      <c r="D17" s="9">
        <f t="shared" ref="D17:AK17" si="4">C17*(1+D16)</f>
        <v>8089361174176.0566</v>
      </c>
      <c r="E17" s="9">
        <f t="shared" si="4"/>
        <v>8234387954323.5156</v>
      </c>
      <c r="F17" s="9">
        <f>E17*(1+F16)</f>
        <v>8343224051691.5156</v>
      </c>
      <c r="G17" s="9">
        <f t="shared" si="4"/>
        <v>8459219240490.8057</v>
      </c>
      <c r="H17" s="9">
        <f t="shared" si="4"/>
        <v>8570715147547.7021</v>
      </c>
      <c r="I17" s="9">
        <f t="shared" si="4"/>
        <v>8687178978106.1299</v>
      </c>
      <c r="J17" s="9">
        <f t="shared" si="4"/>
        <v>8810674713711.9258</v>
      </c>
      <c r="K17" s="9">
        <f t="shared" si="4"/>
        <v>8941844648214.5059</v>
      </c>
      <c r="L17" s="9">
        <f>K17*(1+L16)</f>
        <v>9079987397874.7813</v>
      </c>
      <c r="M17" s="9">
        <f t="shared" si="4"/>
        <v>9224135843869.4375</v>
      </c>
      <c r="N17" s="9">
        <f t="shared" si="4"/>
        <v>9373524117062.9883</v>
      </c>
      <c r="O17" s="9">
        <f t="shared" si="4"/>
        <v>9527841072904.0313</v>
      </c>
      <c r="P17" s="9">
        <f t="shared" si="4"/>
        <v>9687096460054.123</v>
      </c>
      <c r="Q17" s="9">
        <f t="shared" si="4"/>
        <v>9850957845216.4141</v>
      </c>
      <c r="R17" s="9">
        <f t="shared" si="4"/>
        <v>10019303479621.555</v>
      </c>
      <c r="S17" s="9">
        <f t="shared" si="4"/>
        <v>10191849655651.705</v>
      </c>
      <c r="T17" s="9">
        <f t="shared" si="4"/>
        <v>10368917653284.834</v>
      </c>
      <c r="U17" s="9">
        <f t="shared" si="4"/>
        <v>10550507040653.389</v>
      </c>
      <c r="V17" s="9">
        <f t="shared" si="4"/>
        <v>10736783812652.719</v>
      </c>
      <c r="W17" s="9">
        <f t="shared" si="4"/>
        <v>10928035621780.445</v>
      </c>
      <c r="X17" s="9">
        <f t="shared" si="4"/>
        <v>11124019759851.314</v>
      </c>
      <c r="Y17" s="9">
        <f t="shared" si="4"/>
        <v>11325196253748.355</v>
      </c>
      <c r="Z17" s="9">
        <f t="shared" si="4"/>
        <v>11531806534620.178</v>
      </c>
      <c r="AA17" s="9">
        <f t="shared" si="4"/>
        <v>11744343857908.25</v>
      </c>
      <c r="AB17" s="9">
        <f t="shared" si="4"/>
        <v>11963090501602.795</v>
      </c>
      <c r="AC17" s="9">
        <f t="shared" si="4"/>
        <v>12188962546753.096</v>
      </c>
      <c r="AD17" s="9">
        <f t="shared" si="4"/>
        <v>12422527048312.576</v>
      </c>
      <c r="AE17" s="9">
        <f t="shared" si="4"/>
        <v>12664125531743.516</v>
      </c>
      <c r="AF17" s="9">
        <f t="shared" si="4"/>
        <v>12914133473470.885</v>
      </c>
      <c r="AG17" s="9">
        <f t="shared" si="4"/>
        <v>13172727407378.877</v>
      </c>
      <c r="AH17" s="9">
        <f t="shared" si="4"/>
        <v>13439755349758.229</v>
      </c>
      <c r="AI17" s="9">
        <f t="shared" si="4"/>
        <v>13715604518410.234</v>
      </c>
      <c r="AJ17" s="9">
        <f t="shared" si="4"/>
        <v>14000312854605.695</v>
      </c>
      <c r="AK17" s="9">
        <f t="shared" si="4"/>
        <v>14295877497331.738</v>
      </c>
    </row>
    <row r="19" spans="1:37" x14ac:dyDescent="0.45">
      <c r="B19" s="6"/>
      <c r="AK19" s="6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2"/>
  <sheetViews>
    <sheetView workbookViewId="0">
      <selection activeCell="F12" sqref="F12"/>
    </sheetView>
  </sheetViews>
  <sheetFormatPr defaultRowHeight="14.25" x14ac:dyDescent="0.45"/>
  <cols>
    <col min="1" max="1" width="22.1328125" customWidth="1"/>
    <col min="2" max="2" width="15.3984375" bestFit="1" customWidth="1"/>
    <col min="3" max="33" width="15.265625" bestFit="1" customWidth="1"/>
  </cols>
  <sheetData>
    <row r="1" spans="1:33" x14ac:dyDescent="0.45">
      <c r="A1" s="8" t="s">
        <v>3</v>
      </c>
      <c r="B1" s="66">
        <v>2019</v>
      </c>
      <c r="C1" s="66">
        <f>B1+1</f>
        <v>2020</v>
      </c>
      <c r="D1" s="66">
        <f t="shared" ref="D1:AF1" si="0">C1+1</f>
        <v>2021</v>
      </c>
      <c r="E1" s="66">
        <f t="shared" si="0"/>
        <v>2022</v>
      </c>
      <c r="F1" s="66">
        <f t="shared" si="0"/>
        <v>2023</v>
      </c>
      <c r="G1" s="66">
        <f t="shared" si="0"/>
        <v>2024</v>
      </c>
      <c r="H1" s="66">
        <f t="shared" si="0"/>
        <v>2025</v>
      </c>
      <c r="I1" s="66">
        <f t="shared" si="0"/>
        <v>2026</v>
      </c>
      <c r="J1" s="66">
        <f t="shared" si="0"/>
        <v>2027</v>
      </c>
      <c r="K1" s="66">
        <f t="shared" si="0"/>
        <v>2028</v>
      </c>
      <c r="L1" s="66">
        <f t="shared" si="0"/>
        <v>2029</v>
      </c>
      <c r="M1" s="66">
        <f t="shared" si="0"/>
        <v>2030</v>
      </c>
      <c r="N1" s="66">
        <f t="shared" si="0"/>
        <v>2031</v>
      </c>
      <c r="O1" s="66">
        <f t="shared" si="0"/>
        <v>2032</v>
      </c>
      <c r="P1" s="66">
        <f t="shared" si="0"/>
        <v>2033</v>
      </c>
      <c r="Q1" s="66">
        <f t="shared" si="0"/>
        <v>2034</v>
      </c>
      <c r="R1" s="66">
        <f t="shared" si="0"/>
        <v>2035</v>
      </c>
      <c r="S1" s="66">
        <f t="shared" si="0"/>
        <v>2036</v>
      </c>
      <c r="T1" s="66">
        <f t="shared" si="0"/>
        <v>2037</v>
      </c>
      <c r="U1" s="66">
        <f t="shared" si="0"/>
        <v>2038</v>
      </c>
      <c r="V1" s="66">
        <f t="shared" si="0"/>
        <v>2039</v>
      </c>
      <c r="W1" s="66">
        <f t="shared" si="0"/>
        <v>2040</v>
      </c>
      <c r="X1" s="66">
        <f t="shared" si="0"/>
        <v>2041</v>
      </c>
      <c r="Y1" s="66">
        <f t="shared" si="0"/>
        <v>2042</v>
      </c>
      <c r="Z1" s="66">
        <f t="shared" si="0"/>
        <v>2043</v>
      </c>
      <c r="AA1" s="66">
        <f t="shared" si="0"/>
        <v>2044</v>
      </c>
      <c r="AB1" s="66">
        <f t="shared" si="0"/>
        <v>2045</v>
      </c>
      <c r="AC1" s="66">
        <f t="shared" si="0"/>
        <v>2046</v>
      </c>
      <c r="AD1" s="66">
        <f t="shared" si="0"/>
        <v>2047</v>
      </c>
      <c r="AE1" s="66">
        <f t="shared" si="0"/>
        <v>2048</v>
      </c>
      <c r="AF1" s="66">
        <f t="shared" si="0"/>
        <v>2049</v>
      </c>
      <c r="AG1" s="66">
        <f>AF1+1</f>
        <v>2050</v>
      </c>
    </row>
    <row r="2" spans="1:33" x14ac:dyDescent="0.45">
      <c r="A2" t="s">
        <v>2</v>
      </c>
      <c r="B2" s="67" cm="1">
        <f t="array" ref="B2:AG2">'EE Comp Projection'!V5:BA5</f>
        <v>514346446</v>
      </c>
      <c r="C2" s="67">
        <v>514610000</v>
      </c>
      <c r="D2" s="67">
        <v>514723000</v>
      </c>
      <c r="E2" s="67">
        <v>514707000</v>
      </c>
      <c r="F2" s="67">
        <v>514601000</v>
      </c>
      <c r="G2" s="67">
        <v>514433000</v>
      </c>
      <c r="H2" s="67">
        <v>514244000</v>
      </c>
      <c r="I2" s="67">
        <v>514023000</v>
      </c>
      <c r="J2" s="67">
        <v>513759000</v>
      </c>
      <c r="K2" s="67">
        <v>513445000</v>
      </c>
      <c r="L2" s="67">
        <v>513064000</v>
      </c>
      <c r="M2" s="67">
        <v>512622000</v>
      </c>
      <c r="N2" s="67">
        <v>512121000</v>
      </c>
      <c r="O2" s="67">
        <v>511577000</v>
      </c>
      <c r="P2" s="67">
        <v>510981000</v>
      </c>
      <c r="Q2" s="67">
        <v>510344000</v>
      </c>
      <c r="R2" s="67">
        <v>509670000</v>
      </c>
      <c r="S2" s="67">
        <v>508960000</v>
      </c>
      <c r="T2" s="67">
        <v>508219000</v>
      </c>
      <c r="U2" s="67">
        <v>507438000</v>
      </c>
      <c r="V2" s="67">
        <v>506618000</v>
      </c>
      <c r="W2" s="67">
        <v>505751000</v>
      </c>
      <c r="X2" s="67">
        <v>504841000</v>
      </c>
      <c r="Y2" s="67">
        <v>503886000</v>
      </c>
      <c r="Z2" s="67">
        <v>502879000</v>
      </c>
      <c r="AA2" s="67">
        <v>501821000</v>
      </c>
      <c r="AB2" s="67">
        <v>500708000</v>
      </c>
      <c r="AC2" s="67">
        <v>499546000</v>
      </c>
      <c r="AD2" s="67">
        <v>498338000</v>
      </c>
      <c r="AE2" s="67">
        <v>497082000</v>
      </c>
      <c r="AF2" s="67">
        <v>495789000</v>
      </c>
      <c r="AG2" s="67">
        <v>494402000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2"/>
  <sheetViews>
    <sheetView workbookViewId="0">
      <selection activeCell="B2" sqref="B2"/>
    </sheetView>
  </sheetViews>
  <sheetFormatPr defaultRowHeight="14.25" x14ac:dyDescent="0.45"/>
  <cols>
    <col min="1" max="1" width="22.1328125" customWidth="1"/>
    <col min="2" max="33" width="10" bestFit="1" customWidth="1"/>
  </cols>
  <sheetData>
    <row r="1" spans="1:33" x14ac:dyDescent="0.45">
      <c r="A1" s="8" t="s">
        <v>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t="s">
        <v>4</v>
      </c>
      <c r="B2">
        <f>'BPEaCP-population'!B2*'EUROSTAT Emp Pop Ratio'!$R$13</f>
        <v>361894159.40560001</v>
      </c>
      <c r="C2">
        <f>'BPEaCP-population'!C2*'EUROSTAT Emp Pop Ratio'!$R$13</f>
        <v>362079596</v>
      </c>
      <c r="D2">
        <f>'BPEaCP-population'!D2*'EUROSTAT Emp Pop Ratio'!$R$13</f>
        <v>362159102.80000001</v>
      </c>
      <c r="E2">
        <f>'BPEaCP-population'!E2*'EUROSTAT Emp Pop Ratio'!$R$13</f>
        <v>362147845.19999999</v>
      </c>
      <c r="F2">
        <f>'BPEaCP-population'!F2*'EUROSTAT Emp Pop Ratio'!$R$13</f>
        <v>362073263.60000002</v>
      </c>
      <c r="G2">
        <f>'BPEaCP-population'!G2*'EUROSTAT Emp Pop Ratio'!$R$13</f>
        <v>361955058.80000001</v>
      </c>
      <c r="H2">
        <f>'BPEaCP-population'!H2*'EUROSTAT Emp Pop Ratio'!$R$13</f>
        <v>361822078.39999998</v>
      </c>
      <c r="I2">
        <f>'BPEaCP-population'!I2*'EUROSTAT Emp Pop Ratio'!$R$13</f>
        <v>361666582.80000001</v>
      </c>
      <c r="J2">
        <f>'BPEaCP-population'!J2*'EUROSTAT Emp Pop Ratio'!$R$13</f>
        <v>361480832.39999998</v>
      </c>
      <c r="K2">
        <f>'BPEaCP-population'!K2*'EUROSTAT Emp Pop Ratio'!$R$13</f>
        <v>361259902</v>
      </c>
      <c r="L2">
        <f>'BPEaCP-population'!L2*'EUROSTAT Emp Pop Ratio'!$R$13</f>
        <v>360991830.39999998</v>
      </c>
      <c r="M2">
        <f>'BPEaCP-population'!M2*'EUROSTAT Emp Pop Ratio'!$R$13</f>
        <v>360680839.19999999</v>
      </c>
      <c r="N2">
        <f>'BPEaCP-population'!N2*'EUROSTAT Emp Pop Ratio'!$R$13</f>
        <v>360328335.60000002</v>
      </c>
      <c r="O2">
        <f>'BPEaCP-population'!O2*'EUROSTAT Emp Pop Ratio'!$R$13</f>
        <v>359945577.19999999</v>
      </c>
      <c r="P2">
        <f>'BPEaCP-population'!P2*'EUROSTAT Emp Pop Ratio'!$R$13</f>
        <v>359526231.60000002</v>
      </c>
      <c r="Q2">
        <f>'BPEaCP-population'!Q2*'EUROSTAT Emp Pop Ratio'!$R$13</f>
        <v>359078038.39999998</v>
      </c>
      <c r="R2">
        <f>'BPEaCP-population'!R2*'EUROSTAT Emp Pop Ratio'!$R$13</f>
        <v>358603812</v>
      </c>
      <c r="S2">
        <f>'BPEaCP-population'!S2*'EUROSTAT Emp Pop Ratio'!$R$13</f>
        <v>358104256</v>
      </c>
      <c r="T2">
        <f>'BPEaCP-population'!T2*'EUROSTAT Emp Pop Ratio'!$R$13</f>
        <v>357582888.39999998</v>
      </c>
      <c r="U2">
        <f>'BPEaCP-population'!U2*'EUROSTAT Emp Pop Ratio'!$R$13</f>
        <v>357033376.80000001</v>
      </c>
      <c r="V2">
        <f>'BPEaCP-population'!V2*'EUROSTAT Emp Pop Ratio'!$R$13</f>
        <v>356456424.80000001</v>
      </c>
      <c r="W2">
        <f>'BPEaCP-population'!W2*'EUROSTAT Emp Pop Ratio'!$R$13</f>
        <v>355846403.60000002</v>
      </c>
      <c r="X2">
        <f>'BPEaCP-population'!X2*'EUROSTAT Emp Pop Ratio'!$R$13</f>
        <v>355206127.60000002</v>
      </c>
      <c r="Y2">
        <f>'BPEaCP-population'!Y2*'EUROSTAT Emp Pop Ratio'!$R$13</f>
        <v>354534189.60000002</v>
      </c>
      <c r="Z2">
        <f>'BPEaCP-population'!Z2*'EUROSTAT Emp Pop Ratio'!$R$13</f>
        <v>353825664.39999998</v>
      </c>
      <c r="AA2">
        <f>'BPEaCP-population'!AA2*'EUROSTAT Emp Pop Ratio'!$R$13</f>
        <v>353081255.60000002</v>
      </c>
      <c r="AB2">
        <f>'BPEaCP-population'!AB2*'EUROSTAT Emp Pop Ratio'!$R$13</f>
        <v>352298148.80000001</v>
      </c>
      <c r="AC2">
        <f>'BPEaCP-population'!AC2*'EUROSTAT Emp Pop Ratio'!$R$13</f>
        <v>351480565.60000002</v>
      </c>
      <c r="AD2">
        <f>'BPEaCP-population'!AD2*'EUROSTAT Emp Pop Ratio'!$R$13</f>
        <v>350630616.80000001</v>
      </c>
      <c r="AE2">
        <f>'BPEaCP-population'!AE2*'EUROSTAT Emp Pop Ratio'!$R$13</f>
        <v>349746895.19999999</v>
      </c>
      <c r="AF2">
        <f>'BPEaCP-population'!AF2*'EUROSTAT Emp Pop Ratio'!$R$13</f>
        <v>348837140.39999998</v>
      </c>
      <c r="AG2">
        <f>'BPEaCP-population'!AG2*'EUROSTAT Emp Pop Ratio'!$R$13</f>
        <v>347861247.19999999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H2"/>
  <sheetViews>
    <sheetView workbookViewId="0">
      <selection activeCell="B2" sqref="B2"/>
    </sheetView>
  </sheetViews>
  <sheetFormatPr defaultRowHeight="14.25" x14ac:dyDescent="0.45"/>
  <cols>
    <col min="1" max="1" width="22.1328125" customWidth="1"/>
    <col min="2" max="33" width="10" bestFit="1" customWidth="1"/>
  </cols>
  <sheetData>
    <row r="1" spans="1:34" x14ac:dyDescent="0.45">
      <c r="A1" s="8" t="s">
        <v>61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45">
      <c r="A2" t="s">
        <v>60</v>
      </c>
      <c r="B2" s="6">
        <f>'EE Comp Projection'!F17</f>
        <v>8343224051691.5156</v>
      </c>
      <c r="C2" s="6">
        <f>'EE Comp Projection'!G17</f>
        <v>8459219240490.8057</v>
      </c>
      <c r="D2" s="6">
        <f>'EE Comp Projection'!H17</f>
        <v>8570715147547.7021</v>
      </c>
      <c r="E2" s="6">
        <f>'EE Comp Projection'!I17</f>
        <v>8687178978106.1299</v>
      </c>
      <c r="F2" s="6">
        <f>'EE Comp Projection'!J17</f>
        <v>8810674713711.9258</v>
      </c>
      <c r="G2" s="6">
        <f>'EE Comp Projection'!K17</f>
        <v>8941844648214.5059</v>
      </c>
      <c r="H2" s="6">
        <f>'EE Comp Projection'!L17</f>
        <v>9079987397874.7813</v>
      </c>
      <c r="I2" s="6">
        <f>'EE Comp Projection'!M17</f>
        <v>9224135843869.4375</v>
      </c>
      <c r="J2" s="6">
        <f>'EE Comp Projection'!N17</f>
        <v>9373524117062.9883</v>
      </c>
      <c r="K2" s="6">
        <f>'EE Comp Projection'!O17</f>
        <v>9527841072904.0313</v>
      </c>
      <c r="L2" s="6">
        <f>'EE Comp Projection'!P17</f>
        <v>9687096460054.123</v>
      </c>
      <c r="M2" s="6">
        <f>'EE Comp Projection'!Q17</f>
        <v>9850957845216.4141</v>
      </c>
      <c r="N2" s="6">
        <f>'EE Comp Projection'!R17</f>
        <v>10019303479621.555</v>
      </c>
      <c r="O2" s="6">
        <f>'EE Comp Projection'!S17</f>
        <v>10191849655651.705</v>
      </c>
      <c r="P2" s="6">
        <f>'EE Comp Projection'!T17</f>
        <v>10368917653284.834</v>
      </c>
      <c r="Q2" s="6">
        <f>'EE Comp Projection'!U17</f>
        <v>10550507040653.389</v>
      </c>
      <c r="R2" s="6">
        <f>'EE Comp Projection'!V17</f>
        <v>10736783812652.719</v>
      </c>
      <c r="S2" s="6">
        <f>'EE Comp Projection'!W17</f>
        <v>10928035621780.445</v>
      </c>
      <c r="T2" s="6">
        <f>'EE Comp Projection'!X17</f>
        <v>11124019759851.314</v>
      </c>
      <c r="U2" s="6">
        <f>'EE Comp Projection'!Y17</f>
        <v>11325196253748.355</v>
      </c>
      <c r="V2" s="6">
        <f>'EE Comp Projection'!Z17</f>
        <v>11531806534620.178</v>
      </c>
      <c r="W2" s="6">
        <f>'EE Comp Projection'!AA17</f>
        <v>11744343857908.25</v>
      </c>
      <c r="X2" s="6">
        <f>'EE Comp Projection'!AB17</f>
        <v>11963090501602.795</v>
      </c>
      <c r="Y2" s="6">
        <f>'EE Comp Projection'!AC17</f>
        <v>12188962546753.096</v>
      </c>
      <c r="Z2" s="6">
        <f>'EE Comp Projection'!AD17</f>
        <v>12422527048312.576</v>
      </c>
      <c r="AA2" s="6">
        <f>'EE Comp Projection'!AE17</f>
        <v>12664125531743.516</v>
      </c>
      <c r="AB2" s="6">
        <f>'EE Comp Projection'!AF17</f>
        <v>12914133473470.885</v>
      </c>
      <c r="AC2" s="6">
        <f>'EE Comp Projection'!AG17</f>
        <v>13172727407378.877</v>
      </c>
      <c r="AD2" s="6">
        <f>'EE Comp Projection'!AH17</f>
        <v>13439755349758.229</v>
      </c>
      <c r="AE2" s="6">
        <f>'EE Comp Projection'!AI17</f>
        <v>13715604518410.234</v>
      </c>
      <c r="AF2" s="6">
        <f>'EE Comp Projection'!AJ17</f>
        <v>14000312854605.695</v>
      </c>
      <c r="AG2" s="6">
        <f>'EE Comp Projection'!AK17</f>
        <v>14295877497331.738</v>
      </c>
      <c r="AH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EUROSTAT Emp Pop Ratio</vt:lpstr>
      <vt:lpstr>BGDP_calcs</vt:lpstr>
      <vt:lpstr>OECD VAL EU28 </vt:lpstr>
      <vt:lpstr>WB Population projection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2020-07-11T20:54:19Z</dcterms:created>
  <dcterms:modified xsi:type="dcterms:W3CDTF">2021-05-20T18:08:31Z</dcterms:modified>
</cp:coreProperties>
</file>