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SYVbT\"/>
    </mc:Choice>
  </mc:AlternateContent>
  <xr:revisionPtr revIDLastSave="0" documentId="13_ncr:1_{2BB1A346-67C4-4FD9-A430-6F05BF6E0F26}" xr6:coauthVersionLast="47" xr6:coauthVersionMax="47" xr10:uidLastSave="{00000000-0000-0000-0000-000000000000}"/>
  <bookViews>
    <workbookView xWindow="57480" yWindow="-120" windowWidth="29040" windowHeight="17520" tabRatio="855" firstSheet="2" activeTab="9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IDEES2021_TrRoad_tech" sheetId="11" r:id="rId6"/>
    <sheet name="IDEES2021_TrAvia_act" sheetId="12" r:id="rId7"/>
    <sheet name="IDEES2021_TrRail_act" sheetId="13" r:id="rId8"/>
    <sheet name="Calculations" sheetId="8" r:id="rId9"/>
    <sheet name="SYVbT-passenger" sheetId="2" r:id="rId10"/>
    <sheet name="SYVbT-freight" sheetId="3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8" i="8" s="1"/>
  <c r="P48" i="8"/>
  <c r="M48" i="8"/>
  <c r="P47" i="8"/>
  <c r="E47" i="8"/>
  <c r="P16" i="8"/>
  <c r="R45" i="8"/>
  <c r="P45" i="8"/>
  <c r="E48" i="8"/>
  <c r="B48" i="8"/>
  <c r="N123" i="13"/>
  <c r="T122" i="13"/>
  <c r="D122" i="13"/>
  <c r="P120" i="13"/>
  <c r="B117" i="13"/>
  <c r="D112" i="13"/>
  <c r="G107" i="13"/>
  <c r="S105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W96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F89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P85" i="13"/>
  <c r="E85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0" i="13"/>
  <c r="S80" i="13"/>
  <c r="M80" i="13"/>
  <c r="H80" i="13"/>
  <c r="E80" i="13"/>
  <c r="C80" i="13"/>
  <c r="S79" i="13"/>
  <c r="N79" i="13"/>
  <c r="K79" i="13"/>
  <c r="I79" i="13"/>
  <c r="C79" i="13"/>
  <c r="W77" i="13"/>
  <c r="P77" i="13"/>
  <c r="O77" i="13"/>
  <c r="J77" i="13"/>
  <c r="G77" i="13"/>
  <c r="E77" i="13"/>
  <c r="U76" i="13"/>
  <c r="P76" i="13"/>
  <c r="M76" i="13"/>
  <c r="K76" i="13"/>
  <c r="H76" i="13"/>
  <c r="E76" i="13"/>
  <c r="B76" i="13"/>
  <c r="U75" i="13"/>
  <c r="S75" i="13"/>
  <c r="P75" i="13"/>
  <c r="N75" i="13"/>
  <c r="K75" i="13"/>
  <c r="I75" i="13"/>
  <c r="F75" i="13"/>
  <c r="E75" i="13"/>
  <c r="C75" i="13"/>
  <c r="O74" i="13"/>
  <c r="U73" i="13"/>
  <c r="P73" i="13"/>
  <c r="E73" i="13"/>
  <c r="W67" i="13"/>
  <c r="T67" i="13"/>
  <c r="R67" i="13"/>
  <c r="Q67" i="13"/>
  <c r="O67" i="13"/>
  <c r="L67" i="13"/>
  <c r="J67" i="13"/>
  <c r="G67" i="13"/>
  <c r="D67" i="13"/>
  <c r="B67" i="13"/>
  <c r="W63" i="13"/>
  <c r="U63" i="13"/>
  <c r="P63" i="13"/>
  <c r="O63" i="13"/>
  <c r="M63" i="13"/>
  <c r="J63" i="13"/>
  <c r="H63" i="13"/>
  <c r="E63" i="13"/>
  <c r="B63" i="13"/>
  <c r="M61" i="13"/>
  <c r="W58" i="13"/>
  <c r="W80" i="13" s="1"/>
  <c r="V58" i="13"/>
  <c r="V80" i="13" s="1"/>
  <c r="U58" i="13"/>
  <c r="T58" i="13"/>
  <c r="T80" i="13" s="1"/>
  <c r="S58" i="13"/>
  <c r="R58" i="13"/>
  <c r="R80" i="13" s="1"/>
  <c r="Q58" i="13"/>
  <c r="Q80" i="13" s="1"/>
  <c r="P58" i="13"/>
  <c r="P80" i="13" s="1"/>
  <c r="O58" i="13"/>
  <c r="O80" i="13" s="1"/>
  <c r="N58" i="13"/>
  <c r="N80" i="13" s="1"/>
  <c r="M58" i="13"/>
  <c r="L58" i="13"/>
  <c r="L80" i="13" s="1"/>
  <c r="K58" i="13"/>
  <c r="K80" i="13" s="1"/>
  <c r="J58" i="13"/>
  <c r="J80" i="13" s="1"/>
  <c r="I58" i="13"/>
  <c r="I80" i="13" s="1"/>
  <c r="H58" i="13"/>
  <c r="G58" i="13"/>
  <c r="G80" i="13" s="1"/>
  <c r="F58" i="13"/>
  <c r="F80" i="13" s="1"/>
  <c r="E58" i="13"/>
  <c r="D58" i="13"/>
  <c r="D80" i="13" s="1"/>
  <c r="C58" i="13"/>
  <c r="B58" i="13"/>
  <c r="B80" i="13" s="1"/>
  <c r="W57" i="13"/>
  <c r="W79" i="13" s="1"/>
  <c r="V57" i="13"/>
  <c r="V79" i="13" s="1"/>
  <c r="U57" i="13"/>
  <c r="U79" i="13" s="1"/>
  <c r="T57" i="13"/>
  <c r="T79" i="13" s="1"/>
  <c r="S57" i="13"/>
  <c r="R57" i="13"/>
  <c r="R79" i="13" s="1"/>
  <c r="Q57" i="13"/>
  <c r="Q79" i="13" s="1"/>
  <c r="P57" i="13"/>
  <c r="P79" i="13" s="1"/>
  <c r="O57" i="13"/>
  <c r="O79" i="13" s="1"/>
  <c r="N57" i="13"/>
  <c r="M57" i="13"/>
  <c r="M79" i="13" s="1"/>
  <c r="L57" i="13"/>
  <c r="L79" i="13" s="1"/>
  <c r="K57" i="13"/>
  <c r="J57" i="13"/>
  <c r="J79" i="13" s="1"/>
  <c r="I57" i="13"/>
  <c r="H57" i="13"/>
  <c r="H79" i="13" s="1"/>
  <c r="G57" i="13"/>
  <c r="G79" i="13" s="1"/>
  <c r="F57" i="13"/>
  <c r="F79" i="13" s="1"/>
  <c r="E57" i="13"/>
  <c r="E79" i="13" s="1"/>
  <c r="D57" i="13"/>
  <c r="D79" i="13" s="1"/>
  <c r="C57" i="13"/>
  <c r="B57" i="13"/>
  <c r="B79" i="13" s="1"/>
  <c r="U56" i="13"/>
  <c r="K56" i="13"/>
  <c r="W55" i="13"/>
  <c r="V55" i="13"/>
  <c r="V77" i="13" s="1"/>
  <c r="U55" i="13"/>
  <c r="U77" i="13" s="1"/>
  <c r="T55" i="13"/>
  <c r="T77" i="13" s="1"/>
  <c r="S55" i="13"/>
  <c r="S77" i="13" s="1"/>
  <c r="R55" i="13"/>
  <c r="R77" i="13" s="1"/>
  <c r="Q55" i="13"/>
  <c r="Q77" i="13" s="1"/>
  <c r="P55" i="13"/>
  <c r="O55" i="13"/>
  <c r="N55" i="13"/>
  <c r="N77" i="13" s="1"/>
  <c r="M55" i="13"/>
  <c r="M77" i="13" s="1"/>
  <c r="L55" i="13"/>
  <c r="L77" i="13" s="1"/>
  <c r="K55" i="13"/>
  <c r="K77" i="13" s="1"/>
  <c r="J55" i="13"/>
  <c r="I55" i="13"/>
  <c r="I77" i="13" s="1"/>
  <c r="H55" i="13"/>
  <c r="H77" i="13" s="1"/>
  <c r="G55" i="13"/>
  <c r="F55" i="13"/>
  <c r="F77" i="13" s="1"/>
  <c r="E55" i="13"/>
  <c r="D55" i="13"/>
  <c r="D77" i="13" s="1"/>
  <c r="C55" i="13"/>
  <c r="C77" i="13" s="1"/>
  <c r="B55" i="13"/>
  <c r="B77" i="13" s="1"/>
  <c r="W54" i="13"/>
  <c r="W76" i="13" s="1"/>
  <c r="V54" i="13"/>
  <c r="V76" i="13" s="1"/>
  <c r="U54" i="13"/>
  <c r="T54" i="13"/>
  <c r="T76" i="13" s="1"/>
  <c r="S54" i="13"/>
  <c r="S76" i="13" s="1"/>
  <c r="R54" i="13"/>
  <c r="R76" i="13" s="1"/>
  <c r="Q54" i="13"/>
  <c r="Q76" i="13" s="1"/>
  <c r="P54" i="13"/>
  <c r="O54" i="13"/>
  <c r="O76" i="13" s="1"/>
  <c r="N54" i="13"/>
  <c r="N76" i="13" s="1"/>
  <c r="M54" i="13"/>
  <c r="L54" i="13"/>
  <c r="L76" i="13" s="1"/>
  <c r="K54" i="13"/>
  <c r="J54" i="13"/>
  <c r="J76" i="13" s="1"/>
  <c r="I54" i="13"/>
  <c r="I76" i="13" s="1"/>
  <c r="H54" i="13"/>
  <c r="G54" i="13"/>
  <c r="G76" i="13" s="1"/>
  <c r="F54" i="13"/>
  <c r="F76" i="13" s="1"/>
  <c r="E54" i="13"/>
  <c r="D54" i="13"/>
  <c r="D76" i="13" s="1"/>
  <c r="C54" i="13"/>
  <c r="C76" i="13" s="1"/>
  <c r="B54" i="13"/>
  <c r="W53" i="13"/>
  <c r="W75" i="13" s="1"/>
  <c r="V53" i="13"/>
  <c r="V75" i="13" s="1"/>
  <c r="U53" i="13"/>
  <c r="T53" i="13"/>
  <c r="T75" i="13" s="1"/>
  <c r="S53" i="13"/>
  <c r="R53" i="13"/>
  <c r="R75" i="13" s="1"/>
  <c r="Q53" i="13"/>
  <c r="Q75" i="13" s="1"/>
  <c r="P53" i="13"/>
  <c r="O53" i="13"/>
  <c r="O75" i="13" s="1"/>
  <c r="N53" i="13"/>
  <c r="M53" i="13"/>
  <c r="M75" i="13" s="1"/>
  <c r="L53" i="13"/>
  <c r="L75" i="13" s="1"/>
  <c r="K53" i="13"/>
  <c r="J53" i="13"/>
  <c r="J75" i="13" s="1"/>
  <c r="I53" i="13"/>
  <c r="H53" i="13"/>
  <c r="H75" i="13" s="1"/>
  <c r="G53" i="13"/>
  <c r="G75" i="13" s="1"/>
  <c r="F53" i="13"/>
  <c r="E53" i="13"/>
  <c r="D53" i="13"/>
  <c r="D75" i="13" s="1"/>
  <c r="C53" i="13"/>
  <c r="B53" i="13"/>
  <c r="B75" i="13" s="1"/>
  <c r="U52" i="13"/>
  <c r="U74" i="13" s="1"/>
  <c r="S52" i="13"/>
  <c r="O52" i="13"/>
  <c r="K52" i="13"/>
  <c r="G52" i="13"/>
  <c r="G74" i="13" s="1"/>
  <c r="W51" i="13"/>
  <c r="W73" i="13" s="1"/>
  <c r="V51" i="13"/>
  <c r="V73" i="13" s="1"/>
  <c r="U51" i="13"/>
  <c r="T51" i="13"/>
  <c r="T73" i="13" s="1"/>
  <c r="S51" i="13"/>
  <c r="S73" i="13" s="1"/>
  <c r="R51" i="13"/>
  <c r="R73" i="13" s="1"/>
  <c r="Q51" i="13"/>
  <c r="Q73" i="13" s="1"/>
  <c r="P51" i="13"/>
  <c r="O51" i="13"/>
  <c r="O73" i="13" s="1"/>
  <c r="N51" i="13"/>
  <c r="N73" i="13" s="1"/>
  <c r="M51" i="13"/>
  <c r="M73" i="13" s="1"/>
  <c r="L51" i="13"/>
  <c r="L73" i="13" s="1"/>
  <c r="K51" i="13"/>
  <c r="K73" i="13" s="1"/>
  <c r="J51" i="13"/>
  <c r="J73" i="13" s="1"/>
  <c r="I51" i="13"/>
  <c r="I73" i="13" s="1"/>
  <c r="H51" i="13"/>
  <c r="H73" i="13" s="1"/>
  <c r="G51" i="13"/>
  <c r="G73" i="13" s="1"/>
  <c r="F51" i="13"/>
  <c r="F73" i="13" s="1"/>
  <c r="E51" i="13"/>
  <c r="D51" i="13"/>
  <c r="D73" i="13" s="1"/>
  <c r="C51" i="13"/>
  <c r="C73" i="13" s="1"/>
  <c r="B51" i="13"/>
  <c r="B73" i="13" s="1"/>
  <c r="O50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W39" i="13"/>
  <c r="W37" i="13" s="1"/>
  <c r="W36" i="13" s="1"/>
  <c r="V39" i="13"/>
  <c r="U39" i="13"/>
  <c r="U37" i="13" s="1"/>
  <c r="U36" i="13" s="1"/>
  <c r="T39" i="13"/>
  <c r="T37" i="13" s="1"/>
  <c r="T36" i="13" s="1"/>
  <c r="S39" i="13"/>
  <c r="R39" i="13"/>
  <c r="R37" i="13" s="1"/>
  <c r="Q39" i="13"/>
  <c r="Q37" i="13" s="1"/>
  <c r="Q36" i="13" s="1"/>
  <c r="P39" i="13"/>
  <c r="O39" i="13"/>
  <c r="O37" i="13" s="1"/>
  <c r="O36" i="13" s="1"/>
  <c r="N39" i="13"/>
  <c r="N37" i="13" s="1"/>
  <c r="N36" i="13" s="1"/>
  <c r="M39" i="13"/>
  <c r="M37" i="13" s="1"/>
  <c r="M36" i="13" s="1"/>
  <c r="L39" i="13"/>
  <c r="L37" i="13" s="1"/>
  <c r="L36" i="13" s="1"/>
  <c r="K39" i="13"/>
  <c r="J39" i="13"/>
  <c r="I39" i="13"/>
  <c r="H39" i="13"/>
  <c r="G39" i="13"/>
  <c r="F39" i="13"/>
  <c r="E39" i="13"/>
  <c r="E37" i="13" s="1"/>
  <c r="E36" i="13" s="1"/>
  <c r="D39" i="13"/>
  <c r="D37" i="13" s="1"/>
  <c r="D36" i="13" s="1"/>
  <c r="C39" i="13"/>
  <c r="V37" i="13"/>
  <c r="V36" i="13" s="1"/>
  <c r="S37" i="13"/>
  <c r="S36" i="13" s="1"/>
  <c r="P37" i="13"/>
  <c r="K37" i="13"/>
  <c r="K36" i="13" s="1"/>
  <c r="J37" i="13"/>
  <c r="I37" i="13"/>
  <c r="I36" i="13" s="1"/>
  <c r="H37" i="13"/>
  <c r="G37" i="13"/>
  <c r="F37" i="13"/>
  <c r="C37" i="13"/>
  <c r="P36" i="13"/>
  <c r="H36" i="13"/>
  <c r="G36" i="13"/>
  <c r="F36" i="13"/>
  <c r="C36" i="13"/>
  <c r="W32" i="13"/>
  <c r="V32" i="13"/>
  <c r="V67" i="13" s="1"/>
  <c r="U32" i="13"/>
  <c r="U67" i="13" s="1"/>
  <c r="T32" i="13"/>
  <c r="S32" i="13"/>
  <c r="S67" i="13" s="1"/>
  <c r="R32" i="13"/>
  <c r="Q32" i="13"/>
  <c r="P32" i="13"/>
  <c r="P67" i="13" s="1"/>
  <c r="O32" i="13"/>
  <c r="N32" i="13"/>
  <c r="N67" i="13" s="1"/>
  <c r="M32" i="13"/>
  <c r="M67" i="13" s="1"/>
  <c r="L32" i="13"/>
  <c r="K32" i="13"/>
  <c r="K67" i="13" s="1"/>
  <c r="J32" i="13"/>
  <c r="I32" i="13"/>
  <c r="I67" i="13" s="1"/>
  <c r="H32" i="13"/>
  <c r="H67" i="13" s="1"/>
  <c r="G32" i="13"/>
  <c r="F32" i="13"/>
  <c r="F67" i="13" s="1"/>
  <c r="E32" i="13"/>
  <c r="E89" i="13" s="1"/>
  <c r="D32" i="13"/>
  <c r="C32" i="13"/>
  <c r="C67" i="13" s="1"/>
  <c r="B32" i="13"/>
  <c r="W28" i="13"/>
  <c r="V28" i="13"/>
  <c r="U28" i="13"/>
  <c r="T28" i="13"/>
  <c r="T63" i="13" s="1"/>
  <c r="S28" i="13"/>
  <c r="S26" i="13" s="1"/>
  <c r="S25" i="13" s="1"/>
  <c r="R28" i="13"/>
  <c r="R63" i="13" s="1"/>
  <c r="Q28" i="13"/>
  <c r="Q63" i="13" s="1"/>
  <c r="P28" i="13"/>
  <c r="O28" i="13"/>
  <c r="N28" i="13"/>
  <c r="M28" i="13"/>
  <c r="L28" i="13"/>
  <c r="L63" i="13" s="1"/>
  <c r="K28" i="13"/>
  <c r="K26" i="13" s="1"/>
  <c r="K25" i="13" s="1"/>
  <c r="J28" i="13"/>
  <c r="I28" i="13"/>
  <c r="I63" i="13" s="1"/>
  <c r="H28" i="13"/>
  <c r="G28" i="13"/>
  <c r="G63" i="13" s="1"/>
  <c r="F28" i="13"/>
  <c r="E28" i="13"/>
  <c r="D28" i="13"/>
  <c r="D63" i="13" s="1"/>
  <c r="C28" i="13"/>
  <c r="C26" i="13" s="1"/>
  <c r="C61" i="13" s="1"/>
  <c r="B28" i="13"/>
  <c r="W26" i="13"/>
  <c r="W61" i="13" s="1"/>
  <c r="U26" i="13"/>
  <c r="U25" i="13" s="1"/>
  <c r="R26" i="13"/>
  <c r="R61" i="13" s="1"/>
  <c r="P26" i="13"/>
  <c r="P61" i="13" s="1"/>
  <c r="O26" i="13"/>
  <c r="O61" i="13" s="1"/>
  <c r="M26" i="13"/>
  <c r="L26" i="13"/>
  <c r="J26" i="13"/>
  <c r="J61" i="13" s="1"/>
  <c r="H26" i="13"/>
  <c r="H61" i="13" s="1"/>
  <c r="G26" i="13"/>
  <c r="G61" i="13" s="1"/>
  <c r="E26" i="13"/>
  <c r="E61" i="13" s="1"/>
  <c r="D26" i="13"/>
  <c r="B26" i="13"/>
  <c r="B61" i="13" s="1"/>
  <c r="W25" i="13"/>
  <c r="R25" i="13"/>
  <c r="P25" i="13"/>
  <c r="O25" i="13"/>
  <c r="M25" i="13"/>
  <c r="H25" i="13"/>
  <c r="G25" i="13"/>
  <c r="E25" i="13"/>
  <c r="B25" i="13"/>
  <c r="W21" i="13"/>
  <c r="V21" i="13"/>
  <c r="U21" i="13"/>
  <c r="U89" i="13" s="1"/>
  <c r="T21" i="13"/>
  <c r="S21" i="13"/>
  <c r="R21" i="13"/>
  <c r="Q21" i="13"/>
  <c r="P21" i="13"/>
  <c r="O21" i="13"/>
  <c r="N21" i="13"/>
  <c r="M21" i="13"/>
  <c r="L21" i="13"/>
  <c r="K21" i="13"/>
  <c r="K89" i="13" s="1"/>
  <c r="J21" i="13"/>
  <c r="J124" i="13" s="1"/>
  <c r="I21" i="13"/>
  <c r="H21" i="13"/>
  <c r="G21" i="13"/>
  <c r="F21" i="13"/>
  <c r="E21" i="13"/>
  <c r="D21" i="13"/>
  <c r="C21" i="13"/>
  <c r="B21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K85" i="13" s="1"/>
  <c r="J17" i="13"/>
  <c r="I17" i="13"/>
  <c r="I15" i="13" s="1"/>
  <c r="H17" i="13"/>
  <c r="G17" i="13"/>
  <c r="F17" i="13"/>
  <c r="E17" i="13"/>
  <c r="D17" i="13"/>
  <c r="C17" i="13"/>
  <c r="B17" i="13"/>
  <c r="W15" i="13"/>
  <c r="W83" i="13" s="1"/>
  <c r="U15" i="13"/>
  <c r="U14" i="13" s="1"/>
  <c r="T15" i="13"/>
  <c r="R15" i="13"/>
  <c r="Q15" i="13"/>
  <c r="Q14" i="13" s="1"/>
  <c r="P15" i="13"/>
  <c r="O15" i="13"/>
  <c r="M15" i="13"/>
  <c r="M116" i="13" s="1"/>
  <c r="L15" i="13"/>
  <c r="J15" i="13"/>
  <c r="J121" i="13" s="1"/>
  <c r="H15" i="13"/>
  <c r="G15" i="13"/>
  <c r="G83" i="13" s="1"/>
  <c r="E15" i="13"/>
  <c r="E120" i="13" s="1"/>
  <c r="D15" i="13"/>
  <c r="B15" i="13"/>
  <c r="W14" i="13"/>
  <c r="W82" i="13" s="1"/>
  <c r="O14" i="13"/>
  <c r="M14" i="13"/>
  <c r="M82" i="13" s="1"/>
  <c r="J14" i="13"/>
  <c r="E14" i="13"/>
  <c r="D14" i="13"/>
  <c r="B14" i="13"/>
  <c r="B82" i="13" s="1"/>
  <c r="W10" i="13"/>
  <c r="W100" i="13" s="1"/>
  <c r="V10" i="13"/>
  <c r="U10" i="13"/>
  <c r="T10" i="13"/>
  <c r="S10" i="13"/>
  <c r="R10" i="13"/>
  <c r="R56" i="13" s="1"/>
  <c r="R78" i="13" s="1"/>
  <c r="Q10" i="13"/>
  <c r="P10" i="13"/>
  <c r="O10" i="13"/>
  <c r="O56" i="13" s="1"/>
  <c r="O78" i="13" s="1"/>
  <c r="N10" i="13"/>
  <c r="M10" i="13"/>
  <c r="M56" i="13" s="1"/>
  <c r="L10" i="13"/>
  <c r="K10" i="13"/>
  <c r="J10" i="13"/>
  <c r="J56" i="13" s="1"/>
  <c r="J78" i="13" s="1"/>
  <c r="I10" i="13"/>
  <c r="H10" i="13"/>
  <c r="G10" i="13"/>
  <c r="G100" i="13" s="1"/>
  <c r="F10" i="13"/>
  <c r="E10" i="13"/>
  <c r="D10" i="13"/>
  <c r="C10" i="13"/>
  <c r="B10" i="13"/>
  <c r="B56" i="13" s="1"/>
  <c r="B78" i="13" s="1"/>
  <c r="W6" i="13"/>
  <c r="W107" i="13" s="1"/>
  <c r="V6" i="13"/>
  <c r="U6" i="13"/>
  <c r="U96" i="13" s="1"/>
  <c r="T6" i="13"/>
  <c r="S6" i="13"/>
  <c r="R6" i="13"/>
  <c r="R96" i="13" s="1"/>
  <c r="Q6" i="13"/>
  <c r="P6" i="13"/>
  <c r="P52" i="13" s="1"/>
  <c r="P74" i="13" s="1"/>
  <c r="O6" i="13"/>
  <c r="N6" i="13"/>
  <c r="M6" i="13"/>
  <c r="M52" i="13" s="1"/>
  <c r="M74" i="13" s="1"/>
  <c r="L6" i="13"/>
  <c r="L107" i="13" s="1"/>
  <c r="K6" i="13"/>
  <c r="J6" i="13"/>
  <c r="J52" i="13" s="1"/>
  <c r="J74" i="13" s="1"/>
  <c r="I6" i="13"/>
  <c r="H6" i="13"/>
  <c r="H4" i="13" s="1"/>
  <c r="G6" i="13"/>
  <c r="G96" i="13" s="1"/>
  <c r="F6" i="13"/>
  <c r="E6" i="13"/>
  <c r="E52" i="13" s="1"/>
  <c r="E74" i="13" s="1"/>
  <c r="D6" i="13"/>
  <c r="C6" i="13"/>
  <c r="B6" i="13"/>
  <c r="B96" i="13" s="1"/>
  <c r="W4" i="13"/>
  <c r="T4" i="13"/>
  <c r="S4" i="13"/>
  <c r="S94" i="13" s="1"/>
  <c r="O4" i="13"/>
  <c r="L4" i="13"/>
  <c r="K4" i="13"/>
  <c r="G4" i="13"/>
  <c r="D4" i="13"/>
  <c r="C4" i="13"/>
  <c r="C105" i="13" s="1"/>
  <c r="S123" i="12"/>
  <c r="R123" i="12"/>
  <c r="K123" i="12"/>
  <c r="J123" i="12"/>
  <c r="H123" i="12"/>
  <c r="C123" i="12"/>
  <c r="B123" i="12"/>
  <c r="H122" i="12"/>
  <c r="W121" i="12"/>
  <c r="T121" i="12"/>
  <c r="O121" i="12"/>
  <c r="L121" i="12"/>
  <c r="G121" i="12"/>
  <c r="D121" i="12"/>
  <c r="U120" i="12"/>
  <c r="T120" i="12"/>
  <c r="R120" i="12"/>
  <c r="M120" i="12"/>
  <c r="L120" i="12"/>
  <c r="J120" i="12"/>
  <c r="E120" i="12"/>
  <c r="D120" i="12"/>
  <c r="B120" i="12"/>
  <c r="S119" i="12"/>
  <c r="R119" i="12"/>
  <c r="P119" i="12"/>
  <c r="K119" i="12"/>
  <c r="J119" i="12"/>
  <c r="H119" i="12"/>
  <c r="C119" i="12"/>
  <c r="B119" i="12"/>
  <c r="Q118" i="12"/>
  <c r="P118" i="12"/>
  <c r="I118" i="12"/>
  <c r="H118" i="12"/>
  <c r="F118" i="12"/>
  <c r="L117" i="12"/>
  <c r="F117" i="12"/>
  <c r="U116" i="12"/>
  <c r="R116" i="12"/>
  <c r="M116" i="12"/>
  <c r="L116" i="12"/>
  <c r="J116" i="12"/>
  <c r="E116" i="12"/>
  <c r="B116" i="12"/>
  <c r="H113" i="12"/>
  <c r="N112" i="12"/>
  <c r="H112" i="12"/>
  <c r="N111" i="12"/>
  <c r="G111" i="12"/>
  <c r="M110" i="12"/>
  <c r="J110" i="12"/>
  <c r="P109" i="12"/>
  <c r="J109" i="12"/>
  <c r="P108" i="12"/>
  <c r="L107" i="12"/>
  <c r="R106" i="12"/>
  <c r="L106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U100" i="12"/>
  <c r="T100" i="12"/>
  <c r="R100" i="12"/>
  <c r="M100" i="12"/>
  <c r="J100" i="12"/>
  <c r="E100" i="12"/>
  <c r="D100" i="12"/>
  <c r="B100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L96" i="12"/>
  <c r="S95" i="12"/>
  <c r="H95" i="12"/>
  <c r="C95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R90" i="12"/>
  <c r="J90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R86" i="12"/>
  <c r="P86" i="12"/>
  <c r="B86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S80" i="12"/>
  <c r="R80" i="12"/>
  <c r="K80" i="12"/>
  <c r="J80" i="12"/>
  <c r="H80" i="12"/>
  <c r="C80" i="12"/>
  <c r="B80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S76" i="12"/>
  <c r="P76" i="12"/>
  <c r="K76" i="12"/>
  <c r="H76" i="12"/>
  <c r="C76" i="12"/>
  <c r="H75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Q70" i="12"/>
  <c r="P70" i="12"/>
  <c r="I70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N66" i="12"/>
  <c r="W58" i="12"/>
  <c r="W53" i="12" s="1"/>
  <c r="V58" i="12"/>
  <c r="V53" i="12" s="1"/>
  <c r="U58" i="12"/>
  <c r="T58" i="12"/>
  <c r="S58" i="12"/>
  <c r="R58" i="12"/>
  <c r="Q58" i="12"/>
  <c r="P58" i="12"/>
  <c r="O58" i="12"/>
  <c r="O53" i="12" s="1"/>
  <c r="N58" i="12"/>
  <c r="N53" i="12" s="1"/>
  <c r="M58" i="12"/>
  <c r="L58" i="12"/>
  <c r="K58" i="12"/>
  <c r="J58" i="12"/>
  <c r="I58" i="12"/>
  <c r="H58" i="12"/>
  <c r="G58" i="12"/>
  <c r="G53" i="12" s="1"/>
  <c r="F58" i="12"/>
  <c r="F53" i="12" s="1"/>
  <c r="E58" i="12"/>
  <c r="D58" i="12"/>
  <c r="C58" i="12"/>
  <c r="B58" i="12"/>
  <c r="W54" i="12"/>
  <c r="V54" i="12"/>
  <c r="U54" i="12"/>
  <c r="U53" i="12" s="1"/>
  <c r="T54" i="12"/>
  <c r="T53" i="12" s="1"/>
  <c r="S54" i="12"/>
  <c r="R54" i="12"/>
  <c r="Q54" i="12"/>
  <c r="P54" i="12"/>
  <c r="O54" i="12"/>
  <c r="N54" i="12"/>
  <c r="M54" i="12"/>
  <c r="M53" i="12" s="1"/>
  <c r="L54" i="12"/>
  <c r="L53" i="12" s="1"/>
  <c r="K54" i="12"/>
  <c r="J54" i="12"/>
  <c r="I54" i="12"/>
  <c r="H54" i="12"/>
  <c r="G54" i="12"/>
  <c r="F54" i="12"/>
  <c r="E54" i="12"/>
  <c r="E53" i="12" s="1"/>
  <c r="D54" i="12"/>
  <c r="D53" i="12" s="1"/>
  <c r="C54" i="12"/>
  <c r="B54" i="12"/>
  <c r="S53" i="12"/>
  <c r="R53" i="12"/>
  <c r="Q53" i="12"/>
  <c r="P53" i="12"/>
  <c r="K53" i="12"/>
  <c r="J53" i="12"/>
  <c r="I53" i="12"/>
  <c r="H53" i="12"/>
  <c r="C53" i="12"/>
  <c r="B53" i="12"/>
  <c r="W48" i="12"/>
  <c r="V48" i="12"/>
  <c r="U48" i="12"/>
  <c r="T48" i="12"/>
  <c r="S48" i="12"/>
  <c r="R48" i="12"/>
  <c r="Q48" i="12"/>
  <c r="Q43" i="12" s="1"/>
  <c r="P48" i="12"/>
  <c r="P43" i="12" s="1"/>
  <c r="O48" i="12"/>
  <c r="N48" i="12"/>
  <c r="M48" i="12"/>
  <c r="L48" i="12"/>
  <c r="K48" i="12"/>
  <c r="J48" i="12"/>
  <c r="I48" i="12"/>
  <c r="I43" i="12" s="1"/>
  <c r="H48" i="12"/>
  <c r="H43" i="12" s="1"/>
  <c r="G48" i="12"/>
  <c r="F48" i="12"/>
  <c r="E48" i="12"/>
  <c r="D48" i="12"/>
  <c r="C48" i="12"/>
  <c r="B48" i="12"/>
  <c r="W44" i="12"/>
  <c r="W43" i="12" s="1"/>
  <c r="V44" i="12"/>
  <c r="V43" i="12" s="1"/>
  <c r="U44" i="12"/>
  <c r="T44" i="12"/>
  <c r="T96" i="12" s="1"/>
  <c r="S44" i="12"/>
  <c r="R44" i="12"/>
  <c r="Q44" i="12"/>
  <c r="P44" i="12"/>
  <c r="O44" i="12"/>
  <c r="O43" i="12" s="1"/>
  <c r="N44" i="12"/>
  <c r="N43" i="12" s="1"/>
  <c r="M44" i="12"/>
  <c r="L44" i="12"/>
  <c r="K44" i="12"/>
  <c r="J44" i="12"/>
  <c r="I44" i="12"/>
  <c r="H44" i="12"/>
  <c r="G44" i="12"/>
  <c r="G43" i="12" s="1"/>
  <c r="F44" i="12"/>
  <c r="F43" i="12" s="1"/>
  <c r="E44" i="12"/>
  <c r="D44" i="12"/>
  <c r="D96" i="12" s="1"/>
  <c r="C44" i="12"/>
  <c r="B44" i="12"/>
  <c r="U43" i="12"/>
  <c r="S43" i="12"/>
  <c r="R43" i="12"/>
  <c r="M43" i="12"/>
  <c r="L43" i="12"/>
  <c r="K43" i="12"/>
  <c r="J43" i="12"/>
  <c r="E43" i="12"/>
  <c r="C43" i="12"/>
  <c r="B43" i="12"/>
  <c r="W38" i="12"/>
  <c r="V38" i="12"/>
  <c r="U38" i="12"/>
  <c r="U70" i="12" s="1"/>
  <c r="T38" i="12"/>
  <c r="S38" i="12"/>
  <c r="S70" i="12" s="1"/>
  <c r="R38" i="12"/>
  <c r="R70" i="12" s="1"/>
  <c r="Q38" i="12"/>
  <c r="P38" i="12"/>
  <c r="O38" i="12"/>
  <c r="N38" i="12"/>
  <c r="M38" i="12"/>
  <c r="M70" i="12" s="1"/>
  <c r="L38" i="12"/>
  <c r="K38" i="12"/>
  <c r="K70" i="12" s="1"/>
  <c r="J38" i="12"/>
  <c r="J70" i="12" s="1"/>
  <c r="I38" i="12"/>
  <c r="H38" i="12"/>
  <c r="H70" i="12" s="1"/>
  <c r="G38" i="12"/>
  <c r="F38" i="12"/>
  <c r="E38" i="12"/>
  <c r="E70" i="12" s="1"/>
  <c r="D38" i="12"/>
  <c r="C38" i="12"/>
  <c r="C70" i="12" s="1"/>
  <c r="B38" i="12"/>
  <c r="B70" i="12" s="1"/>
  <c r="W34" i="12"/>
  <c r="W66" i="12" s="1"/>
  <c r="V34" i="12"/>
  <c r="V66" i="12" s="1"/>
  <c r="U34" i="12"/>
  <c r="T34" i="12"/>
  <c r="T66" i="12" s="1"/>
  <c r="S34" i="12"/>
  <c r="S66" i="12" s="1"/>
  <c r="R34" i="12"/>
  <c r="Q34" i="12"/>
  <c r="Q66" i="12" s="1"/>
  <c r="P34" i="12"/>
  <c r="P66" i="12" s="1"/>
  <c r="O34" i="12"/>
  <c r="O66" i="12" s="1"/>
  <c r="N34" i="12"/>
  <c r="M34" i="12"/>
  <c r="L34" i="12"/>
  <c r="L66" i="12" s="1"/>
  <c r="K34" i="12"/>
  <c r="K66" i="12" s="1"/>
  <c r="J34" i="12"/>
  <c r="I34" i="12"/>
  <c r="I66" i="12" s="1"/>
  <c r="H34" i="12"/>
  <c r="H66" i="12" s="1"/>
  <c r="G34" i="12"/>
  <c r="G66" i="12" s="1"/>
  <c r="F34" i="12"/>
  <c r="F66" i="12" s="1"/>
  <c r="E34" i="12"/>
  <c r="D34" i="12"/>
  <c r="D66" i="12" s="1"/>
  <c r="C34" i="12"/>
  <c r="C66" i="12" s="1"/>
  <c r="B34" i="12"/>
  <c r="W28" i="12"/>
  <c r="V28" i="12"/>
  <c r="U28" i="12"/>
  <c r="T28" i="12"/>
  <c r="S28" i="12"/>
  <c r="S100" i="12" s="1"/>
  <c r="R28" i="12"/>
  <c r="Q28" i="12"/>
  <c r="P28" i="12"/>
  <c r="O28" i="12"/>
  <c r="N28" i="12"/>
  <c r="M28" i="12"/>
  <c r="L28" i="12"/>
  <c r="L100" i="12" s="1"/>
  <c r="K28" i="12"/>
  <c r="K100" i="12" s="1"/>
  <c r="J28" i="12"/>
  <c r="I28" i="12"/>
  <c r="H28" i="12"/>
  <c r="G28" i="12"/>
  <c r="F28" i="12"/>
  <c r="E28" i="12"/>
  <c r="D28" i="12"/>
  <c r="C28" i="12"/>
  <c r="C100" i="12" s="1"/>
  <c r="B28" i="12"/>
  <c r="W24" i="12"/>
  <c r="V24" i="12"/>
  <c r="U24" i="12"/>
  <c r="U23" i="12" s="1"/>
  <c r="U95" i="12" s="1"/>
  <c r="T24" i="12"/>
  <c r="S24" i="12"/>
  <c r="S96" i="12" s="1"/>
  <c r="R24" i="12"/>
  <c r="R23" i="12" s="1"/>
  <c r="R95" i="12" s="1"/>
  <c r="Q24" i="12"/>
  <c r="Q96" i="12" s="1"/>
  <c r="P24" i="12"/>
  <c r="P96" i="12" s="1"/>
  <c r="O24" i="12"/>
  <c r="N24" i="12"/>
  <c r="M24" i="12"/>
  <c r="M23" i="12" s="1"/>
  <c r="M95" i="12" s="1"/>
  <c r="L24" i="12"/>
  <c r="K24" i="12"/>
  <c r="K96" i="12" s="1"/>
  <c r="J24" i="12"/>
  <c r="J96" i="12" s="1"/>
  <c r="I24" i="12"/>
  <c r="I96" i="12" s="1"/>
  <c r="H24" i="12"/>
  <c r="H96" i="12" s="1"/>
  <c r="G24" i="12"/>
  <c r="F24" i="12"/>
  <c r="E24" i="12"/>
  <c r="E23" i="12" s="1"/>
  <c r="E95" i="12" s="1"/>
  <c r="D24" i="12"/>
  <c r="C24" i="12"/>
  <c r="C96" i="12" s="1"/>
  <c r="B24" i="12"/>
  <c r="B96" i="12" s="1"/>
  <c r="S23" i="12"/>
  <c r="Q23" i="12"/>
  <c r="P23" i="12"/>
  <c r="P95" i="12" s="1"/>
  <c r="K23" i="12"/>
  <c r="K95" i="12" s="1"/>
  <c r="I23" i="12"/>
  <c r="I95" i="12" s="1"/>
  <c r="H23" i="12"/>
  <c r="C23" i="12"/>
  <c r="W18" i="12"/>
  <c r="W123" i="12" s="1"/>
  <c r="V18" i="12"/>
  <c r="U18" i="12"/>
  <c r="U122" i="12" s="1"/>
  <c r="T18" i="12"/>
  <c r="T122" i="12" s="1"/>
  <c r="S18" i="12"/>
  <c r="S121" i="12" s="1"/>
  <c r="R18" i="12"/>
  <c r="R121" i="12" s="1"/>
  <c r="Q18" i="12"/>
  <c r="P18" i="12"/>
  <c r="P13" i="12" s="1"/>
  <c r="P75" i="12" s="1"/>
  <c r="O18" i="12"/>
  <c r="O123" i="12" s="1"/>
  <c r="N18" i="12"/>
  <c r="M18" i="12"/>
  <c r="M122" i="12" s="1"/>
  <c r="L18" i="12"/>
  <c r="L122" i="12" s="1"/>
  <c r="K18" i="12"/>
  <c r="K121" i="12" s="1"/>
  <c r="J18" i="12"/>
  <c r="J121" i="12" s="1"/>
  <c r="I18" i="12"/>
  <c r="I122" i="12" s="1"/>
  <c r="H18" i="12"/>
  <c r="G18" i="12"/>
  <c r="G123" i="12" s="1"/>
  <c r="F18" i="12"/>
  <c r="F122" i="12" s="1"/>
  <c r="E18" i="12"/>
  <c r="E122" i="12" s="1"/>
  <c r="D18" i="12"/>
  <c r="D122" i="12" s="1"/>
  <c r="C18" i="12"/>
  <c r="C121" i="12" s="1"/>
  <c r="B18" i="12"/>
  <c r="B121" i="12" s="1"/>
  <c r="W14" i="12"/>
  <c r="V14" i="12"/>
  <c r="U14" i="12"/>
  <c r="U118" i="12" s="1"/>
  <c r="T14" i="12"/>
  <c r="S14" i="12"/>
  <c r="S117" i="12" s="1"/>
  <c r="R14" i="12"/>
  <c r="R117" i="12" s="1"/>
  <c r="Q14" i="12"/>
  <c r="Q116" i="12" s="1"/>
  <c r="P14" i="12"/>
  <c r="P116" i="12" s="1"/>
  <c r="O14" i="12"/>
  <c r="O117" i="12" s="1"/>
  <c r="N14" i="12"/>
  <c r="N118" i="12" s="1"/>
  <c r="M14" i="12"/>
  <c r="M118" i="12" s="1"/>
  <c r="L14" i="12"/>
  <c r="L13" i="12" s="1"/>
  <c r="K14" i="12"/>
  <c r="K117" i="12" s="1"/>
  <c r="J14" i="12"/>
  <c r="J117" i="12" s="1"/>
  <c r="I14" i="12"/>
  <c r="I116" i="12" s="1"/>
  <c r="H14" i="12"/>
  <c r="H116" i="12" s="1"/>
  <c r="G14" i="12"/>
  <c r="G117" i="12" s="1"/>
  <c r="F14" i="12"/>
  <c r="F13" i="12" s="1"/>
  <c r="E14" i="12"/>
  <c r="E118" i="12" s="1"/>
  <c r="D14" i="12"/>
  <c r="D13" i="12" s="1"/>
  <c r="C14" i="12"/>
  <c r="C117" i="12" s="1"/>
  <c r="B14" i="12"/>
  <c r="B117" i="12" s="1"/>
  <c r="U13" i="12"/>
  <c r="T13" i="12"/>
  <c r="S13" i="12"/>
  <c r="S75" i="12" s="1"/>
  <c r="R13" i="12"/>
  <c r="O13" i="12"/>
  <c r="M13" i="12"/>
  <c r="M75" i="12" s="1"/>
  <c r="K13" i="12"/>
  <c r="J13" i="12"/>
  <c r="I13" i="12"/>
  <c r="I75" i="12" s="1"/>
  <c r="H13" i="12"/>
  <c r="G13" i="12"/>
  <c r="E13" i="12"/>
  <c r="E75" i="12" s="1"/>
  <c r="C13" i="12"/>
  <c r="C75" i="12" s="1"/>
  <c r="B13" i="12"/>
  <c r="W8" i="12"/>
  <c r="V8" i="12"/>
  <c r="U8" i="12"/>
  <c r="T8" i="12"/>
  <c r="S8" i="12"/>
  <c r="S113" i="12" s="1"/>
  <c r="R8" i="12"/>
  <c r="Q8" i="12"/>
  <c r="P8" i="12"/>
  <c r="P113" i="12" s="1"/>
  <c r="O8" i="12"/>
  <c r="O111" i="12" s="1"/>
  <c r="N8" i="12"/>
  <c r="M8" i="12"/>
  <c r="L8" i="12"/>
  <c r="L111" i="12" s="1"/>
  <c r="K8" i="12"/>
  <c r="K90" i="12" s="1"/>
  <c r="J8" i="12"/>
  <c r="I8" i="12"/>
  <c r="H8" i="12"/>
  <c r="H90" i="12" s="1"/>
  <c r="G8" i="12"/>
  <c r="F8" i="12"/>
  <c r="E8" i="12"/>
  <c r="D8" i="12"/>
  <c r="C8" i="12"/>
  <c r="B8" i="12"/>
  <c r="W4" i="12"/>
  <c r="V4" i="12"/>
  <c r="V108" i="12" s="1"/>
  <c r="U4" i="12"/>
  <c r="U106" i="12" s="1"/>
  <c r="T4" i="12"/>
  <c r="T107" i="12" s="1"/>
  <c r="S4" i="12"/>
  <c r="S86" i="12" s="1"/>
  <c r="R4" i="12"/>
  <c r="R109" i="12" s="1"/>
  <c r="Q4" i="12"/>
  <c r="Q108" i="12" s="1"/>
  <c r="P4" i="12"/>
  <c r="O4" i="12"/>
  <c r="N4" i="12"/>
  <c r="N108" i="12" s="1"/>
  <c r="M4" i="12"/>
  <c r="M106" i="12" s="1"/>
  <c r="L4" i="12"/>
  <c r="K4" i="12"/>
  <c r="K109" i="12" s="1"/>
  <c r="J4" i="12"/>
  <c r="I4" i="12"/>
  <c r="I108" i="12" s="1"/>
  <c r="H4" i="12"/>
  <c r="G4" i="12"/>
  <c r="F4" i="12"/>
  <c r="F108" i="12" s="1"/>
  <c r="E4" i="12"/>
  <c r="D4" i="12"/>
  <c r="C4" i="12"/>
  <c r="C86" i="12" s="1"/>
  <c r="B4" i="12"/>
  <c r="B109" i="12" s="1"/>
  <c r="F45" i="8"/>
  <c r="E45" i="8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B221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B220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B219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B218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217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B216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215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214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213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B211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B210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B209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B208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B207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B205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B204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B203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B202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B201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200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B199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B198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W82" i="11"/>
  <c r="W75" i="11" s="1"/>
  <c r="V82" i="11"/>
  <c r="V75" i="11" s="1"/>
  <c r="U82" i="11"/>
  <c r="T82" i="11"/>
  <c r="S82" i="11"/>
  <c r="R82" i="11"/>
  <c r="Q82" i="11"/>
  <c r="P82" i="11"/>
  <c r="O82" i="11"/>
  <c r="O75" i="11" s="1"/>
  <c r="N82" i="11"/>
  <c r="N75" i="11" s="1"/>
  <c r="M82" i="11"/>
  <c r="L82" i="11"/>
  <c r="K82" i="11"/>
  <c r="J82" i="11"/>
  <c r="I82" i="11"/>
  <c r="H82" i="11"/>
  <c r="G82" i="11"/>
  <c r="G75" i="11" s="1"/>
  <c r="F82" i="11"/>
  <c r="F75" i="11" s="1"/>
  <c r="E82" i="11"/>
  <c r="D82" i="11"/>
  <c r="C82" i="11"/>
  <c r="B82" i="11"/>
  <c r="W76" i="11"/>
  <c r="V76" i="11"/>
  <c r="U76" i="11"/>
  <c r="U75" i="11" s="1"/>
  <c r="T76" i="11"/>
  <c r="T75" i="11" s="1"/>
  <c r="S76" i="11"/>
  <c r="R76" i="11"/>
  <c r="R75" i="11" s="1"/>
  <c r="Q76" i="11"/>
  <c r="P76" i="11"/>
  <c r="O76" i="11"/>
  <c r="N76" i="11"/>
  <c r="M76" i="11"/>
  <c r="M75" i="11" s="1"/>
  <c r="L76" i="11"/>
  <c r="L75" i="11" s="1"/>
  <c r="K76" i="11"/>
  <c r="J76" i="11"/>
  <c r="J75" i="11" s="1"/>
  <c r="I76" i="11"/>
  <c r="H76" i="11"/>
  <c r="G76" i="11"/>
  <c r="F76" i="11"/>
  <c r="E76" i="11"/>
  <c r="E75" i="11" s="1"/>
  <c r="D76" i="11"/>
  <c r="D75" i="11" s="1"/>
  <c r="C76" i="11"/>
  <c r="B76" i="11"/>
  <c r="B75" i="11" s="1"/>
  <c r="S75" i="11"/>
  <c r="Q75" i="11"/>
  <c r="P75" i="11"/>
  <c r="K75" i="11"/>
  <c r="I75" i="11"/>
  <c r="H75" i="11"/>
  <c r="C75" i="11"/>
  <c r="W69" i="11"/>
  <c r="V69" i="11"/>
  <c r="U69" i="11"/>
  <c r="T69" i="11"/>
  <c r="S69" i="11"/>
  <c r="R69" i="11"/>
  <c r="Q69" i="11"/>
  <c r="Q60" i="11" s="1"/>
  <c r="Q59" i="11" s="1"/>
  <c r="P69" i="11"/>
  <c r="P60" i="11" s="1"/>
  <c r="P59" i="11" s="1"/>
  <c r="O69" i="11"/>
  <c r="N69" i="11"/>
  <c r="M69" i="11"/>
  <c r="L69" i="11"/>
  <c r="K69" i="11"/>
  <c r="J69" i="11"/>
  <c r="I69" i="11"/>
  <c r="I60" i="11" s="1"/>
  <c r="I59" i="11" s="1"/>
  <c r="H69" i="11"/>
  <c r="H60" i="11" s="1"/>
  <c r="H59" i="11" s="1"/>
  <c r="G69" i="11"/>
  <c r="F69" i="11"/>
  <c r="E69" i="11"/>
  <c r="D69" i="11"/>
  <c r="C69" i="11"/>
  <c r="B69" i="11"/>
  <c r="W62" i="11"/>
  <c r="W60" i="11" s="1"/>
  <c r="W59" i="11" s="1"/>
  <c r="V62" i="11"/>
  <c r="V60" i="11" s="1"/>
  <c r="U62" i="11"/>
  <c r="T62" i="11"/>
  <c r="T60" i="11" s="1"/>
  <c r="S62" i="11"/>
  <c r="R62" i="11"/>
  <c r="Q62" i="11"/>
  <c r="P62" i="11"/>
  <c r="O62" i="11"/>
  <c r="O60" i="11" s="1"/>
  <c r="O59" i="11" s="1"/>
  <c r="N62" i="11"/>
  <c r="N60" i="11" s="1"/>
  <c r="M62" i="11"/>
  <c r="L62" i="11"/>
  <c r="L60" i="11" s="1"/>
  <c r="K62" i="11"/>
  <c r="J62" i="11"/>
  <c r="I62" i="11"/>
  <c r="H62" i="11"/>
  <c r="G62" i="11"/>
  <c r="G60" i="11" s="1"/>
  <c r="G59" i="11" s="1"/>
  <c r="F62" i="11"/>
  <c r="F60" i="11" s="1"/>
  <c r="E62" i="11"/>
  <c r="D62" i="11"/>
  <c r="D60" i="11" s="1"/>
  <c r="C62" i="11"/>
  <c r="B62" i="11"/>
  <c r="U60" i="11"/>
  <c r="S60" i="11"/>
  <c r="R60" i="11"/>
  <c r="R59" i="11" s="1"/>
  <c r="M60" i="11"/>
  <c r="K60" i="11"/>
  <c r="J60" i="11"/>
  <c r="E60" i="11"/>
  <c r="C60" i="11"/>
  <c r="B60" i="11"/>
  <c r="S59" i="11"/>
  <c r="K59" i="11"/>
  <c r="C59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W26" i="11"/>
  <c r="P46" i="8" s="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W25" i="11"/>
  <c r="M45" i="8" s="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W24" i="11"/>
  <c r="N45" i="8" s="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W21" i="11"/>
  <c r="O45" i="8" s="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W18" i="11"/>
  <c r="B46" i="8" s="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W17" i="11"/>
  <c r="C46" i="8" s="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W16" i="11"/>
  <c r="G46" i="8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W15" i="11"/>
  <c r="E46" i="8" s="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W14" i="11"/>
  <c r="D46" i="8" s="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W12" i="11"/>
  <c r="B45" i="8" s="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W10" i="11"/>
  <c r="C45" i="8" s="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W9" i="11"/>
  <c r="G45" i="8" s="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W7" i="11"/>
  <c r="D45" i="8" s="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W5" i="11"/>
  <c r="D50" i="8" s="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B50" i="8" l="1"/>
  <c r="H108" i="13"/>
  <c r="H94" i="13"/>
  <c r="H110" i="13"/>
  <c r="H50" i="13"/>
  <c r="H72" i="13" s="1"/>
  <c r="H109" i="13"/>
  <c r="H105" i="13"/>
  <c r="H106" i="13"/>
  <c r="U82" i="13"/>
  <c r="M78" i="13"/>
  <c r="I119" i="13"/>
  <c r="I120" i="13"/>
  <c r="I116" i="13"/>
  <c r="I121" i="13"/>
  <c r="I117" i="13"/>
  <c r="I14" i="13"/>
  <c r="D109" i="13"/>
  <c r="D105" i="13"/>
  <c r="D110" i="13"/>
  <c r="D106" i="13"/>
  <c r="D94" i="13"/>
  <c r="D108" i="13"/>
  <c r="L109" i="13"/>
  <c r="L105" i="13"/>
  <c r="L110" i="13"/>
  <c r="L106" i="13"/>
  <c r="T109" i="13"/>
  <c r="T105" i="13"/>
  <c r="T110" i="13"/>
  <c r="T106" i="13"/>
  <c r="T108" i="13"/>
  <c r="F96" i="13"/>
  <c r="F52" i="13"/>
  <c r="N96" i="13"/>
  <c r="N107" i="13"/>
  <c r="N52" i="13"/>
  <c r="N74" i="13" s="1"/>
  <c r="V96" i="13"/>
  <c r="V52" i="13"/>
  <c r="H111" i="13"/>
  <c r="H112" i="13"/>
  <c r="H100" i="13"/>
  <c r="H113" i="13"/>
  <c r="P111" i="13"/>
  <c r="P112" i="13"/>
  <c r="P113" i="13"/>
  <c r="H121" i="13"/>
  <c r="H117" i="13"/>
  <c r="H83" i="13"/>
  <c r="H120" i="13"/>
  <c r="H119" i="13"/>
  <c r="R119" i="13"/>
  <c r="R116" i="13"/>
  <c r="R121" i="13"/>
  <c r="R120" i="13"/>
  <c r="F15" i="13"/>
  <c r="F118" i="13" s="1"/>
  <c r="F85" i="13"/>
  <c r="N15" i="13"/>
  <c r="V15" i="13"/>
  <c r="V85" i="13"/>
  <c r="H122" i="13"/>
  <c r="H123" i="13"/>
  <c r="H89" i="13"/>
  <c r="P122" i="13"/>
  <c r="P124" i="13"/>
  <c r="P123" i="13"/>
  <c r="L61" i="13"/>
  <c r="L25" i="13"/>
  <c r="O72" i="13"/>
  <c r="H52" i="13"/>
  <c r="H74" i="13" s="1"/>
  <c r="H56" i="13"/>
  <c r="H78" i="13" s="1"/>
  <c r="U78" i="13"/>
  <c r="S61" i="13"/>
  <c r="R83" i="13"/>
  <c r="P96" i="13"/>
  <c r="P100" i="13"/>
  <c r="J111" i="13"/>
  <c r="H116" i="13"/>
  <c r="E4" i="13"/>
  <c r="E107" i="13" s="1"/>
  <c r="M4" i="13"/>
  <c r="U4" i="13"/>
  <c r="O107" i="13"/>
  <c r="O96" i="13"/>
  <c r="I113" i="13"/>
  <c r="I100" i="13"/>
  <c r="I111" i="13"/>
  <c r="I56" i="13"/>
  <c r="I78" i="13" s="1"/>
  <c r="Q113" i="13"/>
  <c r="Q100" i="13"/>
  <c r="Q112" i="13"/>
  <c r="Q111" i="13"/>
  <c r="Q56" i="13"/>
  <c r="Q78" i="13" s="1"/>
  <c r="T119" i="13"/>
  <c r="T120" i="13"/>
  <c r="T116" i="13"/>
  <c r="T121" i="13"/>
  <c r="T14" i="13"/>
  <c r="T117" i="13"/>
  <c r="G118" i="13"/>
  <c r="G85" i="13"/>
  <c r="O118" i="13"/>
  <c r="O85" i="13"/>
  <c r="W118" i="13"/>
  <c r="W85" i="13"/>
  <c r="I123" i="13"/>
  <c r="I89" i="13"/>
  <c r="I124" i="13"/>
  <c r="Q123" i="13"/>
  <c r="Q89" i="13"/>
  <c r="Q124" i="13"/>
  <c r="Q122" i="13"/>
  <c r="C25" i="13"/>
  <c r="D50" i="13"/>
  <c r="W52" i="13"/>
  <c r="W74" i="13" s="1"/>
  <c r="W56" i="13"/>
  <c r="W78" i="13" s="1"/>
  <c r="U61" i="13"/>
  <c r="K63" i="13"/>
  <c r="K74" i="13" s="1"/>
  <c r="C94" i="13"/>
  <c r="K109" i="13"/>
  <c r="O111" i="13"/>
  <c r="I122" i="13"/>
  <c r="G108" i="13"/>
  <c r="G94" i="13"/>
  <c r="G109" i="13"/>
  <c r="G105" i="13"/>
  <c r="G106" i="13"/>
  <c r="G110" i="13"/>
  <c r="O108" i="13"/>
  <c r="O94" i="13"/>
  <c r="O109" i="13"/>
  <c r="O105" i="13"/>
  <c r="O110" i="13"/>
  <c r="O106" i="13"/>
  <c r="W108" i="13"/>
  <c r="W94" i="13"/>
  <c r="W109" i="13"/>
  <c r="W105" i="13"/>
  <c r="W106" i="13"/>
  <c r="W110" i="13"/>
  <c r="I96" i="13"/>
  <c r="I107" i="13"/>
  <c r="I52" i="13"/>
  <c r="I74" i="13" s="1"/>
  <c r="Q96" i="13"/>
  <c r="Q52" i="13"/>
  <c r="Q74" i="13" s="1"/>
  <c r="C100" i="13"/>
  <c r="C111" i="13"/>
  <c r="C112" i="13"/>
  <c r="K100" i="13"/>
  <c r="K111" i="13"/>
  <c r="K113" i="13"/>
  <c r="K112" i="13"/>
  <c r="S100" i="13"/>
  <c r="S111" i="13"/>
  <c r="S112" i="13"/>
  <c r="E82" i="13"/>
  <c r="L119" i="13"/>
  <c r="L120" i="13"/>
  <c r="L116" i="13"/>
  <c r="L117" i="13"/>
  <c r="L14" i="13"/>
  <c r="L82" i="13" s="1"/>
  <c r="L121" i="13"/>
  <c r="W119" i="13"/>
  <c r="W116" i="13"/>
  <c r="W121" i="13"/>
  <c r="W120" i="13"/>
  <c r="I85" i="13"/>
  <c r="I118" i="13"/>
  <c r="Q85" i="13"/>
  <c r="C124" i="13"/>
  <c r="C122" i="13"/>
  <c r="C89" i="13"/>
  <c r="K124" i="13"/>
  <c r="K123" i="13"/>
  <c r="K122" i="13"/>
  <c r="S124" i="13"/>
  <c r="S122" i="13"/>
  <c r="S89" i="13"/>
  <c r="J36" i="13"/>
  <c r="G50" i="13"/>
  <c r="G72" i="13" s="1"/>
  <c r="T50" i="13"/>
  <c r="K61" i="13"/>
  <c r="E67" i="13"/>
  <c r="I112" i="13"/>
  <c r="G117" i="13"/>
  <c r="C123" i="13"/>
  <c r="N4" i="13"/>
  <c r="P4" i="13"/>
  <c r="J107" i="13"/>
  <c r="D113" i="13"/>
  <c r="D100" i="13"/>
  <c r="D111" i="13"/>
  <c r="D56" i="13"/>
  <c r="D78" i="13" s="1"/>
  <c r="L113" i="13"/>
  <c r="L100" i="13"/>
  <c r="L112" i="13"/>
  <c r="L56" i="13"/>
  <c r="L78" i="13" s="1"/>
  <c r="L111" i="13"/>
  <c r="T113" i="13"/>
  <c r="T100" i="13"/>
  <c r="T111" i="13"/>
  <c r="T56" i="13"/>
  <c r="T78" i="13" s="1"/>
  <c r="O82" i="13"/>
  <c r="B119" i="13"/>
  <c r="B116" i="13"/>
  <c r="B121" i="13"/>
  <c r="B120" i="13"/>
  <c r="M121" i="13"/>
  <c r="M117" i="13"/>
  <c r="M83" i="13"/>
  <c r="M120" i="13"/>
  <c r="M119" i="13"/>
  <c r="B118" i="13"/>
  <c r="B85" i="13"/>
  <c r="J118" i="13"/>
  <c r="J85" i="13"/>
  <c r="R118" i="13"/>
  <c r="R85" i="13"/>
  <c r="D123" i="13"/>
  <c r="D89" i="13"/>
  <c r="D124" i="13"/>
  <c r="L123" i="13"/>
  <c r="L89" i="13"/>
  <c r="L124" i="13"/>
  <c r="L122" i="13"/>
  <c r="T123" i="13"/>
  <c r="T89" i="13"/>
  <c r="T124" i="13"/>
  <c r="Q26" i="13"/>
  <c r="Q83" i="13" s="1"/>
  <c r="B52" i="13"/>
  <c r="B74" i="13" s="1"/>
  <c r="C63" i="13"/>
  <c r="B83" i="13"/>
  <c r="V89" i="13"/>
  <c r="L94" i="13"/>
  <c r="T112" i="13"/>
  <c r="R117" i="13"/>
  <c r="F4" i="13"/>
  <c r="F107" i="13" s="1"/>
  <c r="H107" i="13"/>
  <c r="H96" i="13"/>
  <c r="J112" i="13"/>
  <c r="J113" i="13"/>
  <c r="U121" i="13"/>
  <c r="U117" i="13"/>
  <c r="U83" i="13"/>
  <c r="U119" i="13"/>
  <c r="U116" i="13"/>
  <c r="I4" i="13"/>
  <c r="Q4" i="13"/>
  <c r="C96" i="13"/>
  <c r="C107" i="13"/>
  <c r="K96" i="13"/>
  <c r="K107" i="13"/>
  <c r="S96" i="13"/>
  <c r="S107" i="13"/>
  <c r="E111" i="13"/>
  <c r="E112" i="13"/>
  <c r="E100" i="13"/>
  <c r="E113" i="13"/>
  <c r="M111" i="13"/>
  <c r="M112" i="13"/>
  <c r="M113" i="13"/>
  <c r="U111" i="13"/>
  <c r="U112" i="13"/>
  <c r="U100" i="13"/>
  <c r="U113" i="13"/>
  <c r="G14" i="13"/>
  <c r="G82" i="13" s="1"/>
  <c r="P14" i="13"/>
  <c r="P82" i="13" s="1"/>
  <c r="D119" i="13"/>
  <c r="D120" i="13"/>
  <c r="D116" i="13"/>
  <c r="D121" i="13"/>
  <c r="D117" i="13"/>
  <c r="D83" i="13"/>
  <c r="O119" i="13"/>
  <c r="O120" i="13"/>
  <c r="O117" i="13"/>
  <c r="O83" i="13"/>
  <c r="O116" i="13"/>
  <c r="C118" i="13"/>
  <c r="C85" i="13"/>
  <c r="C15" i="13"/>
  <c r="K15" i="13"/>
  <c r="S85" i="13"/>
  <c r="S15" i="13"/>
  <c r="E122" i="13"/>
  <c r="E124" i="13"/>
  <c r="E123" i="13"/>
  <c r="M122" i="13"/>
  <c r="M123" i="13"/>
  <c r="M89" i="13"/>
  <c r="U122" i="13"/>
  <c r="U124" i="13"/>
  <c r="U123" i="13"/>
  <c r="F63" i="13"/>
  <c r="F26" i="13"/>
  <c r="N63" i="13"/>
  <c r="N26" i="13"/>
  <c r="V63" i="13"/>
  <c r="V26" i="13"/>
  <c r="R36" i="13"/>
  <c r="W50" i="13"/>
  <c r="W72" i="13" s="1"/>
  <c r="C52" i="13"/>
  <c r="C56" i="13"/>
  <c r="C78" i="13" s="1"/>
  <c r="P56" i="13"/>
  <c r="P78" i="13" s="1"/>
  <c r="E96" i="13"/>
  <c r="L108" i="13"/>
  <c r="C113" i="13"/>
  <c r="W117" i="13"/>
  <c r="U120" i="13"/>
  <c r="S123" i="13"/>
  <c r="V4" i="13"/>
  <c r="B112" i="13"/>
  <c r="B113" i="13"/>
  <c r="B111" i="13"/>
  <c r="B100" i="13"/>
  <c r="D61" i="13"/>
  <c r="D25" i="13"/>
  <c r="D82" i="13" s="1"/>
  <c r="K78" i="13"/>
  <c r="N85" i="13"/>
  <c r="B4" i="13"/>
  <c r="J4" i="13"/>
  <c r="R4" i="13"/>
  <c r="D96" i="13"/>
  <c r="D52" i="13"/>
  <c r="D74" i="13" s="1"/>
  <c r="D107" i="13"/>
  <c r="L96" i="13"/>
  <c r="L52" i="13"/>
  <c r="L74" i="13" s="1"/>
  <c r="T96" i="13"/>
  <c r="T52" i="13"/>
  <c r="T74" i="13" s="1"/>
  <c r="T107" i="13"/>
  <c r="F100" i="13"/>
  <c r="F111" i="13"/>
  <c r="F56" i="13"/>
  <c r="F78" i="13" s="1"/>
  <c r="F113" i="13"/>
  <c r="F112" i="13"/>
  <c r="N100" i="13"/>
  <c r="N111" i="13"/>
  <c r="N56" i="13"/>
  <c r="N78" i="13" s="1"/>
  <c r="N112" i="13"/>
  <c r="V100" i="13"/>
  <c r="V111" i="13"/>
  <c r="V56" i="13"/>
  <c r="V78" i="13" s="1"/>
  <c r="V113" i="13"/>
  <c r="V112" i="13"/>
  <c r="H14" i="13"/>
  <c r="H82" i="13" s="1"/>
  <c r="E121" i="13"/>
  <c r="E117" i="13"/>
  <c r="E83" i="13"/>
  <c r="E119" i="13"/>
  <c r="E116" i="13"/>
  <c r="P121" i="13"/>
  <c r="P117" i="13"/>
  <c r="P83" i="13"/>
  <c r="P119" i="13"/>
  <c r="P116" i="13"/>
  <c r="D85" i="13"/>
  <c r="D118" i="13"/>
  <c r="L85" i="13"/>
  <c r="T85" i="13"/>
  <c r="T118" i="13"/>
  <c r="F124" i="13"/>
  <c r="F123" i="13"/>
  <c r="F122" i="13"/>
  <c r="N124" i="13"/>
  <c r="N122" i="13"/>
  <c r="N89" i="13"/>
  <c r="V124" i="13"/>
  <c r="V123" i="13"/>
  <c r="V122" i="13"/>
  <c r="J25" i="13"/>
  <c r="J82" i="13" s="1"/>
  <c r="I26" i="13"/>
  <c r="T26" i="13"/>
  <c r="T83" i="13" s="1"/>
  <c r="L50" i="13"/>
  <c r="L72" i="13" s="1"/>
  <c r="R52" i="13"/>
  <c r="R74" i="13" s="1"/>
  <c r="E56" i="13"/>
  <c r="S63" i="13"/>
  <c r="S74" i="13" s="1"/>
  <c r="L83" i="13"/>
  <c r="J100" i="13"/>
  <c r="N113" i="13"/>
  <c r="L118" i="13"/>
  <c r="H124" i="13"/>
  <c r="R112" i="13"/>
  <c r="R113" i="13"/>
  <c r="R111" i="13"/>
  <c r="R100" i="13"/>
  <c r="J119" i="13"/>
  <c r="J120" i="13"/>
  <c r="J117" i="13"/>
  <c r="J83" i="13"/>
  <c r="J116" i="13"/>
  <c r="P89" i="13"/>
  <c r="C110" i="13"/>
  <c r="C106" i="13"/>
  <c r="C109" i="13"/>
  <c r="C108" i="13"/>
  <c r="K110" i="13"/>
  <c r="K106" i="13"/>
  <c r="K108" i="13"/>
  <c r="K105" i="13"/>
  <c r="K94" i="13"/>
  <c r="S110" i="13"/>
  <c r="S106" i="13"/>
  <c r="S109" i="13"/>
  <c r="S108" i="13"/>
  <c r="M96" i="13"/>
  <c r="U107" i="13"/>
  <c r="G112" i="13"/>
  <c r="G113" i="13"/>
  <c r="G111" i="13"/>
  <c r="O112" i="13"/>
  <c r="O113" i="13"/>
  <c r="O100" i="13"/>
  <c r="W112" i="13"/>
  <c r="W113" i="13"/>
  <c r="W111" i="13"/>
  <c r="R14" i="13"/>
  <c r="R82" i="13" s="1"/>
  <c r="G119" i="13"/>
  <c r="G116" i="13"/>
  <c r="G121" i="13"/>
  <c r="G120" i="13"/>
  <c r="Q119" i="13"/>
  <c r="Q120" i="13"/>
  <c r="Q116" i="13"/>
  <c r="Q117" i="13"/>
  <c r="Q121" i="13"/>
  <c r="G56" i="13"/>
  <c r="G78" i="13" s="1"/>
  <c r="S56" i="13"/>
  <c r="S78" i="13" s="1"/>
  <c r="J96" i="13"/>
  <c r="M100" i="13"/>
  <c r="B107" i="13"/>
  <c r="S113" i="13"/>
  <c r="Q118" i="13"/>
  <c r="O121" i="13"/>
  <c r="M124" i="13"/>
  <c r="E118" i="13"/>
  <c r="M118" i="13"/>
  <c r="U118" i="13"/>
  <c r="G122" i="13"/>
  <c r="G123" i="13"/>
  <c r="G89" i="13"/>
  <c r="O122" i="13"/>
  <c r="O123" i="13"/>
  <c r="O89" i="13"/>
  <c r="W122" i="13"/>
  <c r="W123" i="13"/>
  <c r="W89" i="13"/>
  <c r="O124" i="13"/>
  <c r="H118" i="13"/>
  <c r="P118" i="13"/>
  <c r="B122" i="13"/>
  <c r="B123" i="13"/>
  <c r="B89" i="13"/>
  <c r="J122" i="13"/>
  <c r="J123" i="13"/>
  <c r="J89" i="13"/>
  <c r="R122" i="13"/>
  <c r="R123" i="13"/>
  <c r="R89" i="13"/>
  <c r="H85" i="13"/>
  <c r="B124" i="13"/>
  <c r="R124" i="13"/>
  <c r="M85" i="13"/>
  <c r="G124" i="13"/>
  <c r="W124" i="13"/>
  <c r="F75" i="12"/>
  <c r="G109" i="12"/>
  <c r="G86" i="12"/>
  <c r="G106" i="12"/>
  <c r="G108" i="12"/>
  <c r="O109" i="12"/>
  <c r="O86" i="12"/>
  <c r="O106" i="12"/>
  <c r="O108" i="12"/>
  <c r="W109" i="12"/>
  <c r="W86" i="12"/>
  <c r="W106" i="12"/>
  <c r="W108" i="12"/>
  <c r="I110" i="12"/>
  <c r="I111" i="12"/>
  <c r="I113" i="12"/>
  <c r="I90" i="12"/>
  <c r="Q110" i="12"/>
  <c r="Q111" i="12"/>
  <c r="Q113" i="12"/>
  <c r="Q90" i="12"/>
  <c r="K75" i="12"/>
  <c r="U75" i="12"/>
  <c r="E96" i="12"/>
  <c r="H106" i="12"/>
  <c r="H107" i="12"/>
  <c r="P106" i="12"/>
  <c r="P107" i="12"/>
  <c r="B111" i="12"/>
  <c r="B112" i="12"/>
  <c r="J111" i="12"/>
  <c r="J112" i="12"/>
  <c r="R111" i="12"/>
  <c r="R112" i="12"/>
  <c r="J23" i="12"/>
  <c r="J95" i="12" s="1"/>
  <c r="D23" i="12"/>
  <c r="D95" i="12" s="1"/>
  <c r="L23" i="12"/>
  <c r="L95" i="12" s="1"/>
  <c r="T23" i="12"/>
  <c r="F23" i="12"/>
  <c r="F95" i="12" s="1"/>
  <c r="F100" i="12"/>
  <c r="N23" i="12"/>
  <c r="N95" i="12" s="1"/>
  <c r="N100" i="12"/>
  <c r="V23" i="12"/>
  <c r="V95" i="12" s="1"/>
  <c r="V100" i="12"/>
  <c r="D43" i="12"/>
  <c r="T43" i="12"/>
  <c r="N70" i="12"/>
  <c r="J76" i="12"/>
  <c r="P90" i="12"/>
  <c r="N107" i="12"/>
  <c r="L110" i="12"/>
  <c r="I112" i="12"/>
  <c r="J113" i="12"/>
  <c r="F121" i="12"/>
  <c r="D118" i="12"/>
  <c r="D119" i="12"/>
  <c r="D76" i="12"/>
  <c r="L118" i="12"/>
  <c r="L119" i="12"/>
  <c r="L76" i="12"/>
  <c r="T118" i="12"/>
  <c r="T119" i="12"/>
  <c r="T76" i="12"/>
  <c r="F123" i="12"/>
  <c r="F80" i="12"/>
  <c r="F120" i="12"/>
  <c r="N123" i="12"/>
  <c r="N80" i="12"/>
  <c r="N120" i="12"/>
  <c r="V123" i="12"/>
  <c r="V80" i="12"/>
  <c r="V120" i="12"/>
  <c r="F96" i="12"/>
  <c r="N96" i="12"/>
  <c r="V96" i="12"/>
  <c r="H100" i="12"/>
  <c r="P100" i="12"/>
  <c r="B66" i="12"/>
  <c r="J66" i="12"/>
  <c r="R66" i="12"/>
  <c r="D70" i="12"/>
  <c r="L70" i="12"/>
  <c r="T70" i="12"/>
  <c r="S90" i="12"/>
  <c r="M96" i="12"/>
  <c r="T106" i="12"/>
  <c r="R110" i="12"/>
  <c r="P112" i="12"/>
  <c r="N117" i="12"/>
  <c r="C111" i="12"/>
  <c r="C112" i="12"/>
  <c r="C110" i="12"/>
  <c r="O23" i="12"/>
  <c r="O95" i="12" s="1"/>
  <c r="O100" i="12"/>
  <c r="J107" i="12"/>
  <c r="J108" i="12"/>
  <c r="T112" i="12"/>
  <c r="T113" i="12"/>
  <c r="T90" i="12"/>
  <c r="C107" i="12"/>
  <c r="C108" i="12"/>
  <c r="C106" i="12"/>
  <c r="K107" i="12"/>
  <c r="K108" i="12"/>
  <c r="K106" i="12"/>
  <c r="S107" i="12"/>
  <c r="S108" i="12"/>
  <c r="S106" i="12"/>
  <c r="E112" i="12"/>
  <c r="E113" i="12"/>
  <c r="E90" i="12"/>
  <c r="E111" i="12"/>
  <c r="M112" i="12"/>
  <c r="M113" i="12"/>
  <c r="M90" i="12"/>
  <c r="M111" i="12"/>
  <c r="U112" i="12"/>
  <c r="U113" i="12"/>
  <c r="U90" i="12"/>
  <c r="U111" i="12"/>
  <c r="Q95" i="12"/>
  <c r="G96" i="12"/>
  <c r="O96" i="12"/>
  <c r="W96" i="12"/>
  <c r="I100" i="12"/>
  <c r="Q100" i="12"/>
  <c r="V70" i="12"/>
  <c r="R76" i="12"/>
  <c r="H86" i="12"/>
  <c r="B90" i="12"/>
  <c r="R96" i="12"/>
  <c r="B106" i="12"/>
  <c r="V107" i="12"/>
  <c r="S109" i="12"/>
  <c r="T110" i="12"/>
  <c r="T111" i="12"/>
  <c r="Q112" i="12"/>
  <c r="R113" i="12"/>
  <c r="N121" i="12"/>
  <c r="N122" i="12"/>
  <c r="L112" i="12"/>
  <c r="L113" i="12"/>
  <c r="L90" i="12"/>
  <c r="D108" i="12"/>
  <c r="D109" i="12"/>
  <c r="D86" i="12"/>
  <c r="L108" i="12"/>
  <c r="L109" i="12"/>
  <c r="L86" i="12"/>
  <c r="T108" i="12"/>
  <c r="T109" i="12"/>
  <c r="T86" i="12"/>
  <c r="F113" i="12"/>
  <c r="F90" i="12"/>
  <c r="F110" i="12"/>
  <c r="N113" i="12"/>
  <c r="N90" i="12"/>
  <c r="N110" i="12"/>
  <c r="V113" i="12"/>
  <c r="V90" i="12"/>
  <c r="V110" i="12"/>
  <c r="R75" i="12"/>
  <c r="F119" i="12"/>
  <c r="F76" i="12"/>
  <c r="F116" i="12"/>
  <c r="N119" i="12"/>
  <c r="N76" i="12"/>
  <c r="N116" i="12"/>
  <c r="N13" i="12"/>
  <c r="N75" i="12" s="1"/>
  <c r="V119" i="12"/>
  <c r="V76" i="12"/>
  <c r="V116" i="12"/>
  <c r="V13" i="12"/>
  <c r="H120" i="12"/>
  <c r="H121" i="12"/>
  <c r="P120" i="12"/>
  <c r="P121" i="12"/>
  <c r="B23" i="12"/>
  <c r="B95" i="12" s="1"/>
  <c r="P80" i="12"/>
  <c r="J86" i="12"/>
  <c r="C90" i="12"/>
  <c r="D106" i="12"/>
  <c r="D107" i="12"/>
  <c r="W107" i="12"/>
  <c r="B110" i="12"/>
  <c r="U110" i="12"/>
  <c r="V111" i="12"/>
  <c r="V112" i="12"/>
  <c r="T116" i="12"/>
  <c r="T117" i="12"/>
  <c r="P122" i="12"/>
  <c r="P123" i="12"/>
  <c r="I106" i="12"/>
  <c r="I107" i="12"/>
  <c r="I109" i="12"/>
  <c r="I86" i="12"/>
  <c r="S111" i="12"/>
  <c r="S112" i="12"/>
  <c r="S110" i="12"/>
  <c r="W23" i="12"/>
  <c r="W95" i="12" s="1"/>
  <c r="W100" i="12"/>
  <c r="D112" i="12"/>
  <c r="D113" i="12"/>
  <c r="D90" i="12"/>
  <c r="E108" i="12"/>
  <c r="E109" i="12"/>
  <c r="E86" i="12"/>
  <c r="E107" i="12"/>
  <c r="M108" i="12"/>
  <c r="M109" i="12"/>
  <c r="M86" i="12"/>
  <c r="M107" i="12"/>
  <c r="U108" i="12"/>
  <c r="U109" i="12"/>
  <c r="U86" i="12"/>
  <c r="U107" i="12"/>
  <c r="G113" i="12"/>
  <c r="G90" i="12"/>
  <c r="G110" i="12"/>
  <c r="G112" i="12"/>
  <c r="O113" i="12"/>
  <c r="O90" i="12"/>
  <c r="O110" i="12"/>
  <c r="O112" i="12"/>
  <c r="W113" i="12"/>
  <c r="W90" i="12"/>
  <c r="W110" i="12"/>
  <c r="W112" i="12"/>
  <c r="G119" i="12"/>
  <c r="G76" i="12"/>
  <c r="G116" i="12"/>
  <c r="G118" i="12"/>
  <c r="O119" i="12"/>
  <c r="O76" i="12"/>
  <c r="O116" i="12"/>
  <c r="O118" i="12"/>
  <c r="W119" i="12"/>
  <c r="W76" i="12"/>
  <c r="W116" i="12"/>
  <c r="W13" i="12"/>
  <c r="W75" i="12" s="1"/>
  <c r="W118" i="12"/>
  <c r="I120" i="12"/>
  <c r="I121" i="12"/>
  <c r="I123" i="12"/>
  <c r="I80" i="12"/>
  <c r="Q120" i="12"/>
  <c r="Q13" i="12"/>
  <c r="Q75" i="12" s="1"/>
  <c r="Q121" i="12"/>
  <c r="Q123" i="12"/>
  <c r="Q80" i="12"/>
  <c r="E66" i="12"/>
  <c r="M66" i="12"/>
  <c r="U66" i="12"/>
  <c r="G70" i="12"/>
  <c r="O70" i="12"/>
  <c r="W70" i="12"/>
  <c r="F70" i="12"/>
  <c r="B76" i="12"/>
  <c r="K86" i="12"/>
  <c r="U96" i="12"/>
  <c r="E106" i="12"/>
  <c r="F107" i="12"/>
  <c r="C109" i="12"/>
  <c r="D110" i="12"/>
  <c r="D111" i="12"/>
  <c r="W111" i="12"/>
  <c r="B113" i="12"/>
  <c r="V117" i="12"/>
  <c r="V118" i="12"/>
  <c r="Q122" i="12"/>
  <c r="Q106" i="12"/>
  <c r="Q107" i="12"/>
  <c r="Q109" i="12"/>
  <c r="Q86" i="12"/>
  <c r="K111" i="12"/>
  <c r="K112" i="12"/>
  <c r="K110" i="12"/>
  <c r="G23" i="12"/>
  <c r="G95" i="12" s="1"/>
  <c r="G100" i="12"/>
  <c r="O107" i="12"/>
  <c r="K113" i="12"/>
  <c r="B107" i="12"/>
  <c r="B108" i="12"/>
  <c r="R107" i="12"/>
  <c r="R108" i="12"/>
  <c r="F109" i="12"/>
  <c r="F86" i="12"/>
  <c r="F106" i="12"/>
  <c r="N109" i="12"/>
  <c r="N86" i="12"/>
  <c r="N106" i="12"/>
  <c r="V109" i="12"/>
  <c r="V86" i="12"/>
  <c r="V106" i="12"/>
  <c r="H110" i="12"/>
  <c r="H111" i="12"/>
  <c r="P110" i="12"/>
  <c r="P111" i="12"/>
  <c r="J106" i="12"/>
  <c r="G107" i="12"/>
  <c r="H108" i="12"/>
  <c r="H109" i="12"/>
  <c r="E110" i="12"/>
  <c r="F111" i="12"/>
  <c r="F112" i="12"/>
  <c r="C113" i="12"/>
  <c r="D116" i="12"/>
  <c r="D117" i="12"/>
  <c r="W117" i="12"/>
  <c r="V121" i="12"/>
  <c r="V122" i="12"/>
  <c r="I76" i="12"/>
  <c r="Q76" i="12"/>
  <c r="C116" i="12"/>
  <c r="K116" i="12"/>
  <c r="S116" i="12"/>
  <c r="E117" i="12"/>
  <c r="M117" i="12"/>
  <c r="U117" i="12"/>
  <c r="I119" i="12"/>
  <c r="Q119" i="12"/>
  <c r="C120" i="12"/>
  <c r="K120" i="12"/>
  <c r="S120" i="12"/>
  <c r="E121" i="12"/>
  <c r="M121" i="12"/>
  <c r="U121" i="12"/>
  <c r="G122" i="12"/>
  <c r="O122" i="12"/>
  <c r="W122" i="12"/>
  <c r="D80" i="12"/>
  <c r="L80" i="12"/>
  <c r="T80" i="12"/>
  <c r="H117" i="12"/>
  <c r="P117" i="12"/>
  <c r="B118" i="12"/>
  <c r="J118" i="12"/>
  <c r="R118" i="12"/>
  <c r="B122" i="12"/>
  <c r="J122" i="12"/>
  <c r="R122" i="12"/>
  <c r="D123" i="12"/>
  <c r="L123" i="12"/>
  <c r="T123" i="12"/>
  <c r="E76" i="12"/>
  <c r="M76" i="12"/>
  <c r="U76" i="12"/>
  <c r="E80" i="12"/>
  <c r="M80" i="12"/>
  <c r="U80" i="12"/>
  <c r="I117" i="12"/>
  <c r="Q117" i="12"/>
  <c r="C118" i="12"/>
  <c r="K118" i="12"/>
  <c r="S118" i="12"/>
  <c r="E119" i="12"/>
  <c r="M119" i="12"/>
  <c r="U119" i="12"/>
  <c r="G120" i="12"/>
  <c r="O120" i="12"/>
  <c r="W120" i="12"/>
  <c r="C122" i="12"/>
  <c r="K122" i="12"/>
  <c r="S122" i="12"/>
  <c r="E123" i="12"/>
  <c r="M123" i="12"/>
  <c r="U123" i="12"/>
  <c r="G80" i="12"/>
  <c r="O80" i="12"/>
  <c r="W80" i="12"/>
  <c r="M59" i="11"/>
  <c r="F59" i="11"/>
  <c r="N59" i="11"/>
  <c r="V59" i="11"/>
  <c r="B59" i="11"/>
  <c r="U59" i="11"/>
  <c r="E59" i="11"/>
  <c r="J59" i="11"/>
  <c r="D59" i="11"/>
  <c r="L59" i="11"/>
  <c r="T59" i="11"/>
  <c r="B108" i="13" l="1"/>
  <c r="B94" i="13"/>
  <c r="B109" i="13"/>
  <c r="B105" i="13"/>
  <c r="B50" i="13"/>
  <c r="B72" i="13" s="1"/>
  <c r="B110" i="13"/>
  <c r="B106" i="13"/>
  <c r="N61" i="13"/>
  <c r="N25" i="13"/>
  <c r="K120" i="13"/>
  <c r="K116" i="13"/>
  <c r="K121" i="13"/>
  <c r="K117" i="13"/>
  <c r="K83" i="13"/>
  <c r="K119" i="13"/>
  <c r="K14" i="13"/>
  <c r="K82" i="13" s="1"/>
  <c r="F74" i="13"/>
  <c r="M108" i="13"/>
  <c r="M94" i="13"/>
  <c r="M110" i="13"/>
  <c r="M109" i="13"/>
  <c r="M50" i="13"/>
  <c r="M72" i="13" s="1"/>
  <c r="M106" i="13"/>
  <c r="M105" i="13"/>
  <c r="R108" i="13"/>
  <c r="R94" i="13"/>
  <c r="R109" i="13"/>
  <c r="R105" i="13"/>
  <c r="R50" i="13"/>
  <c r="R72" i="13" s="1"/>
  <c r="R110" i="13"/>
  <c r="R106" i="13"/>
  <c r="R107" i="13"/>
  <c r="P108" i="13"/>
  <c r="P94" i="13"/>
  <c r="P106" i="13"/>
  <c r="P50" i="13"/>
  <c r="P72" i="13" s="1"/>
  <c r="P105" i="13"/>
  <c r="P110" i="13"/>
  <c r="P109" i="13"/>
  <c r="M107" i="13"/>
  <c r="E78" i="13"/>
  <c r="K118" i="13"/>
  <c r="N110" i="13"/>
  <c r="N106" i="13"/>
  <c r="N109" i="13"/>
  <c r="N94" i="13"/>
  <c r="N108" i="13"/>
  <c r="N50" i="13"/>
  <c r="N72" i="13" s="1"/>
  <c r="N105" i="13"/>
  <c r="I25" i="13"/>
  <c r="I61" i="13"/>
  <c r="S120" i="13"/>
  <c r="S116" i="13"/>
  <c r="S121" i="13"/>
  <c r="S117" i="13"/>
  <c r="S83" i="13"/>
  <c r="S119" i="13"/>
  <c r="S50" i="13"/>
  <c r="S72" i="13" s="1"/>
  <c r="S14" i="13"/>
  <c r="S82" i="13" s="1"/>
  <c r="I83" i="13"/>
  <c r="Q25" i="13"/>
  <c r="Q82" i="13" s="1"/>
  <c r="Q61" i="13"/>
  <c r="J108" i="13"/>
  <c r="J94" i="13"/>
  <c r="J109" i="13"/>
  <c r="J105" i="13"/>
  <c r="J50" i="13"/>
  <c r="J72" i="13" s="1"/>
  <c r="J106" i="13"/>
  <c r="J110" i="13"/>
  <c r="S118" i="13"/>
  <c r="P107" i="13"/>
  <c r="V110" i="13"/>
  <c r="V106" i="13"/>
  <c r="V105" i="13"/>
  <c r="V108" i="13"/>
  <c r="V94" i="13"/>
  <c r="V50" i="13"/>
  <c r="V109" i="13"/>
  <c r="F25" i="13"/>
  <c r="F61" i="13"/>
  <c r="C120" i="13"/>
  <c r="C116" i="13"/>
  <c r="C121" i="13"/>
  <c r="C117" i="13"/>
  <c r="C83" i="13"/>
  <c r="C119" i="13"/>
  <c r="C14" i="13"/>
  <c r="C82" i="13" s="1"/>
  <c r="C50" i="13"/>
  <c r="C72" i="13" s="1"/>
  <c r="V120" i="13"/>
  <c r="V116" i="13"/>
  <c r="V121" i="13"/>
  <c r="V117" i="13"/>
  <c r="V83" i="13"/>
  <c r="V119" i="13"/>
  <c r="V14" i="13"/>
  <c r="V74" i="13"/>
  <c r="C74" i="13"/>
  <c r="Q109" i="13"/>
  <c r="Q105" i="13"/>
  <c r="Q110" i="13"/>
  <c r="Q106" i="13"/>
  <c r="Q94" i="13"/>
  <c r="Q108" i="13"/>
  <c r="Q50" i="13"/>
  <c r="Q72" i="13" s="1"/>
  <c r="D72" i="13"/>
  <c r="V118" i="13"/>
  <c r="V107" i="13"/>
  <c r="K50" i="13"/>
  <c r="K72" i="13" s="1"/>
  <c r="N120" i="13"/>
  <c r="N116" i="13"/>
  <c r="N121" i="13"/>
  <c r="N117" i="13"/>
  <c r="N83" i="13"/>
  <c r="N119" i="13"/>
  <c r="N14" i="13"/>
  <c r="V25" i="13"/>
  <c r="V61" i="13"/>
  <c r="F110" i="13"/>
  <c r="F106" i="13"/>
  <c r="F105" i="13"/>
  <c r="F50" i="13"/>
  <c r="F108" i="13"/>
  <c r="F94" i="13"/>
  <c r="F109" i="13"/>
  <c r="E108" i="13"/>
  <c r="E94" i="13"/>
  <c r="E109" i="13"/>
  <c r="E106" i="13"/>
  <c r="E105" i="13"/>
  <c r="E50" i="13"/>
  <c r="E72" i="13" s="1"/>
  <c r="E110" i="13"/>
  <c r="F120" i="13"/>
  <c r="F116" i="13"/>
  <c r="F121" i="13"/>
  <c r="F117" i="13"/>
  <c r="F83" i="13"/>
  <c r="F14" i="13"/>
  <c r="F119" i="13"/>
  <c r="T61" i="13"/>
  <c r="T72" i="13" s="1"/>
  <c r="T25" i="13"/>
  <c r="I109" i="13"/>
  <c r="I105" i="13"/>
  <c r="I110" i="13"/>
  <c r="I106" i="13"/>
  <c r="I108" i="13"/>
  <c r="I50" i="13"/>
  <c r="I72" i="13" s="1"/>
  <c r="I94" i="13"/>
  <c r="Q107" i="13"/>
  <c r="T82" i="13"/>
  <c r="U108" i="13"/>
  <c r="U94" i="13"/>
  <c r="U109" i="13"/>
  <c r="U106" i="13"/>
  <c r="U105" i="13"/>
  <c r="U50" i="13"/>
  <c r="U72" i="13" s="1"/>
  <c r="U110" i="13"/>
  <c r="N118" i="13"/>
  <c r="T94" i="13"/>
  <c r="I82" i="13"/>
  <c r="J75" i="12"/>
  <c r="T95" i="12"/>
  <c r="B75" i="12"/>
  <c r="G75" i="12"/>
  <c r="L75" i="12"/>
  <c r="T75" i="12"/>
  <c r="V75" i="12"/>
  <c r="O75" i="12"/>
  <c r="D75" i="12"/>
  <c r="V82" i="13" l="1"/>
  <c r="N82" i="13"/>
  <c r="V72" i="13"/>
  <c r="F82" i="13"/>
  <c r="F72" i="13"/>
  <c r="E8" i="8" l="1"/>
  <c r="E17" i="8"/>
  <c r="E37" i="8" s="1"/>
  <c r="H8" i="8"/>
  <c r="P37" i="8"/>
  <c r="P17" i="8"/>
  <c r="T17" i="8" s="1"/>
  <c r="P8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B3" i="3" s="1"/>
  <c r="R35" i="8"/>
  <c r="Q35" i="8"/>
  <c r="P35" i="8"/>
  <c r="O35" i="8"/>
  <c r="N35" i="8"/>
  <c r="M35" i="8"/>
  <c r="T39" i="8"/>
  <c r="T20" i="8"/>
  <c r="T19" i="8"/>
  <c r="T11" i="8"/>
  <c r="I39" i="8"/>
  <c r="I19" i="8"/>
  <c r="P18" i="8"/>
  <c r="M18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I38" i="8" s="1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T18" i="8"/>
  <c r="P27" i="8"/>
  <c r="M24" i="8"/>
  <c r="B2" i="3" s="1"/>
  <c r="P24" i="8"/>
  <c r="E2" i="3" s="1"/>
  <c r="S35" i="8"/>
  <c r="O24" i="8"/>
  <c r="D2" i="3" s="1"/>
  <c r="I9" i="8"/>
  <c r="T9" i="8"/>
  <c r="T27" i="8" s="1"/>
  <c r="R24" i="8"/>
  <c r="G2" i="3" s="1"/>
  <c r="N24" i="8"/>
  <c r="C2" i="3" s="1"/>
  <c r="R47" i="8"/>
  <c r="G4" i="3" s="1"/>
  <c r="T38" i="8"/>
  <c r="S36" i="8"/>
  <c r="H3" i="3" s="1"/>
  <c r="F2" i="3"/>
  <c r="I37" i="8"/>
  <c r="D47" i="8"/>
  <c r="D4" i="2" s="1"/>
  <c r="S47" i="8"/>
  <c r="H4" i="3" s="1"/>
  <c r="P25" i="8"/>
  <c r="P56" i="8"/>
  <c r="I16" i="8"/>
  <c r="T16" i="8"/>
  <c r="T25" i="8" s="1"/>
  <c r="Q47" i="8"/>
  <c r="F4" i="3" s="1"/>
  <c r="N25" i="8"/>
  <c r="C3" i="3" s="1"/>
  <c r="I29" i="8"/>
  <c r="E25" i="8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S15" i="8"/>
  <c r="T15" i="8" s="1"/>
  <c r="P26" i="8"/>
  <c r="S6" i="8"/>
  <c r="I17" i="8"/>
  <c r="T49" i="8"/>
  <c r="T37" i="8"/>
  <c r="B25" i="8"/>
  <c r="H40" i="8"/>
  <c r="H50" i="8" s="1"/>
  <c r="F24" i="8"/>
  <c r="F2" i="2" s="1"/>
  <c r="F3" i="2"/>
  <c r="E50" i="8"/>
  <c r="F50" i="8"/>
  <c r="B24" i="8"/>
  <c r="C24" i="8"/>
  <c r="C2" i="2" s="1"/>
  <c r="C47" i="8"/>
  <c r="C4" i="2" s="1"/>
  <c r="D24" i="8"/>
  <c r="D2" i="2" s="1"/>
  <c r="E27" i="8"/>
  <c r="E5" i="2" s="1"/>
  <c r="E24" i="8"/>
  <c r="E2" i="2" s="1"/>
  <c r="B47" i="8"/>
  <c r="G47" i="8"/>
  <c r="G4" i="2" s="1"/>
  <c r="D25" i="8"/>
  <c r="D3" i="2" s="1"/>
  <c r="F47" i="8"/>
  <c r="F4" i="2" s="1"/>
  <c r="B27" i="8"/>
  <c r="H36" i="8"/>
  <c r="I36" i="8" s="1"/>
  <c r="B7" i="2"/>
  <c r="D29" i="8"/>
  <c r="C25" i="8"/>
  <c r="C3" i="2" s="1"/>
  <c r="H15" i="8"/>
  <c r="I15" i="8" s="1"/>
  <c r="G24" i="8"/>
  <c r="G2" i="2" s="1"/>
  <c r="G25" i="8"/>
  <c r="G3" i="2" s="1"/>
  <c r="H7" i="8"/>
  <c r="H6" i="8"/>
  <c r="I6" i="8" s="1"/>
  <c r="H35" i="8"/>
  <c r="I35" i="8" s="1"/>
  <c r="B5" i="3" l="1"/>
  <c r="F7" i="2"/>
  <c r="H7" i="2"/>
  <c r="B4" i="2"/>
  <c r="E7" i="2"/>
  <c r="E4" i="3"/>
  <c r="E5" i="3"/>
  <c r="T46" i="8"/>
  <c r="I40" i="8"/>
  <c r="E6" i="3"/>
  <c r="T58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T48" i="8"/>
  <c r="H25" i="8"/>
  <c r="H3" i="2" s="1"/>
  <c r="I7" i="8"/>
  <c r="I25" i="8" s="1"/>
  <c r="T6" i="8"/>
  <c r="T24" i="8" s="1"/>
  <c r="T40" i="8"/>
  <c r="T36" i="8"/>
  <c r="H24" i="8"/>
  <c r="H2" i="2" s="1"/>
  <c r="E3" i="3" l="1"/>
  <c r="I47" i="8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<sst xmlns="http://schemas.openxmlformats.org/spreadsheetml/2006/main" count="2289" uniqueCount="528">
  <si>
    <t>SYBbT Start Year Vehicles by Technology</t>
  </si>
  <si>
    <t xml:space="preserve">Sources : </t>
  </si>
  <si>
    <t>Notes :</t>
  </si>
  <si>
    <t xml:space="preserve">For aircraft and ships variables, intra-EU and extra-EU transportation are included 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</si>
  <si>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</si>
  <si>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</si>
  <si>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</si>
  <si>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</si>
  <si>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</si>
  <si>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</si>
  <si>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</si>
  <si>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</si>
  <si>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</si>
  <si>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</si>
  <si>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</si>
  <si>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</si>
  <si>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</si>
  <si>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</si>
  <si>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</si>
  <si>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</si>
  <si>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</si>
  <si>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</si>
  <si>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</si>
  <si>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</si>
  <si>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</si>
  <si>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</si>
  <si>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</si>
  <si>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</si>
  <si>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</si>
  <si>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</si>
  <si>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</si>
  <si>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</si>
  <si>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</si>
  <si>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</si>
  <si>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</si>
  <si>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</si>
  <si>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</si>
  <si>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</si>
  <si>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</si>
  <si>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</si>
  <si>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</si>
  <si>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</si>
  <si>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</si>
  <si>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</si>
  <si>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</si>
  <si>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</si>
  <si>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</si>
  <si>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</si>
  <si>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</si>
  <si>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</si>
  <si>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</si>
  <si>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</si>
  <si>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</si>
  <si>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</si>
  <si>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</si>
  <si>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</si>
  <si>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</si>
  <si>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</si>
  <si>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</si>
  <si>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</si>
  <si>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</si>
  <si>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</si>
  <si>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</si>
  <si>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</si>
  <si>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</si>
  <si>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</si>
  <si>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</si>
  <si>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</si>
  <si>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</si>
  <si>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</si>
  <si>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</si>
  <si>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</si>
  <si>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</si>
  <si>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</si>
  <si>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</si>
  <si>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</si>
  <si>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</si>
  <si>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</si>
  <si>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</si>
  <si>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</si>
  <si>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</si>
  <si>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</si>
  <si>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</si>
  <si>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</si>
  <si>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</si>
  <si>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</si>
  <si>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</si>
  <si>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</si>
  <si>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</si>
  <si>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</si>
  <si>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</si>
  <si>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</si>
  <si>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</si>
  <si>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</si>
  <si>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</si>
  <si>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</si>
  <si>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</si>
  <si>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</si>
  <si>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</si>
  <si>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</si>
  <si>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</si>
  <si>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</si>
  <si>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</si>
  <si>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</si>
  <si>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</si>
  <si>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</si>
  <si>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</si>
  <si>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</si>
  <si>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</si>
  <si>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</si>
  <si>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</si>
  <si>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</si>
  <si>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</si>
  <si>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</si>
  <si>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</si>
  <si>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</si>
  <si>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</si>
  <si>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</si>
  <si>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</si>
  <si>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</si>
  <si>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</si>
  <si>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</si>
  <si>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</si>
  <si>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</si>
  <si>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</si>
  <si>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</si>
  <si>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</si>
  <si>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</si>
  <si>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</si>
  <si>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</si>
  <si>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</si>
  <si>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</si>
  <si>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</si>
  <si>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</si>
  <si>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</si>
  <si>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</si>
  <si>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</si>
  <si>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</si>
  <si>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</si>
  <si>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</si>
  <si>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</si>
  <si>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</si>
  <si>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</si>
  <si>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</si>
  <si>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</si>
  <si>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</si>
  <si>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</si>
  <si>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</si>
  <si>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</si>
  <si>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</si>
  <si>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</si>
  <si>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</si>
  <si>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</si>
  <si>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</si>
  <si>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</si>
  <si>
    <t>Road transport / technologies - EU27 - European Union - 27 countries (from 2020)</t>
  </si>
  <si>
    <t>Code</t>
  </si>
  <si>
    <t>Stock.number.EU27.Tr.Road</t>
  </si>
  <si>
    <t>Stock.number.EU27.Tr.Road.Passenger</t>
  </si>
  <si>
    <t>Powered two-wheelers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</si>
  <si>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</si>
  <si>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</si>
  <si>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</si>
  <si>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</si>
  <si>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</si>
  <si>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</si>
  <si>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</si>
  <si>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</si>
  <si>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</si>
  <si>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</si>
  <si>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</si>
  <si>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</si>
  <si>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</si>
  <si>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</si>
  <si>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</si>
  <si>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</si>
  <si>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</si>
  <si>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</si>
  <si>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</si>
  <si>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</si>
  <si>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</si>
  <si>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</si>
  <si>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</si>
  <si>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</si>
  <si>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</si>
  <si>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</si>
  <si>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</si>
  <si>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</si>
  <si>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</si>
  <si>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</si>
  <si>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</si>
  <si>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</si>
  <si>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</si>
  <si>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</si>
  <si>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</si>
  <si>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</si>
  <si>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</si>
  <si>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</si>
  <si>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</si>
  <si>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</si>
  <si>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</si>
  <si>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</si>
  <si>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</si>
  <si>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</si>
  <si>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</si>
  <si>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</si>
  <si>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</si>
  <si>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</si>
  <si>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</si>
  <si>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</si>
  <si>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Year of registration:</t>
  </si>
  <si>
    <t>&lt;=2000</t>
  </si>
  <si>
    <t>Age structure in 2021</t>
  </si>
  <si>
    <t>StockVin.number.EU27.Tr.Road</t>
  </si>
  <si>
    <t>StockVin.number.EU27.Tr.Road.Passenger</t>
  </si>
  <si>
    <t>StockVin.number.EU27.Tr.Road.Passenger.P2W</t>
  </si>
  <si>
    <t>StockVin.number.EU27.Tr.Road.Passenger.Car</t>
  </si>
  <si>
    <t>StockVin.number.EU27.Tr.Road.Passenger.Car.ICE.Gasoline</t>
  </si>
  <si>
    <t>StockVin.number.EU27.Tr.Road.Passenger.Car.ICE.Diesel</t>
  </si>
  <si>
    <t>StockVin.number.EU27.Tr.Road.Passenger.Car.ICE.LPG</t>
  </si>
  <si>
    <t>StockVin.number.EU27.Tr.Road.Passenger.Car.ICE.NGas</t>
  </si>
  <si>
    <t>StockVin.number.EU27.Tr.Road.Passenger.Car.PHEV</t>
  </si>
  <si>
    <t>StockVin.number.EU27.Tr.Road.Passenger.Car.BEV</t>
  </si>
  <si>
    <t>StockVin.number.EU27.Tr.Road.Passenger.Bus</t>
  </si>
  <si>
    <t>StockVin.number.EU27.Tr.Road.Passenger.Bus.ICE.Gasoline</t>
  </si>
  <si>
    <t>StockVin.number.EU27.Tr.Road.Passenger.Bus.ICE.Diesel</t>
  </si>
  <si>
    <t>StockVin.number.EU27.Tr.Road.Passenger.Bus.ICE.LPG</t>
  </si>
  <si>
    <t>StockVin.number.EU27.Tr.Road.Passenger.Bus.ICE.NGas</t>
  </si>
  <si>
    <t>StockVin.number.EU27.Tr.Road.Passenger.Bus.ICE.BEV</t>
  </si>
  <si>
    <t>StockVin.number.EU27.Tr.Road.Freight</t>
  </si>
  <si>
    <t>StockVin.number.EU27.Tr.Road.Freight.LCV</t>
  </si>
  <si>
    <t>StockVin.number.EU27.Tr.Road.Freight.LCV.ICE.Gasoline</t>
  </si>
  <si>
    <t>StockVin.number.EU27.Tr.Road.Freight.LCV.ICE.Diesel</t>
  </si>
  <si>
    <t>StockVin.number.EU27.Tr.Road.Freight.LCV.ICE.LPG</t>
  </si>
  <si>
    <t>StockVin.number.EU27.Tr.Road.Freight.LCV.ICE.NGas</t>
  </si>
  <si>
    <t>StockVin.number.EU27.Tr.Road.Freight.LCV.ICE.BEV</t>
  </si>
  <si>
    <t>StockVin.number.EU27.Tr.Road.Freight.HGV</t>
  </si>
  <si>
    <t>StockVin.number.EU27.Tr.Road.Freight.HGV.Domestic</t>
  </si>
  <si>
    <t>StockVin.number.EU27.Tr.Road.Freight.HGV.International</t>
  </si>
  <si>
    <t>Test cycle efficiency of total stock (kgoe/100 km)</t>
  </si>
  <si>
    <t>Eff_test_stock.kgoe_per_100km.EU27.Tr.Road.Passenger.P2W</t>
  </si>
  <si>
    <t>Eff_test_stock.kgoe_per_100km.EU27.Tr.Road.Passenger.Car</t>
  </si>
  <si>
    <t>Eff_test_stock.kgoe_per_100km.EU27.Tr.Road.Passenger.Car.ICE.Gasoline</t>
  </si>
  <si>
    <t>Eff_test_stock.kgoe_per_100km.EU27.Tr.Road.Passenger.Car.ICE.Diesel</t>
  </si>
  <si>
    <t>Eff_test_stock.kgoe_per_100km.EU27.Tr.Road.Passenger.Car.ICE.LPG</t>
  </si>
  <si>
    <t>Eff_test_stock.kgoe_per_100km.EU27.Tr.Road.Passenger.Car.ICE.NGas</t>
  </si>
  <si>
    <t>Eff_test_stock.kgoe_per_100km.EU27.Tr.Road.Passenger.Car.PHEV</t>
  </si>
  <si>
    <t>Eff_test_stock.kgoe_per_100km.EU27.Tr.Road.Passenger.Car.BEV</t>
  </si>
  <si>
    <t>Eff_test_stock.kgoe_per_100km.EU27.Tr.Road.Passenger.Bus</t>
  </si>
  <si>
    <t>Eff_test_stock.kgoe_per_100km.EU27.Tr.Road.Passenger.Bus.ICE.Gasoline</t>
  </si>
  <si>
    <t>Eff_test_stock.kgoe_per_100km.EU27.Tr.Road.Passenger.Bus.ICE.Diesel</t>
  </si>
  <si>
    <t>Eff_test_stock.kgoe_per_100km.EU27.Tr.Road.Passenger.Bus.ICE.LPG</t>
  </si>
  <si>
    <t>Eff_test_stock.kgoe_per_100km.EU27.Tr.Road.Passenger.Bus.ICE.NGas</t>
  </si>
  <si>
    <t>Eff_test_stock.kgoe_per_100km.EU27.Tr.Road.Passenger.Bus.ICE.BEV</t>
  </si>
  <si>
    <t>Eff_test_stock.kgoe_per_100km.EU27.Tr.Road.Freight.LCV</t>
  </si>
  <si>
    <t>Eff_test_stock.kgoe_per_100km.EU27.Tr.Road.Freight.LCV.ICE.Gasoline</t>
  </si>
  <si>
    <t>Eff_test_stock.kgoe_per_100km.EU27.Tr.Road.Freight.LCV.ICE.Diesel</t>
  </si>
  <si>
    <t>Eff_test_stock.kgoe_per_100km.EU27.Tr.Road.Freight.LCV.ICE.LPG</t>
  </si>
  <si>
    <t>Eff_test_stock.kgoe_per_100km.EU27.Tr.Road.Freight.LCV.ICE.NGas</t>
  </si>
  <si>
    <t>Eff_test_stock.kgoe_per_100km.EU27.Tr.Road.Freight.LCV.ICE.BEV</t>
  </si>
  <si>
    <t>Eff_test_stock.kgoe_per_100km.EU27.Tr.Road.Freight.HGV</t>
  </si>
  <si>
    <t>Eff_test_stock.kgoe_per_100km.EU27.Tr.Road.Freight.HGV.Domestic</t>
  </si>
  <si>
    <t>Eff_test_stock.kgoe_per_100km.EU27.Tr.Road.Freight.HGV.International</t>
  </si>
  <si>
    <t>Discrepancy between effective and test cycle efficiencies (ratio)</t>
  </si>
  <si>
    <t>Test cycle efficiency of new vehicles (kgoe/100 km)</t>
  </si>
  <si>
    <t>Eff_test_new.kgoe_per_100km.EU27.Tr.Road.Passenger.P2W</t>
  </si>
  <si>
    <t>Eff_test_new.kgoe_per_100km.EU27.Tr.Road.Passenger.Car</t>
  </si>
  <si>
    <t>Eff_test_new.kgoe_per_100km.EU27.Tr.Road.Passenger.Car.ICE.Gasoline</t>
  </si>
  <si>
    <t>Eff_test_new.kgoe_per_100km.EU27.Tr.Road.Passenger.Car.ICE.Diesel</t>
  </si>
  <si>
    <t>Eff_test_new.kgoe_per_100km.EU27.Tr.Road.Passenger.Car.ICE.LPG</t>
  </si>
  <si>
    <t>Eff_test_new.kgoe_per_100km.EU27.Tr.Road.Passenger.Car.ICE.NGas</t>
  </si>
  <si>
    <t>Eff_test_new.kgoe_per_100km.EU27.Tr.Road.Passenger.Car.PHEV</t>
  </si>
  <si>
    <t>Eff_test_new.kgoe_per_100km.EU27.Tr.Road.Passenger.Car.BEV</t>
  </si>
  <si>
    <t>Eff_test_new.kgoe_per_100km.EU27.Tr.Road.Passenger.Bus</t>
  </si>
  <si>
    <t>Eff_test_new.kgoe_per_100km.EU27.Tr.Road.Passenger.Bus.ICE.Gasoline</t>
  </si>
  <si>
    <t>Eff_test_new.kgoe_per_100km.EU27.Tr.Road.Passenger.Bus.ICE.Diesel</t>
  </si>
  <si>
    <t>Eff_test_new.kgoe_per_100km.EU27.Tr.Road.Passenger.Bus.ICE.LPG</t>
  </si>
  <si>
    <t>Eff_test_new.kgoe_per_100km.EU27.Tr.Road.Passenger.Bus.ICE.NGas</t>
  </si>
  <si>
    <t>Eff_test_new.kgoe_per_100km.EU27.Tr.Road.Passenger.Bus.ICE.BEV</t>
  </si>
  <si>
    <t>Eff_test_new.kgoe_per_100km.EU27.Tr.Road.Freight.LCV</t>
  </si>
  <si>
    <t>Eff_test_new.kgoe_per_100km.EU27.Tr.Road.Freight.LCV.ICE.Gasoline</t>
  </si>
  <si>
    <t>Eff_test_new.kgoe_per_100km.EU27.Tr.Road.Freight.LCV.ICE.Diesel</t>
  </si>
  <si>
    <t>Eff_test_new.kgoe_per_100km.EU27.Tr.Road.Freight.LCV.ICE.LPG</t>
  </si>
  <si>
    <t>Eff_test_new.kgoe_per_100km.EU27.Tr.Road.Freight.LCV.ICE.NGas</t>
  </si>
  <si>
    <t>Eff_test_new.kgoe_per_100km.EU27.Tr.Road.Freight.LCV.ICE.BEV</t>
  </si>
  <si>
    <t>Eff_test_new.kgoe_per_100km.EU27.Tr.Road.Freight.HGV</t>
  </si>
  <si>
    <t>Eff_test_new.kgoe_per_100km.EU27.Tr.Road.Freight.HGV.Domestic</t>
  </si>
  <si>
    <t>Eff_test_new.kgoe_per_100km.EU27.Tr.Road.Freight.HGV.International</t>
  </si>
  <si>
    <t>Test cycle emission intensity of total stock (g of CO2 / km)</t>
  </si>
  <si>
    <t>EMIint_test_stock.gCO2_per_km.EU27.Tr.Road.Passenger.P2W</t>
  </si>
  <si>
    <t>EMIint_test_stock.gCO2_per_km.EU27.Tr.Road.Passenger.Car</t>
  </si>
  <si>
    <t>EMIint_test_stock.gCO2_per_km.EU27.Tr.Road.Passenger.Car.ICE.Gasoline</t>
  </si>
  <si>
    <t>EMIint_test_stock.gCO2_per_km.EU27.Tr.Road.Passenger.Car.ICE.Diesel</t>
  </si>
  <si>
    <t>EMIint_test_stock.gCO2_per_km.EU27.Tr.Road.Passenger.Car.ICE.LPG</t>
  </si>
  <si>
    <t>EMIint_test_stock.gCO2_per_km.EU27.Tr.Road.Passenger.Car.ICE.NGas</t>
  </si>
  <si>
    <t>EMIint_test_stock.gCO2_per_km.EU27.Tr.Road.Passenger.Car.PHEV</t>
  </si>
  <si>
    <t>EMIint_test_stock.gCO2_per_km.EU27.Tr.Road.Passenger.Car.BEV</t>
  </si>
  <si>
    <t>EMIint_test_stock.gCO2_per_km.EU27.Tr.Road.Passenger.Bus</t>
  </si>
  <si>
    <t>EMIint_test_stock.gCO2_per_km.EU27.Tr.Road.Passenger.Bus.ICE.Gasoline</t>
  </si>
  <si>
    <t>EMIint_test_stock.gCO2_per_km.EU27.Tr.Road.Passenger.Bus.ICE.Diesel</t>
  </si>
  <si>
    <t>EMIint_test_stock.gCO2_per_km.EU27.Tr.Road.Passenger.Bus.ICE.LPG</t>
  </si>
  <si>
    <t>EMIint_test_stock.gCO2_per_km.EU27.Tr.Road.Passenger.Bus.ICE.NGas</t>
  </si>
  <si>
    <t>EMIint_test_stock.gCO2_per_km.EU27.Tr.Road.Passenger.Bus.ICE.BEV</t>
  </si>
  <si>
    <t>EMIint_test_stock.gCO2_per_km.EU27.Tr.Road.Freight.LCV</t>
  </si>
  <si>
    <t>EMIint_test_stock.gCO2_per_km.EU27.Tr.Road.Freight.LCV.ICE.Gasoline</t>
  </si>
  <si>
    <t>EMIint_test_stock.gCO2_per_km.EU27.Tr.Road.Freight.LCV.ICE.Diesel</t>
  </si>
  <si>
    <t>EMIint_test_stock.gCO2_per_km.EU27.Tr.Road.Freight.LCV.ICE.LPG</t>
  </si>
  <si>
    <t>EMIint_test_stock.gCO2_per_km.EU27.Tr.Road.Freight.LCV.ICE.NGas</t>
  </si>
  <si>
    <t>EMIint_test_stock.gCO2_per_km.EU27.Tr.Road.Freight.LCV.ICE.BEV</t>
  </si>
  <si>
    <t>EMIint_test_stock.gCO2_per_km.EU27.Tr.Road.Freight.HGV</t>
  </si>
  <si>
    <t>EMIint_test_stock.gCO2_per_km.EU27.Tr.Road.Freight.HGV.Domestic</t>
  </si>
  <si>
    <t>EMIint_test_stock.gCO2_per_km.EU27.Tr.Road.Freight.HGV.International</t>
  </si>
  <si>
    <t>Discrepancy between effective and test cycle emission intensities (ratio)</t>
  </si>
  <si>
    <t>Test cycle emission intensity of new vehicles (g of CO2 / km)</t>
  </si>
  <si>
    <t>EMIint_test_new.gCO2_per_km.EU27.Tr.Road.Passenger.P2W</t>
  </si>
  <si>
    <t>EMIint_test_new.gCO2_per_km.EU27.Tr.Road.Passenger.Car</t>
  </si>
  <si>
    <t>EMIint_test_new.gCO2_per_km.EU27.Tr.Road.Passenger.Car.ICE.Gasoline</t>
  </si>
  <si>
    <t>EMIint_test_new.gCO2_per_km.EU27.Tr.Road.Passenger.Car.ICE.Diesel</t>
  </si>
  <si>
    <t>EMIint_test_new.gCO2_per_km.EU27.Tr.Road.Passenger.Car.ICE.LPG</t>
  </si>
  <si>
    <t>EMIint_test_new.gCO2_per_km.EU27.Tr.Road.Passenger.Car.ICE.NGas</t>
  </si>
  <si>
    <t>EMIint_test_new.gCO2_per_km.EU27.Tr.Road.Passenger.Car.PHEV</t>
  </si>
  <si>
    <t>EMIint_test_new.gCO2_per_km.EU27.Tr.Road.Passenger.Car.BEV</t>
  </si>
  <si>
    <t>EMIint_test_new.gCO2_per_km.EU27.Tr.Road.Passenger.Bus</t>
  </si>
  <si>
    <t>EMIint_test_new.gCO2_per_km.EU27.Tr.Road.Passenger.Bus.ICE.Gasoline</t>
  </si>
  <si>
    <t>EMIint_test_new.gCO2_per_km.EU27.Tr.Road.Passenger.Bus.ICE.Diesel</t>
  </si>
  <si>
    <t>EMIint_test_new.gCO2_per_km.EU27.Tr.Road.Passenger.Bus.ICE.LPG</t>
  </si>
  <si>
    <t>EMIint_test_new.gCO2_per_km.EU27.Tr.Road.Passenger.Bus.ICE.NGas</t>
  </si>
  <si>
    <t>EMIint_test_new.gCO2_per_km.EU27.Tr.Road.Passenger.Bus.ICE.BEV</t>
  </si>
  <si>
    <t>EMIint_test_new.gCO2_per_km.EU27.Tr.Road.Freight.LCV</t>
  </si>
  <si>
    <t>EMIint_test_new.gCO2_per_km.EU27.Tr.Road.Freight.LCV.ICE.Gasoline</t>
  </si>
  <si>
    <t>EMIint_test_new.gCO2_per_km.EU27.Tr.Road.Freight.LCV.ICE.Diesel</t>
  </si>
  <si>
    <t>EMIint_test_new.gCO2_per_km.EU27.Tr.Road.Freight.LCV.ICE.LPG</t>
  </si>
  <si>
    <t>EMIint_test_new.gCO2_per_km.EU27.Tr.Road.Freight.LCV.ICE.NGas</t>
  </si>
  <si>
    <t>EMIint_test_new.gCO2_per_km.EU27.Tr.Road.Freight.LCV.ICE.BEV</t>
  </si>
  <si>
    <t>EMIint_test_new.gCO2_per_km.EU27.Tr.Road.Freight.HGV</t>
  </si>
  <si>
    <t>EMIint_test_new.gCO2_per_km.EU27.Tr.Road.Freight.HGV.Domestic</t>
  </si>
  <si>
    <t>EMIint_test_new.gCO2_per_km.EU27.Tr.Road.Freight.HGV.International</t>
  </si>
  <si>
    <t>Aviation - EU27 - European Union - 27 countries (from 2020)</t>
  </si>
  <si>
    <t>Activity.Mpkm.EU27.Tr.Avia.Passenger</t>
  </si>
  <si>
    <t>Activity.Mpkm.EU27.Tr.Avia.Passenger.Domestic</t>
  </si>
  <si>
    <t>International - Intra-EEAwUK</t>
  </si>
  <si>
    <t>Activity.Mpkm.EU27.Tr.Avia.Passenger.IntraEEAwUK</t>
  </si>
  <si>
    <t>International - Extra-EEAwUK</t>
  </si>
  <si>
    <t>Activity.Mpkm.EU27.Tr.Avia.Passenger.ExtraEEAwUK</t>
  </si>
  <si>
    <t>Activity.Mtkm.EU27.Tr.Avia.Freight</t>
  </si>
  <si>
    <t>Activity.Mtkm.EU27.Tr.Avia.Freight.Domestic</t>
  </si>
  <si>
    <t>Activity.Mtkm.EU27.Tr.Avia.Freight.IntraEEAwUK</t>
  </si>
  <si>
    <t>Activity.Mtkm.EU27.Tr.Avia.Freight.ExtraEEAwUK</t>
  </si>
  <si>
    <t>VehicleKm.Mkm.EU27.Tr.Avia</t>
  </si>
  <si>
    <t>VehicleKm.Mkm.EU27.Tr.Avia.Passenger</t>
  </si>
  <si>
    <t>VehicleKm.Mkm.EU27.Tr.Avia.Passenger.Domestic</t>
  </si>
  <si>
    <t>VehicleKm.Mkm.EU27.Tr.Avia.Passenger.IntraEEAwUK</t>
  </si>
  <si>
    <t>VehicleKm.Mkm.EU27.Tr.Avia.Passenger.ExtraEEAwUK</t>
  </si>
  <si>
    <t>VehicleKm.Mkm.EU27.Tr.Avia.Freight</t>
  </si>
  <si>
    <t>VehicleKm.Mkm.EU27.Tr.Avia.Freight.Domestic</t>
  </si>
  <si>
    <t>VehicleKm.Mkm.EU27.Tr.Avia.Freight.IntraEEAwUK</t>
  </si>
  <si>
    <t>VehicleKm.Mkm.EU27.Tr.Avia.Freight.ExtraEEAwUK</t>
  </si>
  <si>
    <t>Number of departing flights</t>
  </si>
  <si>
    <t>Flights.number.EU27.Tr.Avia</t>
  </si>
  <si>
    <t>Flights.number.EU27.Tr.Avia.Passenger</t>
  </si>
  <si>
    <t>Flights.number.EU27.Tr.Avia.Passenger.Domestic</t>
  </si>
  <si>
    <t>Flights.number.EU27.Tr.Avia.Passenger.IntraEEAwUK</t>
  </si>
  <si>
    <t>Flights.number.EU27.Tr.Avia.Passenger.ExtraEEAwUK</t>
  </si>
  <si>
    <t>Flights.number.EU27.Tr.Avia.Freight</t>
  </si>
  <si>
    <t>Flights.number.EU27.Tr.Avia.Freight.Domestic</t>
  </si>
  <si>
    <t>Flights.number.EU27.Tr.Avia.Freight.IntraEEAwUK</t>
  </si>
  <si>
    <t>Flights.number.EU27.Tr.Avia.Freight.ExtraEEAwUK</t>
  </si>
  <si>
    <t>Volume carried in departing flights</t>
  </si>
  <si>
    <t>VolCarried.passenger.EU27.Tr.Avia.Passenger</t>
  </si>
  <si>
    <t>VolCarried.passenger.EU27.Tr.Avia.Passenger.Domestic</t>
  </si>
  <si>
    <t>VolCarried.passenger.EU27.Tr.Avia.Passenger.IntraEEAwUK</t>
  </si>
  <si>
    <t>VolCarried.passenger.EU27.Tr.Avia.Passenger.ExtraEEAwUK</t>
  </si>
  <si>
    <t>VolCarried.t.EU27.Tr.Avia.Freight</t>
  </si>
  <si>
    <t>VolCarried.t.EU27.Tr.Avia.Freight.Domestic</t>
  </si>
  <si>
    <t>VolCarried.t.EU27.Tr.Avia.Freight.IntraEEAwUK</t>
  </si>
  <si>
    <t>VolCarried.t.EU27.Tr.Avia.Freight.ExtraEEAwUK</t>
  </si>
  <si>
    <t>Stock.number.EU27.Tr.Avia</t>
  </si>
  <si>
    <t>Stock.number.EU27.Tr.Avia.Passenger</t>
  </si>
  <si>
    <t>Stock.number.EU27.Tr.Avia.Passenger.Domestic</t>
  </si>
  <si>
    <t>Stock.number.EU27.Tr.Avia.Passenger.IntraEEAwUK</t>
  </si>
  <si>
    <t>Stock.number.EU27.Tr.Avia.Passenger.ExtraEEAwUK</t>
  </si>
  <si>
    <t>Stock.number.EU27.Tr.Avia.Freight</t>
  </si>
  <si>
    <t>Stock.number.EU27.Tr.Avia.Freight.Domestic</t>
  </si>
  <si>
    <t>Stock.number.EU27.Tr.Avia.Freight.IntraEEAwUK</t>
  </si>
  <si>
    <t>Stock.number.EU27.Tr.Avia.Freight.ExtraEEAwUK</t>
  </si>
  <si>
    <t>StockNew.number.EU27.Tr.Avia</t>
  </si>
  <si>
    <t>StockNew.number.EU27.Tr.Avia.Passenger</t>
  </si>
  <si>
    <t>StockNew.number.EU27.Tr.Avia.Passenger.Domestic</t>
  </si>
  <si>
    <t>StockNew.number.EU27.Tr.Avia.Passenger.IntraEEAwUK</t>
  </si>
  <si>
    <t>StockNew.number.EU27.Tr.Avia.Passenger.ExtraEEAwUK</t>
  </si>
  <si>
    <t>StockNew.number.EU27.Tr.Avia.Freight</t>
  </si>
  <si>
    <t>StockNew.number.EU27.Tr.Avia.Freight.Domestic</t>
  </si>
  <si>
    <t>StockNew.number.EU27.Tr.Avia.Freight.IntraEEAwUK</t>
  </si>
  <si>
    <t>StockNew.number.EU27.Tr.Avia.Freight.ExtraEEAwUK</t>
  </si>
  <si>
    <t>Load.passenger_per_movement.EU27.Tr.Avia.Passenger</t>
  </si>
  <si>
    <t>Load.passenger_per_movement.EU27.Tr.Avia.Passenger.Domestic</t>
  </si>
  <si>
    <t>Load.passenger_per_movement.EU27.Tr.Avia.Passenger.IntraEEAwUK</t>
  </si>
  <si>
    <t>Load.passenger_per_movement.EU27.Tr.Avia.Passenger.ExtraEEAwUK</t>
  </si>
  <si>
    <t>Load.t_per_movement.EU27.Tr.Avia.Freight</t>
  </si>
  <si>
    <t>Load.t_per_movement.EU27.Tr.Avia.Freight.Domestic</t>
  </si>
  <si>
    <t>Load.t_per_movement.EU27.Tr.Avia.Freight.IntraEEAwUK</t>
  </si>
  <si>
    <t>Load.t_per_movement.EU27.Tr.Avia.Freight.ExtraEEAwUK</t>
  </si>
  <si>
    <t>Distance travelled per flight (km/flight)</t>
  </si>
  <si>
    <t>VehicleKm_per_flight.km.EU27.Tr.Avia</t>
  </si>
  <si>
    <t>VehicleKm_per_flight.km.EU27.Tr.Avia.Passenger</t>
  </si>
  <si>
    <t>VehicleKm_per_flight.km.EU27.Tr.Avia.Passenger.Domestic</t>
  </si>
  <si>
    <t>VehicleKm_per_flight.km.EU27.Tr.Avia.Passenger.IntraEEAwUK</t>
  </si>
  <si>
    <t>VehicleKm_per_flight.km.EU27.Tr.Avia.Passenger.ExtraEEAwUK</t>
  </si>
  <si>
    <t>VehicleKm_per_flight.km.EU27.Tr.Avia.Freight</t>
  </si>
  <si>
    <t>VehicleKm_per_flight.km.EU27.Tr.Avia.Freight.Domestic</t>
  </si>
  <si>
    <t>VehicleKm_per_flight.km.EU27.Tr.Avia.Freight.IntraEEAwUK</t>
  </si>
  <si>
    <t>VehicleKm_per_flight.km.EU27.Tr.Avia.Freight.ExtraEEAwUK</t>
  </si>
  <si>
    <t>Activity_per_flight.pkm.EU27.Tr.Avia.Passenger</t>
  </si>
  <si>
    <t>Activity_per_flight.pkm.EU27.Tr.Avia.Passenger.Domestic</t>
  </si>
  <si>
    <t>Activity_per_flight.pkm.EU27.Tr.Avia.Passenger.IntraEEAwUK</t>
  </si>
  <si>
    <t>Activity_per_flight.pkm.EU27.Tr.Avia.Passenger.ExtraEEAwUK</t>
  </si>
  <si>
    <t>Activity_per_flight.tkm.EU27.Tr.Avia.Freight</t>
  </si>
  <si>
    <t>Activity_per_flight.tkm.EU27.Tr.Avia.Freight.Domestic</t>
  </si>
  <si>
    <t>Activity_per_flight.tkm.EU27.Tr.Avia.Freight.IntraEEAwUK</t>
  </si>
  <si>
    <t>Activity_per_flight.tkm.EU27.Tr.Avia.Freight.ExtraEEAwUK</t>
  </si>
  <si>
    <t>Flights_per_vehicle.number.EU27.Tr.Avia</t>
  </si>
  <si>
    <t>Flights_per_vehicle.number.EU27.Tr.Avia.Passenger</t>
  </si>
  <si>
    <t>Flights_per_vehicle.number.EU27.Tr.Avia.Passenger.Domestic</t>
  </si>
  <si>
    <t>Flights_per_vehicle.number.EU27.Tr.Avia.Passenger.IntraEEAwUK</t>
  </si>
  <si>
    <t>Flights_per_vehicle.number.EU27.Tr.Avia.Passenger.ExtraEEAwUK</t>
  </si>
  <si>
    <t>Flights_per_vehicle.number.EU27.Tr.Avia.Freight</t>
  </si>
  <si>
    <t>Flights_per_vehicle.number.EU27.Tr.Avia.Freight.Domestic</t>
  </si>
  <si>
    <t>Flights_per_vehicle.number.EU27.Tr.Avia.Freight.IntraEEAwUK</t>
  </si>
  <si>
    <t>Flights_per_vehicle.number.EU27.Tr.Avia.Freight.ExtraEEAwUK</t>
  </si>
  <si>
    <t>*EEAwUK = European Economic Area (European Union + Iceland + Liechtenstein + Norway) and the United Kingdom</t>
  </si>
  <si>
    <t>Airplane stock</t>
  </si>
  <si>
    <t>Road, rail, ships stock</t>
  </si>
  <si>
    <t>JRC-IDEES Potencia 2021</t>
  </si>
  <si>
    <t xml:space="preserve">Data from IDEES is used to obtain the stock of vehicles by type and energy. </t>
  </si>
  <si>
    <t>In the 2021 IDEES publication, aviation is tracked across the EEA + UK, so we revert to 2015 IDEES.</t>
  </si>
  <si>
    <t>The 2015 IDEES data includes the UK, so the UK share for each type of vehicle in Europe is calculated</t>
  </si>
  <si>
    <t>We do not include passenger ships, which make up 0.3% of passenger travel in the EU.</t>
  </si>
  <si>
    <t>Rail, metro and tram - EU27 - European Union - 27 countries (from 2020)</t>
  </si>
  <si>
    <t>Activity.Mpkm.EU27.Tr.Rail.Passenger</t>
  </si>
  <si>
    <t>Activity.Mpkm.EU27.Tr.Rail.Passenger.MTU</t>
  </si>
  <si>
    <t>Activity.Mpkm.EU27.Tr.Rail.Passenger.CPT</t>
  </si>
  <si>
    <t>Diesel</t>
  </si>
  <si>
    <t>Activity.Mpkm.EU27.Tr.Rail.Passenger.CPT.Diesel</t>
  </si>
  <si>
    <t>Activity.Mpkm.EU27.Tr.Rail.Passenger.CPT.Elc</t>
  </si>
  <si>
    <t>Activity.Mpkm.EU27.Tr.Rail.Passenger.HST</t>
  </si>
  <si>
    <t>Activity.Mtkm.EU27.Tr.Rail.Freight</t>
  </si>
  <si>
    <t>Activity.Mtkm.EU27.Tr.Rail.Freight.Diesel</t>
  </si>
  <si>
    <t>Activity.Mtkm.EU27.Tr.Rail.Freight.Elc</t>
  </si>
  <si>
    <t>VehicleKm.Mkm.EU27.Tr.Rail</t>
  </si>
  <si>
    <t>VehicleKm.Mkm.EU27.Tr.Rail.Passenger</t>
  </si>
  <si>
    <t>VehicleKm.Mkm.EU27.Tr.Rail.Passenger.MTU</t>
  </si>
  <si>
    <t>VehicleKm.Mkm.EU27.Tr.Rail.Passenger.CPT</t>
  </si>
  <si>
    <t>VehicleKm.Mkm.EU27.Tr.Rail.Passenger.CPT.Diesel</t>
  </si>
  <si>
    <t>VehicleKm.Mkm.EU27.Tr.Rail.Passenger.CPT.Elc</t>
  </si>
  <si>
    <t>VehicleKm.Mkm.EU27.Tr.Rail.Passenger.HST</t>
  </si>
  <si>
    <t>VehicleKm.Mkm.EU27.Tr.Rail.Freight</t>
  </si>
  <si>
    <t>VehicleKm.Mkm.EU27.Tr.Rail.Freight.Diesel</t>
  </si>
  <si>
    <t>VehicleKm.Mkm.EU27.Tr.Rail.Freight.Elc</t>
  </si>
  <si>
    <t>Stock.number.EU27.Tr.Rail</t>
  </si>
  <si>
    <t>Stock.number.EU27.Tr.Rail.Passenger</t>
  </si>
  <si>
    <t>Stock.number.EU27.Tr.Rail.Passenger.MTU</t>
  </si>
  <si>
    <t>Stock.number.EU27.Tr.Rail.Passenger.CPT</t>
  </si>
  <si>
    <t>Stock.number.EU27.Tr.Rail.Passenger.CPT.Diesel</t>
  </si>
  <si>
    <t>Stock.number.EU27.Tr.Rail.Passenger.CPT.Elc</t>
  </si>
  <si>
    <t>Stock.number.EU27.Tr.Rail.Passenger.HST</t>
  </si>
  <si>
    <t>Stock.number.EU27.Tr.Rail.Freight</t>
  </si>
  <si>
    <t>Stock.number.EU27.Tr.Rail.Freight.Diesel</t>
  </si>
  <si>
    <t>Stock.number.EU27.Tr.Rail.Freight.Elc</t>
  </si>
  <si>
    <t>New vehicles - total (representative train configuration)</t>
  </si>
  <si>
    <t>StockNew.number.EU27.Tr.Rail</t>
  </si>
  <si>
    <t>StockNew.number.EU27.Tr.Rail.Passenger</t>
  </si>
  <si>
    <t>StockNew.number.EU27.Tr.Rail.Passenger.MTU</t>
  </si>
  <si>
    <t>StockNew.number.EU27.Tr.Rail.Passenger.CPT</t>
  </si>
  <si>
    <t>StockNew.number.EU27.Tr.Rail.Passenger.CPT.Diesel</t>
  </si>
  <si>
    <t>StockNew.number.EU27.Tr.Rail.Passenger.CPT.Elc</t>
  </si>
  <si>
    <t>StockNew.number.EU27.Tr.Rail.Passenger.HST</t>
  </si>
  <si>
    <t>StockNew.number.EU27.Tr.Rail.Freight</t>
  </si>
  <si>
    <t>StockNew.number.EU27.Tr.Rail.Freight.Diesel</t>
  </si>
  <si>
    <t>StockNew.number.EU27.Tr.Rail.Freight.Elc</t>
  </si>
  <si>
    <t>Load.passenger_per_movement.EU27.Tr.Rail.Passenger</t>
  </si>
  <si>
    <t>Load.passenger_per_movement.EU27.Tr.Rail.Passenger.MTU</t>
  </si>
  <si>
    <t>Load.passenger_per_movement.EU27.Tr.Rail.Passenger.CPT</t>
  </si>
  <si>
    <t>Load.passenger_per_movement.EU27.Tr.Rail.Passenger.CPT.Diesel</t>
  </si>
  <si>
    <t>Load.passenger_per_movement.EU27.Tr.Rail.Passenger.CPT.Elc</t>
  </si>
  <si>
    <t>Load.passenger_per_movement.EU27.Tr.Rail.Passenger.HST</t>
  </si>
  <si>
    <t>Load.t_per_movement.EU27.Tr.Rail.Freight</t>
  </si>
  <si>
    <t>Load.t_per_movement.EU27.Tr.Rail.Freight.Diesel</t>
  </si>
  <si>
    <t>Load.t_per_movement.EU27.Tr.Rail.Freight.Elc</t>
  </si>
  <si>
    <t>Capacity of representative train configuration</t>
  </si>
  <si>
    <t>Passenger transport (passenger-seats)</t>
  </si>
  <si>
    <t>TrCap.seats.EU27.Tr.Rail.Passenger</t>
  </si>
  <si>
    <t>TrCap.seats.EU27.Tr.Rail.Passenger.MTU</t>
  </si>
  <si>
    <t>TrCap.seats.EU27.Tr.Rail.Passenger.CPT</t>
  </si>
  <si>
    <t>TrCap.seats.EU27.Tr.Rail.Passenger.CPT.Diesel</t>
  </si>
  <si>
    <t>TrCap.seats.EU27.Tr.Rail.Passenger.CPT.Elc</t>
  </si>
  <si>
    <t>TrCap.seats.EU27.Tr.Rail.Passenger.HST</t>
  </si>
  <si>
    <t>TrCap.t.EU27.Tr.Rail.Freight</t>
  </si>
  <si>
    <t>TrCap.t.EU27.Tr.Rail.Freight.Diesel</t>
  </si>
  <si>
    <t>TrCap.t.EU27.Tr.Rail.Freight.Elc</t>
  </si>
  <si>
    <t>Occupancy / utilisation</t>
  </si>
  <si>
    <t>Vehicle-km per vehicle annum (km/vehicle)</t>
  </si>
  <si>
    <t>VehicleKm_per_vehicle.km.EU27.Tr.Rail</t>
  </si>
  <si>
    <t>VehicleKm_per_vehicle.km.EU27.Tr.Rail.Passenger</t>
  </si>
  <si>
    <t>VehicleKm_per_vehicle.km.EU27.Tr.Rail.Passenger.MTU</t>
  </si>
  <si>
    <t>VehicleKm_per_vehicle.km.EU27.Tr.Rail.Passenger.CPT</t>
  </si>
  <si>
    <t>VehicleKm_per_vehicle.km.EU27.Tr.Rail.Passenger.CPT.Diesel</t>
  </si>
  <si>
    <t>VehicleKm_per_vehicle.km.EU27.Tr.Rail.Passenger.CPT.Elc</t>
  </si>
  <si>
    <t>VehicleKm_per_vehicle.km.EU27.Tr.Rail.Passenger.HST</t>
  </si>
  <si>
    <t>VehicleKm_per_vehicle.km.EU27.Tr.Rail.Freight</t>
  </si>
  <si>
    <t>VehicleKm_per_vehicle.km.EU27.Tr.Rail.Freight.Diesel</t>
  </si>
  <si>
    <t>VehicleKm_per_vehicle.km.EU27.Tr.Rail.Freight.Elc</t>
  </si>
  <si>
    <t>Passenger-km and tonne-km per vehicle annum</t>
  </si>
  <si>
    <t>Activity_per_vehicle.pkm.EU27.Tr.Rail.Passenger</t>
  </si>
  <si>
    <t>Activity_per_vehicle.pkm.EU27.Tr.Rail.Passenger.MTU</t>
  </si>
  <si>
    <t>Activity_per_vehicle.pkm.EU27.Tr.Rail.Passenger.CPT</t>
  </si>
  <si>
    <t>Activity_per_vehicle.pkm.EU27.Tr.Rail.Passenger.CPT.Diesel</t>
  </si>
  <si>
    <t>Activity_per_vehicle.pkm.EU27.Tr.Rail.Passenger.CPT.Elc</t>
  </si>
  <si>
    <t>Activity_per_vehicle.pkm.EU27.Tr.Rail.Passenger.HST</t>
  </si>
  <si>
    <t>Activity_per_vehicle.tkm.EU27.Tr.Rail.Freight</t>
  </si>
  <si>
    <t>Activity_per_vehicle.tkm.EU27.Tr.Rail.Freight.Diesel</t>
  </si>
  <si>
    <t>Activity_per_vehicle.tkm.EU27.Tr.Rail.Freight.Elc</t>
  </si>
  <si>
    <t>JRC-IDEES 2015</t>
  </si>
  <si>
    <t>As the fuel used by motorbikes is not tracked in IDEES, we take the 2021 fleet from IDEES and multiply</t>
  </si>
  <si>
    <t>POTEnCIA Central Scenario</t>
  </si>
  <si>
    <t xml:space="preserve">   then subtracted from the EU 28 data to obtain data for the EU 27.</t>
  </si>
  <si>
    <r>
      <t xml:space="preserve">   </t>
    </r>
    <r>
      <rPr>
        <i/>
        <sz val="11"/>
        <color rgb="FF000000"/>
        <rFont val="Calibri"/>
        <family val="2"/>
        <scheme val="minor"/>
      </rPr>
      <t>by the share of motorbikes of each fuel in POTEnCIA</t>
    </r>
    <r>
      <rPr>
        <sz val="11"/>
        <color rgb="FF000000"/>
        <rFont val="Calibri"/>
        <family val="2"/>
        <scheme val="minor"/>
      </rPr>
      <t>.</t>
    </r>
  </si>
  <si>
    <t>Start year is 2021.</t>
  </si>
  <si>
    <t>Motorbike fuel split, freight ships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</si>
</sst>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  <numFmt numFmtId="173" formatCode="0.0%;\-0.0%;&quot;-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32D3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28" fillId="19" borderId="2" xfId="13" applyFont="1" applyFill="1" applyBorder="1" applyAlignment="1">
      <alignment horizontal="left" vertical="center"/>
    </xf>
    <xf numFmtId="1" fontId="29" fillId="19" borderId="2" xfId="13" applyNumberFormat="1" applyFont="1" applyFill="1" applyBorder="1" applyAlignment="1">
      <alignment horizontal="center" vertical="center"/>
    </xf>
    <xf numFmtId="0" fontId="15" fillId="0" borderId="0" xfId="13" applyFont="1" applyAlignment="1">
      <alignment vertical="center"/>
    </xf>
    <xf numFmtId="1" fontId="29" fillId="19" borderId="2" xfId="13" applyNumberFormat="1" applyFont="1" applyFill="1" applyBorder="1" applyAlignment="1">
      <alignment horizontal="center" vertical="center" shrinkToFit="1"/>
    </xf>
    <xf numFmtId="0" fontId="30" fillId="2" borderId="0" xfId="13" applyFont="1" applyFill="1" applyAlignment="1">
      <alignment vertical="center"/>
    </xf>
    <xf numFmtId="0" fontId="30" fillId="2" borderId="0" xfId="13" applyFont="1" applyFill="1" applyAlignment="1">
      <alignment vertical="center" shrinkToFit="1"/>
    </xf>
    <xf numFmtId="0" fontId="31" fillId="20" borderId="2" xfId="13" applyFont="1" applyFill="1" applyBorder="1" applyAlignment="1">
      <alignment horizontal="left" vertical="center"/>
    </xf>
    <xf numFmtId="166" fontId="32" fillId="20" borderId="2" xfId="13" applyNumberFormat="1" applyFont="1" applyFill="1" applyBorder="1" applyAlignment="1">
      <alignment vertical="center"/>
    </xf>
    <xf numFmtId="0" fontId="32" fillId="20" borderId="2" xfId="13" applyFont="1" applyFill="1" applyBorder="1" applyAlignment="1">
      <alignment vertical="center" shrinkToFit="1"/>
    </xf>
    <xf numFmtId="0" fontId="33" fillId="21" borderId="2" xfId="13" applyFont="1" applyFill="1" applyBorder="1" applyAlignment="1">
      <alignment horizontal="left" vertical="center" indent="1"/>
    </xf>
    <xf numFmtId="166" fontId="33" fillId="21" borderId="2" xfId="13" applyNumberFormat="1" applyFont="1" applyFill="1" applyBorder="1" applyAlignment="1">
      <alignment vertical="center"/>
    </xf>
    <xf numFmtId="0" fontId="33" fillId="21" borderId="2" xfId="13" applyFont="1" applyFill="1" applyBorder="1" applyAlignment="1">
      <alignment vertical="center" shrinkToFit="1"/>
    </xf>
    <xf numFmtId="0" fontId="30" fillId="2" borderId="4" xfId="13" applyFont="1" applyFill="1" applyBorder="1" applyAlignment="1">
      <alignment horizontal="left" vertical="center" indent="2"/>
    </xf>
    <xf numFmtId="166" fontId="30" fillId="2" borderId="4" xfId="13" applyNumberFormat="1" applyFont="1" applyFill="1" applyBorder="1" applyAlignment="1">
      <alignment vertical="center"/>
    </xf>
    <xf numFmtId="0" fontId="30" fillId="2" borderId="4" xfId="13" applyFont="1" applyFill="1" applyBorder="1" applyAlignment="1">
      <alignment vertical="center" shrinkToFit="1"/>
    </xf>
    <xf numFmtId="0" fontId="30" fillId="2" borderId="3" xfId="13" applyFont="1" applyFill="1" applyBorder="1" applyAlignment="1">
      <alignment horizontal="left" vertical="center" indent="2"/>
    </xf>
    <xf numFmtId="166" fontId="30" fillId="2" borderId="3" xfId="13" applyNumberFormat="1" applyFont="1" applyFill="1" applyBorder="1" applyAlignment="1">
      <alignment vertical="center"/>
    </xf>
    <xf numFmtId="0" fontId="30" fillId="2" borderId="3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3"/>
    </xf>
    <xf numFmtId="166" fontId="30" fillId="2" borderId="0" xfId="13" applyNumberFormat="1" applyFont="1" applyFill="1" applyAlignment="1">
      <alignment vertical="center"/>
    </xf>
    <xf numFmtId="0" fontId="30" fillId="2" borderId="1" xfId="13" applyFont="1" applyFill="1" applyBorder="1" applyAlignment="1">
      <alignment horizontal="left" vertical="center" indent="3"/>
    </xf>
    <xf numFmtId="166" fontId="30" fillId="2" borderId="1" xfId="13" applyNumberFormat="1" applyFont="1" applyFill="1" applyBorder="1" applyAlignment="1">
      <alignment vertical="center"/>
    </xf>
    <xf numFmtId="0" fontId="30" fillId="2" borderId="1" xfId="13" applyFont="1" applyFill="1" applyBorder="1" applyAlignment="1">
      <alignment vertical="center" shrinkToFit="1"/>
    </xf>
    <xf numFmtId="0" fontId="34" fillId="19" borderId="2" xfId="13" applyFont="1" applyFill="1" applyBorder="1" applyAlignment="1">
      <alignment horizontal="left" vertical="center"/>
    </xf>
    <xf numFmtId="1" fontId="31" fillId="19" borderId="2" xfId="13" applyNumberFormat="1" applyFont="1" applyFill="1" applyBorder="1" applyAlignment="1">
      <alignment vertical="center"/>
    </xf>
    <xf numFmtId="0" fontId="31" fillId="19" borderId="2" xfId="13" applyFont="1" applyFill="1" applyBorder="1" applyAlignment="1">
      <alignment vertical="center" shrinkToFit="1"/>
    </xf>
    <xf numFmtId="1" fontId="31" fillId="22" borderId="2" xfId="13" applyNumberFormat="1" applyFont="1" applyFill="1" applyBorder="1" applyAlignment="1">
      <alignment horizontal="right" vertical="center"/>
    </xf>
    <xf numFmtId="1" fontId="31" fillId="22" borderId="2" xfId="13" applyNumberFormat="1" applyFont="1" applyFill="1" applyBorder="1" applyAlignment="1">
      <alignment horizontal="center" vertical="center"/>
    </xf>
    <xf numFmtId="0" fontId="31" fillId="22" borderId="2" xfId="13" applyFont="1" applyFill="1" applyBorder="1" applyAlignment="1">
      <alignment horizontal="center" vertical="center" shrinkToFit="1"/>
    </xf>
    <xf numFmtId="0" fontId="34" fillId="23" borderId="2" xfId="13" applyFont="1" applyFill="1" applyBorder="1" applyAlignment="1">
      <alignment horizontal="left" vertical="center"/>
    </xf>
    <xf numFmtId="168" fontId="35" fillId="23" borderId="2" xfId="13" applyNumberFormat="1" applyFont="1" applyFill="1" applyBorder="1" applyAlignment="1">
      <alignment vertical="center"/>
    </xf>
    <xf numFmtId="0" fontId="35" fillId="23" borderId="2" xfId="13" applyFont="1" applyFill="1" applyBorder="1" applyAlignment="1">
      <alignment vertical="center" shrinkToFit="1"/>
    </xf>
    <xf numFmtId="169" fontId="32" fillId="20" borderId="2" xfId="13" applyNumberFormat="1" applyFont="1" applyFill="1" applyBorder="1" applyAlignment="1">
      <alignment vertical="center"/>
    </xf>
    <xf numFmtId="169" fontId="33" fillId="21" borderId="2" xfId="13" applyNumberFormat="1" applyFont="1" applyFill="1" applyBorder="1" applyAlignment="1">
      <alignment vertical="center"/>
    </xf>
    <xf numFmtId="169" fontId="30" fillId="2" borderId="4" xfId="13" applyNumberFormat="1" applyFont="1" applyFill="1" applyBorder="1" applyAlignment="1">
      <alignment vertical="center"/>
    </xf>
    <xf numFmtId="169" fontId="30" fillId="2" borderId="3" xfId="13" applyNumberFormat="1" applyFont="1" applyFill="1" applyBorder="1" applyAlignment="1">
      <alignment vertical="center"/>
    </xf>
    <xf numFmtId="169" fontId="30" fillId="2" borderId="0" xfId="13" applyNumberFormat="1" applyFont="1" applyFill="1" applyAlignment="1">
      <alignment vertical="center"/>
    </xf>
    <xf numFmtId="169" fontId="30" fillId="2" borderId="1" xfId="13" applyNumberFormat="1" applyFont="1" applyFill="1" applyBorder="1" applyAlignment="1">
      <alignment vertical="center"/>
    </xf>
    <xf numFmtId="168" fontId="32" fillId="20" borderId="2" xfId="13" applyNumberFormat="1" applyFont="1" applyFill="1" applyBorder="1" applyAlignment="1">
      <alignment vertical="center"/>
    </xf>
    <xf numFmtId="168" fontId="33" fillId="21" borderId="2" xfId="13" applyNumberFormat="1" applyFont="1" applyFill="1" applyBorder="1" applyAlignment="1">
      <alignment vertical="center"/>
    </xf>
    <xf numFmtId="168" fontId="30" fillId="2" borderId="4" xfId="13" applyNumberFormat="1" applyFont="1" applyFill="1" applyBorder="1" applyAlignment="1">
      <alignment vertical="center"/>
    </xf>
    <xf numFmtId="168" fontId="30" fillId="2" borderId="3" xfId="13" applyNumberFormat="1" applyFont="1" applyFill="1" applyBorder="1" applyAlignment="1">
      <alignment vertical="center"/>
    </xf>
    <xf numFmtId="168" fontId="30" fillId="2" borderId="0" xfId="13" applyNumberFormat="1" applyFont="1" applyFill="1" applyAlignment="1">
      <alignment vertical="center"/>
    </xf>
    <xf numFmtId="168" fontId="30" fillId="2" borderId="1" xfId="13" applyNumberFormat="1" applyFont="1" applyFill="1" applyBorder="1" applyAlignment="1">
      <alignment vertical="center"/>
    </xf>
    <xf numFmtId="172" fontId="32" fillId="20" borderId="2" xfId="13" applyNumberFormat="1" applyFont="1" applyFill="1" applyBorder="1" applyAlignment="1">
      <alignment vertical="center"/>
    </xf>
    <xf numFmtId="172" fontId="33" fillId="21" borderId="2" xfId="13" applyNumberFormat="1" applyFont="1" applyFill="1" applyBorder="1" applyAlignment="1">
      <alignment vertical="center"/>
    </xf>
    <xf numFmtId="172" fontId="30" fillId="2" borderId="4" xfId="13" applyNumberFormat="1" applyFont="1" applyFill="1" applyBorder="1" applyAlignment="1">
      <alignment vertical="center"/>
    </xf>
    <xf numFmtId="172" fontId="30" fillId="2" borderId="3" xfId="13" applyNumberFormat="1" applyFont="1" applyFill="1" applyBorder="1" applyAlignment="1">
      <alignment vertical="center"/>
    </xf>
    <xf numFmtId="172" fontId="30" fillId="2" borderId="0" xfId="13" applyNumberFormat="1" applyFont="1" applyFill="1" applyAlignment="1">
      <alignment vertical="center"/>
    </xf>
    <xf numFmtId="172" fontId="30" fillId="2" borderId="1" xfId="13" applyNumberFormat="1" applyFont="1" applyFill="1" applyBorder="1" applyAlignment="1">
      <alignment vertical="center"/>
    </xf>
    <xf numFmtId="0" fontId="15" fillId="0" borderId="0" xfId="13" applyFont="1" applyAlignment="1">
      <alignment vertical="center" shrinkToFit="1"/>
    </xf>
    <xf numFmtId="0" fontId="30" fillId="24" borderId="0" xfId="13" applyFont="1" applyFill="1" applyAlignment="1">
      <alignment vertical="center"/>
    </xf>
    <xf numFmtId="0" fontId="30" fillId="24" borderId="0" xfId="13" applyFont="1" applyFill="1" applyAlignment="1">
      <alignment vertical="center" shrinkToFit="1"/>
    </xf>
    <xf numFmtId="0" fontId="33" fillId="21" borderId="4" xfId="13" applyFont="1" applyFill="1" applyBorder="1" applyAlignment="1">
      <alignment horizontal="left" vertical="center" indent="1"/>
    </xf>
    <xf numFmtId="166" fontId="33" fillId="21" borderId="4" xfId="13" applyNumberFormat="1" applyFont="1" applyFill="1" applyBorder="1" applyAlignment="1">
      <alignment vertical="center"/>
    </xf>
    <xf numFmtId="0" fontId="33" fillId="21" borderId="4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2"/>
    </xf>
    <xf numFmtId="0" fontId="33" fillId="21" borderId="3" xfId="13" applyFont="1" applyFill="1" applyBorder="1" applyAlignment="1">
      <alignment horizontal="left" vertical="center" indent="1"/>
    </xf>
    <xf numFmtId="166" fontId="33" fillId="21" borderId="3" xfId="13" applyNumberFormat="1" applyFont="1" applyFill="1" applyBorder="1" applyAlignment="1">
      <alignment vertical="center"/>
    </xf>
    <xf numFmtId="0" fontId="33" fillId="21" borderId="3" xfId="13" applyFont="1" applyFill="1" applyBorder="1" applyAlignment="1">
      <alignment vertical="center" shrinkToFit="1"/>
    </xf>
    <xf numFmtId="0" fontId="30" fillId="2" borderId="1" xfId="13" applyFont="1" applyFill="1" applyBorder="1" applyAlignment="1">
      <alignment horizontal="left" vertical="center" indent="2"/>
    </xf>
    <xf numFmtId="172" fontId="33" fillId="21" borderId="4" xfId="13" applyNumberFormat="1" applyFont="1" applyFill="1" applyBorder="1" applyAlignment="1">
      <alignment vertical="center"/>
    </xf>
    <xf numFmtId="172" fontId="33" fillId="21" borderId="3" xfId="13" applyNumberFormat="1" applyFont="1" applyFill="1" applyBorder="1" applyAlignment="1">
      <alignment vertical="center"/>
    </xf>
    <xf numFmtId="0" fontId="36" fillId="2" borderId="0" xfId="13" applyFont="1" applyFill="1" applyAlignment="1">
      <alignment horizontal="left" vertical="center" indent="2"/>
    </xf>
    <xf numFmtId="172" fontId="36" fillId="2" borderId="0" xfId="13" applyNumberFormat="1" applyFont="1" applyFill="1" applyAlignment="1">
      <alignment vertical="center"/>
    </xf>
    <xf numFmtId="0" fontId="36" fillId="2" borderId="0" xfId="13" applyFont="1" applyFill="1" applyAlignment="1">
      <alignment vertical="center" shrinkToFit="1"/>
    </xf>
    <xf numFmtId="0" fontId="36" fillId="2" borderId="1" xfId="13" applyFont="1" applyFill="1" applyBorder="1" applyAlignment="1">
      <alignment horizontal="left" vertical="center" indent="2"/>
    </xf>
    <xf numFmtId="172" fontId="36" fillId="2" borderId="1" xfId="13" applyNumberFormat="1" applyFont="1" applyFill="1" applyBorder="1" applyAlignment="1">
      <alignment vertical="center"/>
    </xf>
    <xf numFmtId="0" fontId="36" fillId="2" borderId="1" xfId="13" applyFont="1" applyFill="1" applyBorder="1" applyAlignment="1">
      <alignment vertical="center" shrinkToFit="1"/>
    </xf>
    <xf numFmtId="166" fontId="36" fillId="2" borderId="0" xfId="13" applyNumberFormat="1" applyFont="1" applyFill="1" applyAlignment="1">
      <alignment vertical="center"/>
    </xf>
    <xf numFmtId="166" fontId="36" fillId="2" borderId="1" xfId="13" applyNumberFormat="1" applyFont="1" applyFill="1" applyBorder="1" applyAlignment="1">
      <alignment vertical="center"/>
    </xf>
    <xf numFmtId="170" fontId="32" fillId="20" borderId="2" xfId="1" applyNumberFormat="1" applyFont="1" applyFill="1" applyBorder="1" applyAlignment="1">
      <alignment vertical="center"/>
    </xf>
    <xf numFmtId="0" fontId="32" fillId="20" borderId="2" xfId="1" applyNumberFormat="1" applyFont="1" applyFill="1" applyBorder="1" applyAlignment="1">
      <alignment vertical="center" shrinkToFit="1"/>
    </xf>
    <xf numFmtId="170" fontId="33" fillId="21" borderId="4" xfId="1" applyNumberFormat="1" applyFont="1" applyFill="1" applyBorder="1" applyAlignment="1">
      <alignment vertical="center"/>
    </xf>
    <xf numFmtId="0" fontId="33" fillId="21" borderId="4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Alignment="1">
      <alignment vertical="center"/>
    </xf>
    <xf numFmtId="0" fontId="36" fillId="2" borderId="0" xfId="1" applyNumberFormat="1" applyFont="1" applyFill="1" applyAlignment="1">
      <alignment vertical="center" shrinkToFit="1"/>
    </xf>
    <xf numFmtId="170" fontId="33" fillId="21" borderId="3" xfId="1" applyNumberFormat="1" applyFont="1" applyFill="1" applyBorder="1" applyAlignment="1">
      <alignment vertical="center"/>
    </xf>
    <xf numFmtId="0" fontId="33" fillId="21" borderId="3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Border="1" applyAlignment="1">
      <alignment vertical="center"/>
    </xf>
    <xf numFmtId="0" fontId="36" fillId="2" borderId="0" xfId="1" applyNumberFormat="1" applyFont="1" applyFill="1" applyBorder="1" applyAlignment="1">
      <alignment vertical="center" shrinkToFit="1"/>
    </xf>
    <xf numFmtId="170" fontId="36" fillId="2" borderId="1" xfId="1" applyNumberFormat="1" applyFont="1" applyFill="1" applyBorder="1" applyAlignment="1">
      <alignment vertical="center"/>
    </xf>
    <xf numFmtId="0" fontId="36" fillId="2" borderId="1" xfId="1" applyNumberFormat="1" applyFont="1" applyFill="1" applyBorder="1" applyAlignment="1">
      <alignment vertical="center" shrinkToFit="1"/>
    </xf>
    <xf numFmtId="0" fontId="30" fillId="2" borderId="7" xfId="13" applyFont="1" applyFill="1" applyBorder="1" applyAlignment="1">
      <alignment horizontal="left" vertical="center" indent="2"/>
    </xf>
    <xf numFmtId="166" fontId="30" fillId="2" borderId="7" xfId="13" applyNumberFormat="1" applyFont="1" applyFill="1" applyBorder="1" applyAlignment="1">
      <alignment vertical="center"/>
    </xf>
    <xf numFmtId="0" fontId="30" fillId="2" borderId="7" xfId="13" applyFont="1" applyFill="1" applyBorder="1" applyAlignment="1">
      <alignment vertical="center" shrinkToFit="1"/>
    </xf>
    <xf numFmtId="0" fontId="30" fillId="2" borderId="9" xfId="13" applyFont="1" applyFill="1" applyBorder="1" applyAlignment="1">
      <alignment horizontal="left" vertical="center" indent="2"/>
    </xf>
    <xf numFmtId="166" fontId="30" fillId="2" borderId="9" xfId="13" applyNumberFormat="1" applyFont="1" applyFill="1" applyBorder="1" applyAlignment="1">
      <alignment vertical="center"/>
    </xf>
    <xf numFmtId="0" fontId="30" fillId="2" borderId="9" xfId="13" applyFont="1" applyFill="1" applyBorder="1" applyAlignment="1">
      <alignment vertical="center" shrinkToFit="1"/>
    </xf>
    <xf numFmtId="0" fontId="30" fillId="0" borderId="0" xfId="13" applyFont="1" applyAlignment="1">
      <alignment vertical="center"/>
    </xf>
    <xf numFmtId="172" fontId="30" fillId="2" borderId="7" xfId="13" applyNumberFormat="1" applyFont="1" applyFill="1" applyBorder="1" applyAlignment="1">
      <alignment vertical="center"/>
    </xf>
    <xf numFmtId="172" fontId="30" fillId="2" borderId="9" xfId="13" applyNumberFormat="1" applyFont="1" applyFill="1" applyBorder="1" applyAlignment="1">
      <alignment vertical="center"/>
    </xf>
    <xf numFmtId="0" fontId="15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 shrinkToFit="1"/>
    </xf>
    <xf numFmtId="173" fontId="32" fillId="20" borderId="2" xfId="13" applyNumberFormat="1" applyFont="1" applyFill="1" applyBorder="1" applyAlignment="1">
      <alignment vertical="center"/>
    </xf>
    <xf numFmtId="173" fontId="33" fillId="21" borderId="2" xfId="13" applyNumberFormat="1" applyFont="1" applyFill="1" applyBorder="1" applyAlignment="1">
      <alignment vertical="center"/>
    </xf>
    <xf numFmtId="173" fontId="30" fillId="2" borderId="7" xfId="13" applyNumberFormat="1" applyFont="1" applyFill="1" applyBorder="1" applyAlignment="1">
      <alignment vertical="center"/>
    </xf>
    <xf numFmtId="173" fontId="30" fillId="2" borderId="3" xfId="13" applyNumberFormat="1" applyFont="1" applyFill="1" applyBorder="1" applyAlignment="1">
      <alignment vertical="center"/>
    </xf>
    <xf numFmtId="173" fontId="30" fillId="2" borderId="0" xfId="13" applyNumberFormat="1" applyFont="1" applyFill="1" applyAlignment="1">
      <alignment vertical="center"/>
    </xf>
    <xf numFmtId="173" fontId="30" fillId="2" borderId="9" xfId="13" applyNumberFormat="1" applyFont="1" applyFill="1" applyBorder="1" applyAlignment="1">
      <alignment vertical="center"/>
    </xf>
    <xf numFmtId="173" fontId="30" fillId="2" borderId="1" xfId="13" applyNumberFormat="1" applyFont="1" applyFill="1" applyBorder="1" applyAlignment="1">
      <alignment vertical="center"/>
    </xf>
    <xf numFmtId="170" fontId="32" fillId="20" borderId="2" xfId="13" applyNumberFormat="1" applyFont="1" applyFill="1" applyBorder="1" applyAlignment="1">
      <alignment vertical="center"/>
    </xf>
    <xf numFmtId="170" fontId="33" fillId="21" borderId="2" xfId="13" applyNumberFormat="1" applyFont="1" applyFill="1" applyBorder="1" applyAlignment="1">
      <alignment vertical="center"/>
    </xf>
    <xf numFmtId="170" fontId="30" fillId="2" borderId="7" xfId="13" applyNumberFormat="1" applyFont="1" applyFill="1" applyBorder="1" applyAlignment="1">
      <alignment vertical="center"/>
    </xf>
    <xf numFmtId="170" fontId="30" fillId="2" borderId="3" xfId="13" applyNumberFormat="1" applyFont="1" applyFill="1" applyBorder="1" applyAlignment="1">
      <alignment vertical="center"/>
    </xf>
    <xf numFmtId="170" fontId="30" fillId="2" borderId="0" xfId="13" applyNumberFormat="1" applyFont="1" applyFill="1" applyAlignment="1">
      <alignment vertical="center"/>
    </xf>
    <xf numFmtId="170" fontId="30" fillId="2" borderId="9" xfId="13" applyNumberFormat="1" applyFont="1" applyFill="1" applyBorder="1" applyAlignment="1">
      <alignment vertical="center"/>
    </xf>
    <xf numFmtId="170" fontId="30" fillId="2" borderId="1" xfId="13" applyNumberFormat="1" applyFont="1" applyFill="1" applyBorder="1" applyAlignment="1">
      <alignment vertical="center"/>
    </xf>
    <xf numFmtId="1" fontId="0" fillId="0" borderId="0" xfId="10" applyNumberFormat="1" applyFont="1"/>
    <xf numFmtId="1" fontId="13" fillId="10" borderId="5" xfId="6" applyNumberFormat="1" applyFont="1" applyFill="1" applyBorder="1" applyAlignment="1">
      <alignment horizontal="center" vertical="center"/>
    </xf>
    <xf numFmtId="0" fontId="15" fillId="2" borderId="0" xfId="6" applyFont="1" applyFill="1" applyAlignment="1">
      <alignment vertical="center"/>
    </xf>
    <xf numFmtId="3" fontId="10" fillId="4" borderId="2" xfId="6" applyNumberFormat="1" applyFont="1" applyFill="1" applyBorder="1" applyAlignment="1">
      <alignment vertical="center"/>
    </xf>
    <xf numFmtId="3" fontId="9" fillId="3" borderId="2" xfId="6" applyNumberFormat="1" applyFont="1" applyFill="1" applyBorder="1" applyAlignment="1">
      <alignment vertical="center"/>
    </xf>
    <xf numFmtId="3" fontId="15" fillId="0" borderId="2" xfId="6" applyNumberFormat="1" applyFont="1" applyBorder="1" applyAlignment="1">
      <alignment vertical="center"/>
    </xf>
    <xf numFmtId="3" fontId="15" fillId="0" borderId="7" xfId="6" applyNumberFormat="1" applyFont="1" applyBorder="1" applyAlignment="1">
      <alignment vertical="center"/>
    </xf>
    <xf numFmtId="3" fontId="15" fillId="0" borderId="0" xfId="6" applyNumberFormat="1" applyFont="1" applyAlignment="1">
      <alignment vertical="center"/>
    </xf>
    <xf numFmtId="3" fontId="15" fillId="0" borderId="1" xfId="6" applyNumberFormat="1" applyFont="1" applyBorder="1" applyAlignment="1">
      <alignment vertical="center"/>
    </xf>
    <xf numFmtId="171" fontId="15" fillId="0" borderId="2" xfId="6" applyNumberFormat="1" applyFont="1" applyBorder="1" applyAlignment="1">
      <alignment vertical="center"/>
    </xf>
    <xf numFmtId="171" fontId="15" fillId="0" borderId="0" xfId="6" applyNumberFormat="1" applyFont="1" applyAlignment="1">
      <alignment vertical="center"/>
    </xf>
    <xf numFmtId="171" fontId="15" fillId="0" borderId="1" xfId="6" applyNumberFormat="1" applyFont="1" applyBorder="1" applyAlignment="1">
      <alignment vertical="center"/>
    </xf>
    <xf numFmtId="1" fontId="15" fillId="25" borderId="2" xfId="6" applyNumberFormat="1" applyFont="1" applyFill="1" applyBorder="1" applyAlignment="1">
      <alignment vertical="center"/>
    </xf>
    <xf numFmtId="3" fontId="11" fillId="4" borderId="2" xfId="6" applyNumberFormat="1" applyFont="1" applyFill="1" applyBorder="1" applyAlignment="1">
      <alignment vertical="center"/>
    </xf>
    <xf numFmtId="3" fontId="16" fillId="4" borderId="2" xfId="6" applyNumberFormat="1" applyFont="1" applyFill="1" applyBorder="1" applyAlignment="1">
      <alignment vertical="center"/>
    </xf>
    <xf numFmtId="3" fontId="13" fillId="4" borderId="2" xfId="6" applyNumberFormat="1" applyFont="1" applyFill="1" applyBorder="1" applyAlignment="1">
      <alignment vertical="center"/>
    </xf>
    <xf numFmtId="3" fontId="15" fillId="3" borderId="2" xfId="6" applyNumberFormat="1" applyFont="1" applyFill="1" applyBorder="1" applyAlignment="1">
      <alignment vertical="center"/>
    </xf>
    <xf numFmtId="0" fontId="15" fillId="25" borderId="0" xfId="6" applyFont="1" applyFill="1" applyAlignment="1">
      <alignment vertical="center"/>
    </xf>
    <xf numFmtId="171" fontId="11" fillId="4" borderId="2" xfId="6" applyNumberFormat="1" applyFont="1" applyFill="1" applyBorder="1" applyAlignment="1">
      <alignment vertical="center"/>
    </xf>
    <xf numFmtId="1" fontId="31" fillId="19" borderId="2" xfId="13" applyNumberFormat="1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  <xf numFmtId="1" fontId="0" fillId="0" borderId="0" xfId="0" applyNumberFormat="1"/>
  </cellXfs>
  <cellStyles count="14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2 2" xfId="13" xr:uid="{76C751F8-71A8-4855-A86F-9ED470621B8A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1979295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AppData\Local\Temp\80ce86fe-8082-4f70-b38a-fecbc7dfa514_JRC-IDEES-2021_EU27.zip.514\JRC-IDEES-2021_Transport_EU27.xlsx" TargetMode="External"/><Relationship Id="rId1" Type="http://schemas.openxmlformats.org/officeDocument/2006/relationships/externalLinkPath" Target="/Users/dobrien/AppData/Local/Temp/80ce86fe-8082-4f70-b38a-fecbc7dfa514_JRC-IDEES-2021_EU27.zip.514/JRC-IDEES-2021_Transport_EU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  <sheetName val="MBunk_act"/>
      <sheetName val="MBunk_ene"/>
      <sheetName val="MBunk_emi"/>
    </sheetNames>
    <sheetDataSet>
      <sheetData sheetId="0"/>
      <sheetData sheetId="1"/>
      <sheetData sheetId="2"/>
      <sheetData sheetId="3">
        <row r="57">
          <cell r="B57">
            <v>227204832</v>
          </cell>
          <cell r="C57">
            <v>233023880</v>
          </cell>
          <cell r="D57">
            <v>237691608</v>
          </cell>
          <cell r="E57">
            <v>241742987</v>
          </cell>
          <cell r="F57">
            <v>245311676</v>
          </cell>
          <cell r="G57">
            <v>250818828</v>
          </cell>
          <cell r="H57">
            <v>257118223</v>
          </cell>
          <cell r="I57">
            <v>263693630</v>
          </cell>
          <cell r="J57">
            <v>269608209</v>
          </cell>
          <cell r="K57">
            <v>272516240</v>
          </cell>
          <cell r="L57">
            <v>277486436</v>
          </cell>
          <cell r="M57">
            <v>282220412</v>
          </cell>
          <cell r="N57">
            <v>283618755</v>
          </cell>
          <cell r="O57">
            <v>286198674</v>
          </cell>
          <cell r="P57">
            <v>290482928</v>
          </cell>
          <cell r="Q57">
            <v>295975765</v>
          </cell>
          <cell r="R57">
            <v>301621518</v>
          </cell>
          <cell r="S57">
            <v>307440104</v>
          </cell>
          <cell r="T57">
            <v>312948941</v>
          </cell>
          <cell r="U57">
            <v>319224382</v>
          </cell>
          <cell r="V57">
            <v>323283817</v>
          </cell>
          <cell r="W57">
            <v>327182759</v>
          </cell>
        </row>
        <row r="58">
          <cell r="B58">
            <v>201840698</v>
          </cell>
          <cell r="C58">
            <v>206848831</v>
          </cell>
          <cell r="D58">
            <v>211108368</v>
          </cell>
          <cell r="E58">
            <v>214705958</v>
          </cell>
          <cell r="F58">
            <v>217739269</v>
          </cell>
          <cell r="G58">
            <v>222668358</v>
          </cell>
          <cell r="H58">
            <v>228282237</v>
          </cell>
          <cell r="I58">
            <v>233709234</v>
          </cell>
          <cell r="J58">
            <v>239325184</v>
          </cell>
          <cell r="K58">
            <v>242603472</v>
          </cell>
          <cell r="L58">
            <v>247472451</v>
          </cell>
          <cell r="M58">
            <v>252105812</v>
          </cell>
          <cell r="N58">
            <v>253872891</v>
          </cell>
          <cell r="O58">
            <v>256575471</v>
          </cell>
          <cell r="P58">
            <v>260377983</v>
          </cell>
          <cell r="Q58">
            <v>265152066</v>
          </cell>
          <cell r="R58">
            <v>270485601</v>
          </cell>
          <cell r="S58">
            <v>275876717</v>
          </cell>
          <cell r="T58">
            <v>280760840</v>
          </cell>
          <cell r="U58">
            <v>286303132</v>
          </cell>
          <cell r="V58">
            <v>289988428</v>
          </cell>
          <cell r="W58">
            <v>293306392</v>
          </cell>
        </row>
        <row r="59">
          <cell r="B59">
            <v>25110886</v>
          </cell>
          <cell r="C59">
            <v>25909225</v>
          </cell>
          <cell r="D59">
            <v>26980017</v>
          </cell>
          <cell r="E59">
            <v>27587254</v>
          </cell>
          <cell r="F59">
            <v>28167424</v>
          </cell>
          <cell r="G59">
            <v>29206783</v>
          </cell>
          <cell r="H59">
            <v>30104966</v>
          </cell>
          <cell r="I59">
            <v>30985795</v>
          </cell>
          <cell r="J59">
            <v>31749756</v>
          </cell>
          <cell r="K59">
            <v>32412524</v>
          </cell>
          <cell r="L59">
            <v>33087554</v>
          </cell>
          <cell r="M59">
            <v>33460145</v>
          </cell>
          <cell r="N59">
            <v>33219953</v>
          </cell>
          <cell r="O59">
            <v>33653213</v>
          </cell>
          <cell r="P59">
            <v>34177521</v>
          </cell>
          <cell r="Q59">
            <v>34822769</v>
          </cell>
          <cell r="R59">
            <v>35462950</v>
          </cell>
          <cell r="S59">
            <v>36031025</v>
          </cell>
          <cell r="T59">
            <v>36732036</v>
          </cell>
          <cell r="U59">
            <v>37474946</v>
          </cell>
          <cell r="V59">
            <v>38153010</v>
          </cell>
          <cell r="W59">
            <v>38728491</v>
          </cell>
        </row>
        <row r="60">
          <cell r="B60">
            <v>176111005</v>
          </cell>
          <cell r="C60">
            <v>180313297</v>
          </cell>
          <cell r="D60">
            <v>183507381</v>
          </cell>
          <cell r="E60">
            <v>186494603</v>
          </cell>
          <cell r="F60">
            <v>188944917</v>
          </cell>
          <cell r="G60">
            <v>192840428</v>
          </cell>
          <cell r="H60">
            <v>197555521</v>
          </cell>
          <cell r="I60">
            <v>202100974</v>
          </cell>
          <cell r="J60">
            <v>206944924</v>
          </cell>
          <cell r="K60">
            <v>209560188</v>
          </cell>
          <cell r="L60">
            <v>213753947</v>
          </cell>
          <cell r="M60">
            <v>218012517</v>
          </cell>
          <cell r="N60">
            <v>220022879</v>
          </cell>
          <cell r="O60">
            <v>222296737</v>
          </cell>
          <cell r="P60">
            <v>225566454</v>
          </cell>
          <cell r="Q60">
            <v>229681050</v>
          </cell>
          <cell r="R60">
            <v>234366968</v>
          </cell>
          <cell r="S60">
            <v>239197925</v>
          </cell>
          <cell r="T60">
            <v>243371517</v>
          </cell>
          <cell r="U60">
            <v>248156846</v>
          </cell>
          <cell r="V60">
            <v>251179437</v>
          </cell>
          <cell r="W60">
            <v>253908526</v>
          </cell>
        </row>
        <row r="61">
          <cell r="B61">
            <v>137622418</v>
          </cell>
          <cell r="C61">
            <v>137945682</v>
          </cell>
          <cell r="D61">
            <v>136861495</v>
          </cell>
          <cell r="E61">
            <v>135205482</v>
          </cell>
          <cell r="F61">
            <v>132766221</v>
          </cell>
          <cell r="G61">
            <v>131894263</v>
          </cell>
          <cell r="H61">
            <v>131032925</v>
          </cell>
          <cell r="I61">
            <v>130360819</v>
          </cell>
          <cell r="J61">
            <v>130104548</v>
          </cell>
          <cell r="K61">
            <v>128195961</v>
          </cell>
          <cell r="L61">
            <v>127700371</v>
          </cell>
          <cell r="M61">
            <v>126758032</v>
          </cell>
          <cell r="N61">
            <v>125531434</v>
          </cell>
          <cell r="O61">
            <v>124336050</v>
          </cell>
          <cell r="P61">
            <v>123808846</v>
          </cell>
          <cell r="Q61">
            <v>124129111</v>
          </cell>
          <cell r="R61">
            <v>125459736</v>
          </cell>
          <cell r="S61">
            <v>127861852</v>
          </cell>
          <cell r="T61">
            <v>129882991</v>
          </cell>
          <cell r="U61">
            <v>133272358</v>
          </cell>
          <cell r="V61">
            <v>134981095</v>
          </cell>
          <cell r="W61">
            <v>136334311</v>
          </cell>
        </row>
        <row r="62">
          <cell r="B62">
            <v>34571158</v>
          </cell>
          <cell r="C62">
            <v>37892742</v>
          </cell>
          <cell r="D62">
            <v>41681656</v>
          </cell>
          <cell r="E62">
            <v>45726625</v>
          </cell>
          <cell r="F62">
            <v>50345840</v>
          </cell>
          <cell r="G62">
            <v>54659360</v>
          </cell>
          <cell r="H62">
            <v>59861263</v>
          </cell>
          <cell r="I62">
            <v>64770725</v>
          </cell>
          <cell r="J62">
            <v>69784709</v>
          </cell>
          <cell r="K62">
            <v>73897352</v>
          </cell>
          <cell r="L62">
            <v>78090449</v>
          </cell>
          <cell r="M62">
            <v>83304186</v>
          </cell>
          <cell r="N62">
            <v>86597697</v>
          </cell>
          <cell r="O62">
            <v>89645120</v>
          </cell>
          <cell r="P62">
            <v>93037834</v>
          </cell>
          <cell r="Q62">
            <v>96444084</v>
          </cell>
          <cell r="R62">
            <v>99471861</v>
          </cell>
          <cell r="S62">
            <v>101758563</v>
          </cell>
          <cell r="T62">
            <v>103343512</v>
          </cell>
          <cell r="U62">
            <v>104200768</v>
          </cell>
          <cell r="V62">
            <v>104567197</v>
          </cell>
          <cell r="W62">
            <v>104152218</v>
          </cell>
        </row>
        <row r="63">
          <cell r="B63">
            <v>3628229</v>
          </cell>
          <cell r="C63">
            <v>4136659</v>
          </cell>
          <cell r="D63">
            <v>4624698</v>
          </cell>
          <cell r="E63">
            <v>5213123</v>
          </cell>
          <cell r="F63">
            <v>5497241</v>
          </cell>
          <cell r="G63">
            <v>5865928</v>
          </cell>
          <cell r="H63">
            <v>6178041</v>
          </cell>
          <cell r="I63">
            <v>6416112</v>
          </cell>
          <cell r="J63">
            <v>6445795</v>
          </cell>
          <cell r="K63">
            <v>6697850</v>
          </cell>
          <cell r="L63">
            <v>7101974</v>
          </cell>
          <cell r="M63">
            <v>7049907</v>
          </cell>
          <cell r="N63">
            <v>6913156</v>
          </cell>
          <cell r="O63">
            <v>7207074</v>
          </cell>
          <cell r="P63">
            <v>7432483</v>
          </cell>
          <cell r="Q63">
            <v>7647330</v>
          </cell>
          <cell r="R63">
            <v>7845188</v>
          </cell>
          <cell r="S63">
            <v>7814584</v>
          </cell>
          <cell r="T63">
            <v>8101757</v>
          </cell>
          <cell r="U63">
            <v>8219247</v>
          </cell>
          <cell r="V63">
            <v>8130915</v>
          </cell>
          <cell r="W63">
            <v>8160425</v>
          </cell>
        </row>
        <row r="64">
          <cell r="B64">
            <v>289200</v>
          </cell>
          <cell r="C64">
            <v>338214</v>
          </cell>
          <cell r="D64">
            <v>339532</v>
          </cell>
          <cell r="E64">
            <v>349364</v>
          </cell>
          <cell r="F64">
            <v>335602</v>
          </cell>
          <cell r="G64">
            <v>420862</v>
          </cell>
          <cell r="H64">
            <v>483242</v>
          </cell>
          <cell r="I64">
            <v>553242</v>
          </cell>
          <cell r="J64">
            <v>605633</v>
          </cell>
          <cell r="K64">
            <v>764039</v>
          </cell>
          <cell r="L64">
            <v>849985</v>
          </cell>
          <cell r="M64">
            <v>874684</v>
          </cell>
          <cell r="N64">
            <v>934994</v>
          </cell>
          <cell r="O64">
            <v>1004586</v>
          </cell>
          <cell r="P64">
            <v>1107105</v>
          </cell>
          <cell r="Q64">
            <v>1161026</v>
          </cell>
          <cell r="R64">
            <v>1186961</v>
          </cell>
          <cell r="S64">
            <v>1209952</v>
          </cell>
          <cell r="T64">
            <v>1257905</v>
          </cell>
          <cell r="U64">
            <v>1300936</v>
          </cell>
          <cell r="V64">
            <v>1332762</v>
          </cell>
          <cell r="W64">
            <v>1326093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130</v>
          </cell>
          <cell r="K65">
            <v>160</v>
          </cell>
          <cell r="L65">
            <v>378</v>
          </cell>
          <cell r="M65">
            <v>918</v>
          </cell>
          <cell r="N65">
            <v>9376</v>
          </cell>
          <cell r="O65">
            <v>48400</v>
          </cell>
          <cell r="P65">
            <v>94991</v>
          </cell>
          <cell r="Q65">
            <v>170523</v>
          </cell>
          <cell r="R65">
            <v>228298</v>
          </cell>
          <cell r="S65">
            <v>296406</v>
          </cell>
          <cell r="T65">
            <v>395435</v>
          </cell>
          <cell r="U65">
            <v>532881</v>
          </cell>
          <cell r="V65">
            <v>1023292</v>
          </cell>
          <cell r="W65">
            <v>1900038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9</v>
          </cell>
          <cell r="F66">
            <v>13</v>
          </cell>
          <cell r="G66">
            <v>15</v>
          </cell>
          <cell r="H66">
            <v>50</v>
          </cell>
          <cell r="I66">
            <v>76</v>
          </cell>
          <cell r="J66">
            <v>4109</v>
          </cell>
          <cell r="K66">
            <v>4826</v>
          </cell>
          <cell r="L66">
            <v>10790</v>
          </cell>
          <cell r="M66">
            <v>24790</v>
          </cell>
          <cell r="N66">
            <v>36222</v>
          </cell>
          <cell r="O66">
            <v>55507</v>
          </cell>
          <cell r="P66">
            <v>85195</v>
          </cell>
          <cell r="Q66">
            <v>128976</v>
          </cell>
          <cell r="R66">
            <v>174924</v>
          </cell>
          <cell r="S66">
            <v>256568</v>
          </cell>
          <cell r="T66">
            <v>389917</v>
          </cell>
          <cell r="U66">
            <v>630656</v>
          </cell>
          <cell r="V66">
            <v>1144176</v>
          </cell>
          <cell r="W66">
            <v>2035441</v>
          </cell>
        </row>
        <row r="67">
          <cell r="B67">
            <v>618807</v>
          </cell>
          <cell r="C67">
            <v>626309</v>
          </cell>
          <cell r="D67">
            <v>620970</v>
          </cell>
          <cell r="E67">
            <v>624101</v>
          </cell>
          <cell r="F67">
            <v>626928</v>
          </cell>
          <cell r="G67">
            <v>621147</v>
          </cell>
          <cell r="H67">
            <v>621750</v>
          </cell>
          <cell r="I67">
            <v>622465</v>
          </cell>
          <cell r="J67">
            <v>630504</v>
          </cell>
          <cell r="K67">
            <v>630760</v>
          </cell>
          <cell r="L67">
            <v>630950</v>
          </cell>
          <cell r="M67">
            <v>633150</v>
          </cell>
          <cell r="N67">
            <v>630059</v>
          </cell>
          <cell r="O67">
            <v>625521</v>
          </cell>
          <cell r="P67">
            <v>634008</v>
          </cell>
          <cell r="Q67">
            <v>648247</v>
          </cell>
          <cell r="R67">
            <v>655683</v>
          </cell>
          <cell r="S67">
            <v>647767</v>
          </cell>
          <cell r="T67">
            <v>657287</v>
          </cell>
          <cell r="U67">
            <v>671340</v>
          </cell>
          <cell r="V67">
            <v>655981</v>
          </cell>
          <cell r="W67">
            <v>669375</v>
          </cell>
        </row>
        <row r="68">
          <cell r="B68">
            <v>14605</v>
          </cell>
          <cell r="C68">
            <v>13822</v>
          </cell>
          <cell r="D68">
            <v>13094</v>
          </cell>
          <cell r="E68">
            <v>11242</v>
          </cell>
          <cell r="F68">
            <v>10158</v>
          </cell>
          <cell r="G68">
            <v>9173</v>
          </cell>
          <cell r="H68">
            <v>8684</v>
          </cell>
          <cell r="I68">
            <v>7847</v>
          </cell>
          <cell r="J68">
            <v>7336</v>
          </cell>
          <cell r="K68">
            <v>6658</v>
          </cell>
          <cell r="L68">
            <v>6180</v>
          </cell>
          <cell r="M68">
            <v>5794</v>
          </cell>
          <cell r="N68">
            <v>5444</v>
          </cell>
          <cell r="O68">
            <v>5947</v>
          </cell>
          <cell r="P68">
            <v>5095</v>
          </cell>
          <cell r="Q68">
            <v>4791</v>
          </cell>
          <cell r="R68">
            <v>4590</v>
          </cell>
          <cell r="S68">
            <v>4440</v>
          </cell>
          <cell r="T68">
            <v>4280</v>
          </cell>
          <cell r="U68">
            <v>4730</v>
          </cell>
          <cell r="V68">
            <v>4608</v>
          </cell>
          <cell r="W68">
            <v>4506</v>
          </cell>
        </row>
        <row r="69">
          <cell r="B69">
            <v>598520</v>
          </cell>
          <cell r="C69">
            <v>605516</v>
          </cell>
          <cell r="D69">
            <v>600463</v>
          </cell>
          <cell r="E69">
            <v>604543</v>
          </cell>
          <cell r="F69">
            <v>606989</v>
          </cell>
          <cell r="G69">
            <v>600483</v>
          </cell>
          <cell r="H69">
            <v>600771</v>
          </cell>
          <cell r="I69">
            <v>601213</v>
          </cell>
          <cell r="J69">
            <v>608890</v>
          </cell>
          <cell r="K69">
            <v>608332</v>
          </cell>
          <cell r="L69">
            <v>607712</v>
          </cell>
          <cell r="M69">
            <v>607400</v>
          </cell>
          <cell r="N69">
            <v>603554</v>
          </cell>
          <cell r="O69">
            <v>595326</v>
          </cell>
          <cell r="P69">
            <v>604024</v>
          </cell>
          <cell r="Q69">
            <v>616138</v>
          </cell>
          <cell r="R69">
            <v>622923</v>
          </cell>
          <cell r="S69">
            <v>613229</v>
          </cell>
          <cell r="T69">
            <v>620349</v>
          </cell>
          <cell r="U69">
            <v>628798</v>
          </cell>
          <cell r="V69">
            <v>605933</v>
          </cell>
          <cell r="W69">
            <v>611121</v>
          </cell>
        </row>
        <row r="70">
          <cell r="B70">
            <v>1225</v>
          </cell>
          <cell r="C70">
            <v>1203</v>
          </cell>
          <cell r="D70">
            <v>1138</v>
          </cell>
          <cell r="E70">
            <v>1103</v>
          </cell>
          <cell r="F70">
            <v>2248</v>
          </cell>
          <cell r="G70">
            <v>2247</v>
          </cell>
          <cell r="H70">
            <v>2167</v>
          </cell>
          <cell r="I70">
            <v>2193</v>
          </cell>
          <cell r="J70">
            <v>2243</v>
          </cell>
          <cell r="K70">
            <v>2357</v>
          </cell>
          <cell r="L70">
            <v>2364</v>
          </cell>
          <cell r="M70">
            <v>2307</v>
          </cell>
          <cell r="N70">
            <v>2206</v>
          </cell>
          <cell r="O70">
            <v>2139</v>
          </cell>
          <cell r="P70">
            <v>2100</v>
          </cell>
          <cell r="Q70">
            <v>2018</v>
          </cell>
          <cell r="R70">
            <v>1908</v>
          </cell>
          <cell r="S70">
            <v>1774</v>
          </cell>
          <cell r="T70">
            <v>1777</v>
          </cell>
          <cell r="U70">
            <v>1646</v>
          </cell>
          <cell r="V70">
            <v>1665</v>
          </cell>
          <cell r="W70">
            <v>1804</v>
          </cell>
        </row>
        <row r="71">
          <cell r="B71">
            <v>2803</v>
          </cell>
          <cell r="C71">
            <v>4054</v>
          </cell>
          <cell r="D71">
            <v>4530</v>
          </cell>
          <cell r="E71">
            <v>5526</v>
          </cell>
          <cell r="F71">
            <v>5843</v>
          </cell>
          <cell r="G71">
            <v>7161</v>
          </cell>
          <cell r="H71">
            <v>8045</v>
          </cell>
          <cell r="I71">
            <v>9142</v>
          </cell>
          <cell r="J71">
            <v>9953</v>
          </cell>
          <cell r="K71">
            <v>11278</v>
          </cell>
          <cell r="L71">
            <v>12225</v>
          </cell>
          <cell r="M71">
            <v>15077</v>
          </cell>
          <cell r="N71">
            <v>16284</v>
          </cell>
          <cell r="O71">
            <v>18357</v>
          </cell>
          <cell r="P71">
            <v>19110</v>
          </cell>
          <cell r="Q71">
            <v>21341</v>
          </cell>
          <cell r="R71">
            <v>21996</v>
          </cell>
          <cell r="S71">
            <v>23701</v>
          </cell>
          <cell r="T71">
            <v>25844</v>
          </cell>
          <cell r="U71">
            <v>29694</v>
          </cell>
          <cell r="V71">
            <v>35624</v>
          </cell>
          <cell r="W71">
            <v>41157</v>
          </cell>
        </row>
        <row r="72">
          <cell r="B72">
            <v>1654</v>
          </cell>
          <cell r="C72">
            <v>1714</v>
          </cell>
          <cell r="D72">
            <v>1745</v>
          </cell>
          <cell r="E72">
            <v>1687</v>
          </cell>
          <cell r="F72">
            <v>1690</v>
          </cell>
          <cell r="G72">
            <v>2083</v>
          </cell>
          <cell r="H72">
            <v>2083</v>
          </cell>
          <cell r="I72">
            <v>2070</v>
          </cell>
          <cell r="J72">
            <v>2082</v>
          </cell>
          <cell r="K72">
            <v>2135</v>
          </cell>
          <cell r="L72">
            <v>2469</v>
          </cell>
          <cell r="M72">
            <v>2572</v>
          </cell>
          <cell r="N72">
            <v>2571</v>
          </cell>
          <cell r="O72">
            <v>3752</v>
          </cell>
          <cell r="P72">
            <v>3679</v>
          </cell>
          <cell r="Q72">
            <v>3959</v>
          </cell>
          <cell r="R72">
            <v>4266</v>
          </cell>
          <cell r="S72">
            <v>4623</v>
          </cell>
          <cell r="T72">
            <v>5037</v>
          </cell>
          <cell r="U72">
            <v>6472</v>
          </cell>
          <cell r="V72">
            <v>8151</v>
          </cell>
          <cell r="W72">
            <v>10787</v>
          </cell>
        </row>
        <row r="73">
          <cell r="B73">
            <v>25364134</v>
          </cell>
          <cell r="C73">
            <v>26175049</v>
          </cell>
          <cell r="D73">
            <v>26583240</v>
          </cell>
          <cell r="E73">
            <v>27037029</v>
          </cell>
          <cell r="F73">
            <v>27572407</v>
          </cell>
          <cell r="G73">
            <v>28150470</v>
          </cell>
          <cell r="H73">
            <v>28835986</v>
          </cell>
          <cell r="I73">
            <v>29984396</v>
          </cell>
          <cell r="J73">
            <v>30283025</v>
          </cell>
          <cell r="K73">
            <v>29912768</v>
          </cell>
          <cell r="L73">
            <v>30013985</v>
          </cell>
          <cell r="M73">
            <v>30114600</v>
          </cell>
          <cell r="N73">
            <v>29745864</v>
          </cell>
          <cell r="O73">
            <v>29623203</v>
          </cell>
          <cell r="P73">
            <v>30104945</v>
          </cell>
          <cell r="Q73">
            <v>30823699</v>
          </cell>
          <cell r="R73">
            <v>31135917</v>
          </cell>
          <cell r="S73">
            <v>31563387</v>
          </cell>
          <cell r="T73">
            <v>32188101</v>
          </cell>
          <cell r="U73">
            <v>32921250</v>
          </cell>
          <cell r="V73">
            <v>33295389</v>
          </cell>
          <cell r="W73">
            <v>33876367</v>
          </cell>
        </row>
        <row r="74">
          <cell r="B74">
            <v>20498909</v>
          </cell>
          <cell r="C74">
            <v>21160164</v>
          </cell>
          <cell r="D74">
            <v>21459483</v>
          </cell>
          <cell r="E74">
            <v>21862167</v>
          </cell>
          <cell r="F74">
            <v>22343941</v>
          </cell>
          <cell r="G74">
            <v>22858767</v>
          </cell>
          <cell r="H74">
            <v>23396730</v>
          </cell>
          <cell r="I74">
            <v>24520052</v>
          </cell>
          <cell r="J74">
            <v>24730713</v>
          </cell>
          <cell r="K74">
            <v>24462850</v>
          </cell>
          <cell r="L74">
            <v>24553977</v>
          </cell>
          <cell r="M74">
            <v>24648265</v>
          </cell>
          <cell r="N74">
            <v>24374112</v>
          </cell>
          <cell r="O74">
            <v>24460818</v>
          </cell>
          <cell r="P74">
            <v>24886425</v>
          </cell>
          <cell r="Q74">
            <v>25557503</v>
          </cell>
          <cell r="R74">
            <v>25852668</v>
          </cell>
          <cell r="S74">
            <v>26200795</v>
          </cell>
          <cell r="T74">
            <v>26702056</v>
          </cell>
          <cell r="U74">
            <v>27288060</v>
          </cell>
          <cell r="V74">
            <v>27646115</v>
          </cell>
          <cell r="W74">
            <v>28118762</v>
          </cell>
        </row>
        <row r="75">
          <cell r="B75">
            <v>4162875</v>
          </cell>
          <cell r="C75">
            <v>4020688</v>
          </cell>
          <cell r="D75">
            <v>3712759</v>
          </cell>
          <cell r="E75">
            <v>3510104</v>
          </cell>
          <cell r="F75">
            <v>3269887</v>
          </cell>
          <cell r="G75">
            <v>3088695</v>
          </cell>
          <cell r="H75">
            <v>2946849</v>
          </cell>
          <cell r="I75">
            <v>2830130</v>
          </cell>
          <cell r="J75">
            <v>2777546</v>
          </cell>
          <cell r="K75">
            <v>2623828</v>
          </cell>
          <cell r="L75">
            <v>2559142</v>
          </cell>
          <cell r="M75">
            <v>2469027</v>
          </cell>
          <cell r="N75">
            <v>2383531</v>
          </cell>
          <cell r="O75">
            <v>2327112</v>
          </cell>
          <cell r="P75">
            <v>2198765</v>
          </cell>
          <cell r="Q75">
            <v>2141827</v>
          </cell>
          <cell r="R75">
            <v>2124007</v>
          </cell>
          <cell r="S75">
            <v>2079384</v>
          </cell>
          <cell r="T75">
            <v>2047153</v>
          </cell>
          <cell r="U75">
            <v>2032221</v>
          </cell>
          <cell r="V75">
            <v>2016308</v>
          </cell>
          <cell r="W75">
            <v>2025326</v>
          </cell>
        </row>
        <row r="76">
          <cell r="B76">
            <v>16174940</v>
          </cell>
          <cell r="C76">
            <v>16962652</v>
          </cell>
          <cell r="D76">
            <v>17540743</v>
          </cell>
          <cell r="E76">
            <v>18129637</v>
          </cell>
          <cell r="F76">
            <v>18845080</v>
          </cell>
          <cell r="G76">
            <v>19529221</v>
          </cell>
          <cell r="H76">
            <v>20172920</v>
          </cell>
          <cell r="I76">
            <v>21406488</v>
          </cell>
          <cell r="J76">
            <v>21648946</v>
          </cell>
          <cell r="K76">
            <v>21509311</v>
          </cell>
          <cell r="L76">
            <v>21632626</v>
          </cell>
          <cell r="M76">
            <v>21804649</v>
          </cell>
          <cell r="N76">
            <v>21599110</v>
          </cell>
          <cell r="O76">
            <v>21734091</v>
          </cell>
          <cell r="P76">
            <v>22254831</v>
          </cell>
          <cell r="Q76">
            <v>22968439</v>
          </cell>
          <cell r="R76">
            <v>23260751</v>
          </cell>
          <cell r="S76">
            <v>23643179</v>
          </cell>
          <cell r="T76">
            <v>24126320</v>
          </cell>
          <cell r="U76">
            <v>24686649</v>
          </cell>
          <cell r="V76">
            <v>25030457</v>
          </cell>
          <cell r="W76">
            <v>25445973</v>
          </cell>
        </row>
        <row r="77">
          <cell r="B77">
            <v>148389</v>
          </cell>
          <cell r="C77">
            <v>162035</v>
          </cell>
          <cell r="D77">
            <v>189082</v>
          </cell>
          <cell r="E77">
            <v>203139</v>
          </cell>
          <cell r="F77">
            <v>207554</v>
          </cell>
          <cell r="G77">
            <v>216995</v>
          </cell>
          <cell r="H77">
            <v>239582</v>
          </cell>
          <cell r="I77">
            <v>243338</v>
          </cell>
          <cell r="J77">
            <v>253819</v>
          </cell>
          <cell r="K77">
            <v>264372</v>
          </cell>
          <cell r="L77">
            <v>273620</v>
          </cell>
          <cell r="M77">
            <v>283018</v>
          </cell>
          <cell r="N77">
            <v>273181</v>
          </cell>
          <cell r="O77">
            <v>272731</v>
          </cell>
          <cell r="P77">
            <v>293308</v>
          </cell>
          <cell r="Q77">
            <v>291444</v>
          </cell>
          <cell r="R77">
            <v>291625</v>
          </cell>
          <cell r="S77">
            <v>285984</v>
          </cell>
          <cell r="T77">
            <v>296134</v>
          </cell>
          <cell r="U77">
            <v>305472</v>
          </cell>
          <cell r="V77">
            <v>306131</v>
          </cell>
          <cell r="W77">
            <v>308078</v>
          </cell>
        </row>
        <row r="78">
          <cell r="B78">
            <v>7509</v>
          </cell>
          <cell r="C78">
            <v>8885</v>
          </cell>
          <cell r="D78">
            <v>10724</v>
          </cell>
          <cell r="E78">
            <v>12990</v>
          </cell>
          <cell r="F78">
            <v>14937</v>
          </cell>
          <cell r="G78">
            <v>17506</v>
          </cell>
          <cell r="H78">
            <v>30914</v>
          </cell>
          <cell r="I78">
            <v>33448</v>
          </cell>
          <cell r="J78">
            <v>44143</v>
          </cell>
          <cell r="K78">
            <v>58687</v>
          </cell>
          <cell r="L78">
            <v>82199</v>
          </cell>
          <cell r="M78">
            <v>82440</v>
          </cell>
          <cell r="N78">
            <v>105390</v>
          </cell>
          <cell r="O78">
            <v>110219</v>
          </cell>
          <cell r="P78">
            <v>116520</v>
          </cell>
          <cell r="Q78">
            <v>127013</v>
          </cell>
          <cell r="R78">
            <v>135207</v>
          </cell>
          <cell r="S78">
            <v>140015</v>
          </cell>
          <cell r="T78">
            <v>155989</v>
          </cell>
          <cell r="U78">
            <v>165770</v>
          </cell>
          <cell r="V78">
            <v>171920</v>
          </cell>
          <cell r="W78">
            <v>172080</v>
          </cell>
        </row>
        <row r="79">
          <cell r="B79">
            <v>5196</v>
          </cell>
          <cell r="C79">
            <v>5904</v>
          </cell>
          <cell r="D79">
            <v>6175</v>
          </cell>
          <cell r="E79">
            <v>6297</v>
          </cell>
          <cell r="F79">
            <v>6483</v>
          </cell>
          <cell r="G79">
            <v>6350</v>
          </cell>
          <cell r="H79">
            <v>6465</v>
          </cell>
          <cell r="I79">
            <v>6648</v>
          </cell>
          <cell r="J79">
            <v>6259</v>
          </cell>
          <cell r="K79">
            <v>6652</v>
          </cell>
          <cell r="L79">
            <v>6390</v>
          </cell>
          <cell r="M79">
            <v>9131</v>
          </cell>
          <cell r="N79">
            <v>12900</v>
          </cell>
          <cell r="O79">
            <v>16665</v>
          </cell>
          <cell r="P79">
            <v>23001</v>
          </cell>
          <cell r="Q79">
            <v>28780</v>
          </cell>
          <cell r="R79">
            <v>41078</v>
          </cell>
          <cell r="S79">
            <v>52233</v>
          </cell>
          <cell r="T79">
            <v>76460</v>
          </cell>
          <cell r="U79">
            <v>97948</v>
          </cell>
          <cell r="V79">
            <v>121299</v>
          </cell>
          <cell r="W79">
            <v>167305</v>
          </cell>
        </row>
        <row r="80">
          <cell r="B80">
            <v>4865225</v>
          </cell>
          <cell r="C80">
            <v>5014885</v>
          </cell>
          <cell r="D80">
            <v>5123757</v>
          </cell>
          <cell r="E80">
            <v>5174862</v>
          </cell>
          <cell r="F80">
            <v>5228466</v>
          </cell>
          <cell r="G80">
            <v>5291703</v>
          </cell>
          <cell r="H80">
            <v>5439256</v>
          </cell>
          <cell r="I80">
            <v>5464344</v>
          </cell>
          <cell r="J80">
            <v>5552312</v>
          </cell>
          <cell r="K80">
            <v>5449918</v>
          </cell>
          <cell r="L80">
            <v>5460008</v>
          </cell>
          <cell r="M80">
            <v>5466335</v>
          </cell>
          <cell r="N80">
            <v>5371752</v>
          </cell>
          <cell r="O80">
            <v>5162385</v>
          </cell>
          <cell r="P80">
            <v>5218520</v>
          </cell>
          <cell r="Q80">
            <v>5266196</v>
          </cell>
          <cell r="R80">
            <v>5283249</v>
          </cell>
          <cell r="S80">
            <v>5362592</v>
          </cell>
          <cell r="T80">
            <v>5486045</v>
          </cell>
          <cell r="U80">
            <v>5633190</v>
          </cell>
          <cell r="V80">
            <v>5649274</v>
          </cell>
          <cell r="W80">
            <v>5757605</v>
          </cell>
        </row>
        <row r="81">
          <cell r="B81">
            <v>4559221</v>
          </cell>
          <cell r="C81">
            <v>4686813</v>
          </cell>
          <cell r="D81">
            <v>4778616</v>
          </cell>
          <cell r="E81">
            <v>4822090</v>
          </cell>
          <cell r="F81">
            <v>4811367</v>
          </cell>
          <cell r="G81">
            <v>4859967</v>
          </cell>
          <cell r="H81">
            <v>4986833</v>
          </cell>
          <cell r="I81">
            <v>4996949</v>
          </cell>
          <cell r="J81">
            <v>5085608</v>
          </cell>
          <cell r="K81">
            <v>5031445</v>
          </cell>
          <cell r="L81">
            <v>5025991</v>
          </cell>
          <cell r="M81">
            <v>5036381</v>
          </cell>
          <cell r="N81">
            <v>4942707</v>
          </cell>
          <cell r="O81">
            <v>4709905</v>
          </cell>
          <cell r="P81">
            <v>4761297</v>
          </cell>
          <cell r="Q81">
            <v>4796101</v>
          </cell>
          <cell r="R81">
            <v>4784022</v>
          </cell>
          <cell r="S81">
            <v>4829842</v>
          </cell>
          <cell r="T81">
            <v>4971523</v>
          </cell>
          <cell r="U81">
            <v>5093283</v>
          </cell>
          <cell r="V81">
            <v>5109388</v>
          </cell>
          <cell r="W81">
            <v>5184112</v>
          </cell>
        </row>
        <row r="82">
          <cell r="B82">
            <v>306004</v>
          </cell>
          <cell r="C82">
            <v>328072</v>
          </cell>
          <cell r="D82">
            <v>345141</v>
          </cell>
          <cell r="E82">
            <v>352772</v>
          </cell>
          <cell r="F82">
            <v>417099</v>
          </cell>
          <cell r="G82">
            <v>431736</v>
          </cell>
          <cell r="H82">
            <v>452423</v>
          </cell>
          <cell r="I82">
            <v>467395</v>
          </cell>
          <cell r="J82">
            <v>466704</v>
          </cell>
          <cell r="K82">
            <v>418473</v>
          </cell>
          <cell r="L82">
            <v>434017</v>
          </cell>
          <cell r="M82">
            <v>429954</v>
          </cell>
          <cell r="N82">
            <v>429045</v>
          </cell>
          <cell r="O82">
            <v>452480</v>
          </cell>
          <cell r="P82">
            <v>457223</v>
          </cell>
          <cell r="Q82">
            <v>470095</v>
          </cell>
          <cell r="R82">
            <v>499227</v>
          </cell>
          <cell r="S82">
            <v>532750</v>
          </cell>
          <cell r="T82">
            <v>514522</v>
          </cell>
          <cell r="U82">
            <v>539907</v>
          </cell>
          <cell r="V82">
            <v>539886</v>
          </cell>
          <cell r="W82">
            <v>573493</v>
          </cell>
        </row>
        <row r="111">
          <cell r="B111">
            <v>17731463</v>
          </cell>
          <cell r="C111">
            <v>20156380</v>
          </cell>
          <cell r="D111">
            <v>19623985</v>
          </cell>
          <cell r="E111">
            <v>19291744</v>
          </cell>
          <cell r="F111">
            <v>20081807</v>
          </cell>
          <cell r="G111">
            <v>21082774</v>
          </cell>
          <cell r="H111">
            <v>22278657</v>
          </cell>
          <cell r="I111">
            <v>23345081</v>
          </cell>
          <cell r="J111">
            <v>21893509</v>
          </cell>
          <cell r="K111">
            <v>20050080</v>
          </cell>
          <cell r="L111">
            <v>19322790</v>
          </cell>
          <cell r="M111">
            <v>19428776</v>
          </cell>
          <cell r="N111">
            <v>18074426</v>
          </cell>
          <cell r="O111">
            <v>17377327</v>
          </cell>
          <cell r="P111">
            <v>18515922</v>
          </cell>
          <cell r="Q111">
            <v>20611713</v>
          </cell>
          <cell r="R111">
            <v>20256526</v>
          </cell>
          <cell r="S111">
            <v>21209975</v>
          </cell>
          <cell r="T111">
            <v>22070270</v>
          </cell>
          <cell r="U111">
            <v>22467102</v>
          </cell>
          <cell r="V111">
            <v>18876475</v>
          </cell>
          <cell r="W111">
            <v>20900869</v>
          </cell>
        </row>
        <row r="112">
          <cell r="B112">
            <v>16640736</v>
          </cell>
          <cell r="C112">
            <v>17864269</v>
          </cell>
          <cell r="D112">
            <v>17513635</v>
          </cell>
          <cell r="E112">
            <v>17116109</v>
          </cell>
          <cell r="F112">
            <v>17678795</v>
          </cell>
          <cell r="G112">
            <v>18763648</v>
          </cell>
          <cell r="H112">
            <v>19584088</v>
          </cell>
          <cell r="I112">
            <v>20020379</v>
          </cell>
          <cell r="J112">
            <v>19312737</v>
          </cell>
          <cell r="K112">
            <v>17883573</v>
          </cell>
          <cell r="L112">
            <v>16990012</v>
          </cell>
          <cell r="M112">
            <v>17087974</v>
          </cell>
          <cell r="N112">
            <v>16037733</v>
          </cell>
          <cell r="O112">
            <v>15151979</v>
          </cell>
          <cell r="P112">
            <v>15819305</v>
          </cell>
          <cell r="Q112">
            <v>17743584</v>
          </cell>
          <cell r="R112">
            <v>17618951</v>
          </cell>
          <cell r="S112">
            <v>18568046</v>
          </cell>
          <cell r="T112">
            <v>19281618</v>
          </cell>
          <cell r="U112">
            <v>19478271</v>
          </cell>
          <cell r="V112">
            <v>16552454</v>
          </cell>
          <cell r="W112">
            <v>18354565</v>
          </cell>
        </row>
        <row r="113">
          <cell r="B113">
            <v>1897756</v>
          </cell>
          <cell r="C113">
            <v>2054656</v>
          </cell>
          <cell r="D113">
            <v>2563702</v>
          </cell>
          <cell r="E113">
            <v>2129118</v>
          </cell>
          <cell r="F113">
            <v>2121491</v>
          </cell>
          <cell r="G113">
            <v>2772290</v>
          </cell>
          <cell r="H113">
            <v>2806617</v>
          </cell>
          <cell r="I113">
            <v>2892547</v>
          </cell>
          <cell r="J113">
            <v>2870797</v>
          </cell>
          <cell r="K113">
            <v>2445153</v>
          </cell>
          <cell r="L113">
            <v>2027071</v>
          </cell>
          <cell r="M113">
            <v>1861353</v>
          </cell>
          <cell r="N113">
            <v>1661347</v>
          </cell>
          <cell r="O113">
            <v>1827394</v>
          </cell>
          <cell r="P113">
            <v>1939944</v>
          </cell>
          <cell r="Q113">
            <v>1950326</v>
          </cell>
          <cell r="R113">
            <v>1983517</v>
          </cell>
          <cell r="S113">
            <v>1909055</v>
          </cell>
          <cell r="T113">
            <v>2157416</v>
          </cell>
          <cell r="U113">
            <v>2172694</v>
          </cell>
          <cell r="V113">
            <v>2099186</v>
          </cell>
          <cell r="W113">
            <v>2662297</v>
          </cell>
        </row>
        <row r="114">
          <cell r="B114">
            <v>14704072</v>
          </cell>
          <cell r="C114">
            <v>15757223</v>
          </cell>
          <cell r="D114">
            <v>14902462</v>
          </cell>
          <cell r="E114">
            <v>14941424</v>
          </cell>
          <cell r="F114">
            <v>15505549</v>
          </cell>
          <cell r="G114">
            <v>15939768</v>
          </cell>
          <cell r="H114">
            <v>16721709</v>
          </cell>
          <cell r="I114">
            <v>17071267</v>
          </cell>
          <cell r="J114">
            <v>16384176</v>
          </cell>
          <cell r="K114">
            <v>15389508</v>
          </cell>
          <cell r="L114">
            <v>14917967</v>
          </cell>
          <cell r="M114">
            <v>15180370</v>
          </cell>
          <cell r="N114">
            <v>14332730</v>
          </cell>
          <cell r="O114">
            <v>13279354</v>
          </cell>
          <cell r="P114">
            <v>13827518</v>
          </cell>
          <cell r="Q114">
            <v>15734627</v>
          </cell>
          <cell r="R114">
            <v>15587128</v>
          </cell>
          <cell r="S114">
            <v>16608565</v>
          </cell>
          <cell r="T114">
            <v>17074137</v>
          </cell>
          <cell r="U114">
            <v>17250489</v>
          </cell>
          <cell r="V114">
            <v>14402716</v>
          </cell>
          <cell r="W114">
            <v>15637945</v>
          </cell>
        </row>
        <row r="115">
          <cell r="B115">
            <v>9361459</v>
          </cell>
          <cell r="C115">
            <v>9271586</v>
          </cell>
          <cell r="D115">
            <v>8287794</v>
          </cell>
          <cell r="E115">
            <v>7780937</v>
          </cell>
          <cell r="F115">
            <v>7684356</v>
          </cell>
          <cell r="G115">
            <v>7811220</v>
          </cell>
          <cell r="H115">
            <v>7872203</v>
          </cell>
          <cell r="I115">
            <v>8256178</v>
          </cell>
          <cell r="J115">
            <v>8093357</v>
          </cell>
          <cell r="K115">
            <v>7721514</v>
          </cell>
          <cell r="L115">
            <v>6923457</v>
          </cell>
          <cell r="M115">
            <v>6523882</v>
          </cell>
          <cell r="N115">
            <v>6488968</v>
          </cell>
          <cell r="O115">
            <v>6018693</v>
          </cell>
          <cell r="P115">
            <v>6301636</v>
          </cell>
          <cell r="Q115">
            <v>7315329</v>
          </cell>
          <cell r="R115">
            <v>7269805</v>
          </cell>
          <cell r="S115">
            <v>8417100</v>
          </cell>
          <cell r="T115">
            <v>9283943</v>
          </cell>
          <cell r="U115">
            <v>9963035</v>
          </cell>
          <cell r="V115">
            <v>7750639</v>
          </cell>
          <cell r="W115">
            <v>8666825</v>
          </cell>
        </row>
        <row r="116">
          <cell r="B116">
            <v>5244853</v>
          </cell>
          <cell r="C116">
            <v>5802796</v>
          </cell>
          <cell r="D116">
            <v>5921504</v>
          </cell>
          <cell r="E116">
            <v>6425583</v>
          </cell>
          <cell r="F116">
            <v>7350711</v>
          </cell>
          <cell r="G116">
            <v>7494144</v>
          </cell>
          <cell r="H116">
            <v>8334440</v>
          </cell>
          <cell r="I116">
            <v>8271984</v>
          </cell>
          <cell r="J116">
            <v>7809219</v>
          </cell>
          <cell r="K116">
            <v>6814905</v>
          </cell>
          <cell r="L116">
            <v>7156957</v>
          </cell>
          <cell r="M116">
            <v>8237363</v>
          </cell>
          <cell r="N116">
            <v>7225138</v>
          </cell>
          <cell r="O116">
            <v>6593559</v>
          </cell>
          <cell r="P116">
            <v>6875964</v>
          </cell>
          <cell r="Q116">
            <v>7768555</v>
          </cell>
          <cell r="R116">
            <v>7749294</v>
          </cell>
          <cell r="S116">
            <v>7636158</v>
          </cell>
          <cell r="T116">
            <v>6862257</v>
          </cell>
          <cell r="U116">
            <v>6431458</v>
          </cell>
          <cell r="V116">
            <v>5222216</v>
          </cell>
          <cell r="W116">
            <v>4763630</v>
          </cell>
        </row>
        <row r="117">
          <cell r="B117">
            <v>97757</v>
          </cell>
          <cell r="C117">
            <v>633781</v>
          </cell>
          <cell r="D117">
            <v>691824</v>
          </cell>
          <cell r="E117">
            <v>724995</v>
          </cell>
          <cell r="F117">
            <v>460971</v>
          </cell>
          <cell r="G117">
            <v>549032</v>
          </cell>
          <cell r="H117">
            <v>452168</v>
          </cell>
          <cell r="I117">
            <v>461938</v>
          </cell>
          <cell r="J117">
            <v>383628</v>
          </cell>
          <cell r="K117">
            <v>671289</v>
          </cell>
          <cell r="L117">
            <v>725188</v>
          </cell>
          <cell r="M117">
            <v>348392</v>
          </cell>
          <cell r="N117">
            <v>513008</v>
          </cell>
          <cell r="O117">
            <v>508927</v>
          </cell>
          <cell r="P117">
            <v>435887</v>
          </cell>
          <cell r="Q117">
            <v>429837</v>
          </cell>
          <cell r="R117">
            <v>370583</v>
          </cell>
          <cell r="S117">
            <v>317039</v>
          </cell>
          <cell r="T117">
            <v>576111</v>
          </cell>
          <cell r="U117">
            <v>356331</v>
          </cell>
          <cell r="V117">
            <v>282170</v>
          </cell>
          <cell r="W117">
            <v>350292</v>
          </cell>
        </row>
        <row r="118">
          <cell r="B118">
            <v>3</v>
          </cell>
          <cell r="C118">
            <v>49060</v>
          </cell>
          <cell r="D118">
            <v>1340</v>
          </cell>
          <cell r="E118">
            <v>9900</v>
          </cell>
          <cell r="F118">
            <v>9507</v>
          </cell>
          <cell r="G118">
            <v>85370</v>
          </cell>
          <cell r="H118">
            <v>62863</v>
          </cell>
          <cell r="I118">
            <v>81140</v>
          </cell>
          <cell r="J118">
            <v>93807</v>
          </cell>
          <cell r="K118">
            <v>181037</v>
          </cell>
          <cell r="L118">
            <v>105851</v>
          </cell>
          <cell r="M118">
            <v>54903</v>
          </cell>
          <cell r="N118">
            <v>81871</v>
          </cell>
          <cell r="O118">
            <v>95617</v>
          </cell>
          <cell r="P118">
            <v>123135</v>
          </cell>
          <cell r="Q118">
            <v>86611</v>
          </cell>
          <cell r="R118">
            <v>68996</v>
          </cell>
          <cell r="S118">
            <v>53072</v>
          </cell>
          <cell r="T118">
            <v>81443</v>
          </cell>
          <cell r="U118">
            <v>82073</v>
          </cell>
          <cell r="V118">
            <v>65586</v>
          </cell>
          <cell r="W118">
            <v>51731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130</v>
          </cell>
          <cell r="K119">
            <v>30</v>
          </cell>
          <cell r="L119">
            <v>218</v>
          </cell>
          <cell r="M119">
            <v>545</v>
          </cell>
          <cell r="N119">
            <v>8675</v>
          </cell>
          <cell r="O119">
            <v>39283</v>
          </cell>
          <cell r="P119">
            <v>56740</v>
          </cell>
          <cell r="Q119">
            <v>79757</v>
          </cell>
          <cell r="R119">
            <v>68849</v>
          </cell>
          <cell r="S119">
            <v>90068</v>
          </cell>
          <cell r="T119">
            <v>119780</v>
          </cell>
          <cell r="U119">
            <v>155656</v>
          </cell>
          <cell r="V119">
            <v>534415</v>
          </cell>
          <cell r="W119">
            <v>888427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9</v>
          </cell>
          <cell r="F120">
            <v>4</v>
          </cell>
          <cell r="G120">
            <v>2</v>
          </cell>
          <cell r="H120">
            <v>35</v>
          </cell>
          <cell r="I120">
            <v>27</v>
          </cell>
          <cell r="J120">
            <v>4035</v>
          </cell>
          <cell r="K120">
            <v>733</v>
          </cell>
          <cell r="L120">
            <v>6296</v>
          </cell>
          <cell r="M120">
            <v>15285</v>
          </cell>
          <cell r="N120">
            <v>15070</v>
          </cell>
          <cell r="O120">
            <v>23275</v>
          </cell>
          <cell r="P120">
            <v>34156</v>
          </cell>
          <cell r="Q120">
            <v>54538</v>
          </cell>
          <cell r="R120">
            <v>59601</v>
          </cell>
          <cell r="S120">
            <v>95128</v>
          </cell>
          <cell r="T120">
            <v>150603</v>
          </cell>
          <cell r="U120">
            <v>261936</v>
          </cell>
          <cell r="V120">
            <v>547690</v>
          </cell>
          <cell r="W120">
            <v>917040</v>
          </cell>
        </row>
        <row r="121">
          <cell r="B121">
            <v>38908</v>
          </cell>
          <cell r="C121">
            <v>52390</v>
          </cell>
          <cell r="D121">
            <v>47471</v>
          </cell>
          <cell r="E121">
            <v>45567</v>
          </cell>
          <cell r="F121">
            <v>51755</v>
          </cell>
          <cell r="G121">
            <v>51590</v>
          </cell>
          <cell r="H121">
            <v>55762</v>
          </cell>
          <cell r="I121">
            <v>56565</v>
          </cell>
          <cell r="J121">
            <v>57764</v>
          </cell>
          <cell r="K121">
            <v>48912</v>
          </cell>
          <cell r="L121">
            <v>44974</v>
          </cell>
          <cell r="M121">
            <v>46251</v>
          </cell>
          <cell r="N121">
            <v>43656</v>
          </cell>
          <cell r="O121">
            <v>45231</v>
          </cell>
          <cell r="P121">
            <v>51843</v>
          </cell>
          <cell r="Q121">
            <v>58631</v>
          </cell>
          <cell r="R121">
            <v>48306</v>
          </cell>
          <cell r="S121">
            <v>50426</v>
          </cell>
          <cell r="T121">
            <v>50065</v>
          </cell>
          <cell r="U121">
            <v>55088</v>
          </cell>
          <cell r="V121">
            <v>50552</v>
          </cell>
          <cell r="W121">
            <v>54323</v>
          </cell>
        </row>
        <row r="122">
          <cell r="B122">
            <v>114</v>
          </cell>
          <cell r="C122">
            <v>147</v>
          </cell>
          <cell r="D122">
            <v>174</v>
          </cell>
          <cell r="E122">
            <v>92</v>
          </cell>
          <cell r="F122">
            <v>83</v>
          </cell>
          <cell r="G122">
            <v>105</v>
          </cell>
          <cell r="H122">
            <v>213</v>
          </cell>
          <cell r="I122">
            <v>312</v>
          </cell>
          <cell r="J122">
            <v>328</v>
          </cell>
          <cell r="K122">
            <v>119</v>
          </cell>
          <cell r="L122">
            <v>136</v>
          </cell>
          <cell r="M122">
            <v>128</v>
          </cell>
          <cell r="N122">
            <v>75</v>
          </cell>
          <cell r="O122">
            <v>720</v>
          </cell>
          <cell r="P122">
            <v>36</v>
          </cell>
          <cell r="Q122">
            <v>33</v>
          </cell>
          <cell r="R122">
            <v>30</v>
          </cell>
          <cell r="S122">
            <v>23</v>
          </cell>
          <cell r="T122">
            <v>7</v>
          </cell>
          <cell r="U122">
            <v>594</v>
          </cell>
          <cell r="V122">
            <v>29</v>
          </cell>
          <cell r="W122">
            <v>36</v>
          </cell>
        </row>
        <row r="123">
          <cell r="B123">
            <v>38708</v>
          </cell>
          <cell r="C123">
            <v>50643</v>
          </cell>
          <cell r="D123">
            <v>46408</v>
          </cell>
          <cell r="E123">
            <v>44168</v>
          </cell>
          <cell r="F123">
            <v>49916</v>
          </cell>
          <cell r="G123">
            <v>49254</v>
          </cell>
          <cell r="H123">
            <v>53737</v>
          </cell>
          <cell r="I123">
            <v>54565</v>
          </cell>
          <cell r="J123">
            <v>55897</v>
          </cell>
          <cell r="K123">
            <v>46915</v>
          </cell>
          <cell r="L123">
            <v>42967</v>
          </cell>
          <cell r="M123">
            <v>42648</v>
          </cell>
          <cell r="N123">
            <v>41769</v>
          </cell>
          <cell r="O123">
            <v>40380</v>
          </cell>
          <cell r="P123">
            <v>48886</v>
          </cell>
          <cell r="Q123">
            <v>54104</v>
          </cell>
          <cell r="R123">
            <v>46148</v>
          </cell>
          <cell r="S123">
            <v>46243</v>
          </cell>
          <cell r="T123">
            <v>46186</v>
          </cell>
          <cell r="U123">
            <v>47590</v>
          </cell>
          <cell r="V123">
            <v>41414</v>
          </cell>
          <cell r="W123">
            <v>44233</v>
          </cell>
        </row>
        <row r="124">
          <cell r="B124">
            <v>28</v>
          </cell>
          <cell r="C124">
            <v>54</v>
          </cell>
          <cell r="D124">
            <v>35</v>
          </cell>
          <cell r="E124">
            <v>47</v>
          </cell>
          <cell r="F124">
            <v>1165</v>
          </cell>
          <cell r="G124">
            <v>147</v>
          </cell>
          <cell r="H124">
            <v>62</v>
          </cell>
          <cell r="I124">
            <v>126</v>
          </cell>
          <cell r="J124">
            <v>140</v>
          </cell>
          <cell r="K124">
            <v>212</v>
          </cell>
          <cell r="L124">
            <v>98</v>
          </cell>
          <cell r="M124">
            <v>57</v>
          </cell>
          <cell r="N124">
            <v>14</v>
          </cell>
          <cell r="O124">
            <v>52</v>
          </cell>
          <cell r="P124">
            <v>95</v>
          </cell>
          <cell r="Q124">
            <v>102</v>
          </cell>
          <cell r="R124">
            <v>20</v>
          </cell>
          <cell r="S124">
            <v>13</v>
          </cell>
          <cell r="T124">
            <v>157</v>
          </cell>
          <cell r="U124">
            <v>83</v>
          </cell>
          <cell r="V124">
            <v>70</v>
          </cell>
          <cell r="W124">
            <v>205</v>
          </cell>
        </row>
        <row r="125">
          <cell r="B125">
            <v>0</v>
          </cell>
          <cell r="C125">
            <v>1456</v>
          </cell>
          <cell r="D125">
            <v>789</v>
          </cell>
          <cell r="E125">
            <v>1205</v>
          </cell>
          <cell r="F125">
            <v>536</v>
          </cell>
          <cell r="G125">
            <v>1550</v>
          </cell>
          <cell r="H125">
            <v>1668</v>
          </cell>
          <cell r="I125">
            <v>1497</v>
          </cell>
          <cell r="J125">
            <v>1312</v>
          </cell>
          <cell r="K125">
            <v>1535</v>
          </cell>
          <cell r="L125">
            <v>1364</v>
          </cell>
          <cell r="M125">
            <v>3234</v>
          </cell>
          <cell r="N125">
            <v>1721</v>
          </cell>
          <cell r="O125">
            <v>2634</v>
          </cell>
          <cell r="P125">
            <v>2379</v>
          </cell>
          <cell r="Q125">
            <v>3994</v>
          </cell>
          <cell r="R125">
            <v>1568</v>
          </cell>
          <cell r="S125">
            <v>3542</v>
          </cell>
          <cell r="T125">
            <v>2891</v>
          </cell>
          <cell r="U125">
            <v>4905</v>
          </cell>
          <cell r="V125">
            <v>6931</v>
          </cell>
          <cell r="W125">
            <v>6823</v>
          </cell>
        </row>
        <row r="126">
          <cell r="B126">
            <v>58</v>
          </cell>
          <cell r="C126">
            <v>90</v>
          </cell>
          <cell r="D126">
            <v>65</v>
          </cell>
          <cell r="E126">
            <v>55</v>
          </cell>
          <cell r="F126">
            <v>55</v>
          </cell>
          <cell r="G126">
            <v>534</v>
          </cell>
          <cell r="H126">
            <v>82</v>
          </cell>
          <cell r="I126">
            <v>65</v>
          </cell>
          <cell r="J126">
            <v>87</v>
          </cell>
          <cell r="K126">
            <v>131</v>
          </cell>
          <cell r="L126">
            <v>409</v>
          </cell>
          <cell r="M126">
            <v>184</v>
          </cell>
          <cell r="N126">
            <v>77</v>
          </cell>
          <cell r="O126">
            <v>1445</v>
          </cell>
          <cell r="P126">
            <v>447</v>
          </cell>
          <cell r="Q126">
            <v>398</v>
          </cell>
          <cell r="R126">
            <v>540</v>
          </cell>
          <cell r="S126">
            <v>605</v>
          </cell>
          <cell r="T126">
            <v>824</v>
          </cell>
          <cell r="U126">
            <v>1916</v>
          </cell>
          <cell r="V126">
            <v>2108</v>
          </cell>
          <cell r="W126">
            <v>3026</v>
          </cell>
        </row>
        <row r="127">
          <cell r="B127">
            <v>1090727</v>
          </cell>
          <cell r="C127">
            <v>2292111</v>
          </cell>
          <cell r="D127">
            <v>2110350</v>
          </cell>
          <cell r="E127">
            <v>2175635</v>
          </cell>
          <cell r="F127">
            <v>2403012</v>
          </cell>
          <cell r="G127">
            <v>2319126</v>
          </cell>
          <cell r="H127">
            <v>2694569</v>
          </cell>
          <cell r="I127">
            <v>3324702</v>
          </cell>
          <cell r="J127">
            <v>2580772</v>
          </cell>
          <cell r="K127">
            <v>2166507</v>
          </cell>
          <cell r="L127">
            <v>2332778</v>
          </cell>
          <cell r="M127">
            <v>2340802</v>
          </cell>
          <cell r="N127">
            <v>2036693</v>
          </cell>
          <cell r="O127">
            <v>2225348</v>
          </cell>
          <cell r="P127">
            <v>2696617</v>
          </cell>
          <cell r="Q127">
            <v>2868129</v>
          </cell>
          <cell r="R127">
            <v>2637575</v>
          </cell>
          <cell r="S127">
            <v>2641929</v>
          </cell>
          <cell r="T127">
            <v>2788652</v>
          </cell>
          <cell r="U127">
            <v>2988831</v>
          </cell>
          <cell r="V127">
            <v>2324021</v>
          </cell>
          <cell r="W127">
            <v>2546304</v>
          </cell>
        </row>
        <row r="128">
          <cell r="B128">
            <v>969849</v>
          </cell>
          <cell r="C128">
            <v>1905510</v>
          </cell>
          <cell r="D128">
            <v>1729706</v>
          </cell>
          <cell r="E128">
            <v>1838614</v>
          </cell>
          <cell r="F128">
            <v>1969250</v>
          </cell>
          <cell r="G128">
            <v>1892118</v>
          </cell>
          <cell r="H128">
            <v>2185079</v>
          </cell>
          <cell r="I128">
            <v>2865681</v>
          </cell>
          <cell r="J128">
            <v>2114241</v>
          </cell>
          <cell r="K128">
            <v>1844347</v>
          </cell>
          <cell r="L128">
            <v>1911399</v>
          </cell>
          <cell r="M128">
            <v>1909919</v>
          </cell>
          <cell r="N128">
            <v>1679716</v>
          </cell>
          <cell r="O128">
            <v>1830630</v>
          </cell>
          <cell r="P128">
            <v>2294474</v>
          </cell>
          <cell r="Q128">
            <v>2449416</v>
          </cell>
          <cell r="R128">
            <v>2203821</v>
          </cell>
          <cell r="S128">
            <v>2145661</v>
          </cell>
          <cell r="T128">
            <v>2290068</v>
          </cell>
          <cell r="U128">
            <v>2431406</v>
          </cell>
          <cell r="V128">
            <v>1958292</v>
          </cell>
          <cell r="W128">
            <v>2067716</v>
          </cell>
        </row>
        <row r="129">
          <cell r="B129">
            <v>77543</v>
          </cell>
          <cell r="C129">
            <v>169810</v>
          </cell>
          <cell r="D129">
            <v>185556</v>
          </cell>
          <cell r="E129">
            <v>193566</v>
          </cell>
          <cell r="F129">
            <v>146387</v>
          </cell>
          <cell r="G129">
            <v>125608</v>
          </cell>
          <cell r="H129">
            <v>171497</v>
          </cell>
          <cell r="I129">
            <v>191296</v>
          </cell>
          <cell r="J129">
            <v>228097</v>
          </cell>
          <cell r="K129">
            <v>123914</v>
          </cell>
          <cell r="L129">
            <v>188878</v>
          </cell>
          <cell r="M129">
            <v>147675</v>
          </cell>
          <cell r="N129">
            <v>152783</v>
          </cell>
          <cell r="O129">
            <v>158238</v>
          </cell>
          <cell r="P129">
            <v>111195</v>
          </cell>
          <cell r="Q129">
            <v>146565</v>
          </cell>
          <cell r="R129">
            <v>179907</v>
          </cell>
          <cell r="S129">
            <v>150735</v>
          </cell>
          <cell r="T129">
            <v>189254</v>
          </cell>
          <cell r="U129">
            <v>168339</v>
          </cell>
          <cell r="V129">
            <v>149671</v>
          </cell>
          <cell r="W129">
            <v>176754</v>
          </cell>
        </row>
        <row r="130">
          <cell r="B130">
            <v>888425</v>
          </cell>
          <cell r="C130">
            <v>1714631</v>
          </cell>
          <cell r="D130">
            <v>1509033</v>
          </cell>
          <cell r="E130">
            <v>1622027</v>
          </cell>
          <cell r="F130">
            <v>1809169</v>
          </cell>
          <cell r="G130">
            <v>1746108</v>
          </cell>
          <cell r="H130">
            <v>1970740</v>
          </cell>
          <cell r="I130">
            <v>2655696</v>
          </cell>
          <cell r="J130">
            <v>1858093</v>
          </cell>
          <cell r="K130">
            <v>1688666</v>
          </cell>
          <cell r="L130">
            <v>1681319</v>
          </cell>
          <cell r="M130">
            <v>1736625</v>
          </cell>
          <cell r="N130">
            <v>1476768</v>
          </cell>
          <cell r="O130">
            <v>1646346</v>
          </cell>
          <cell r="P130">
            <v>2138018</v>
          </cell>
          <cell r="Q130">
            <v>2270233</v>
          </cell>
          <cell r="R130">
            <v>1980499</v>
          </cell>
          <cell r="S130">
            <v>1958148</v>
          </cell>
          <cell r="T130">
            <v>2036332</v>
          </cell>
          <cell r="U130">
            <v>2205649</v>
          </cell>
          <cell r="V130">
            <v>1753667</v>
          </cell>
          <cell r="W130">
            <v>1820504</v>
          </cell>
        </row>
        <row r="131">
          <cell r="B131">
            <v>3009</v>
          </cell>
          <cell r="C131">
            <v>18591</v>
          </cell>
          <cell r="D131">
            <v>32568</v>
          </cell>
          <cell r="E131">
            <v>20065</v>
          </cell>
          <cell r="F131">
            <v>10847</v>
          </cell>
          <cell r="G131">
            <v>16974</v>
          </cell>
          <cell r="H131">
            <v>28298</v>
          </cell>
          <cell r="I131">
            <v>14827</v>
          </cell>
          <cell r="J131">
            <v>16208</v>
          </cell>
          <cell r="K131">
            <v>15519</v>
          </cell>
          <cell r="L131">
            <v>14788</v>
          </cell>
          <cell r="M131">
            <v>14689</v>
          </cell>
          <cell r="N131">
            <v>17661</v>
          </cell>
          <cell r="O131">
            <v>8605</v>
          </cell>
          <cell r="P131">
            <v>28578</v>
          </cell>
          <cell r="Q131">
            <v>9307</v>
          </cell>
          <cell r="R131">
            <v>12870</v>
          </cell>
          <cell r="S131">
            <v>10735</v>
          </cell>
          <cell r="T131">
            <v>17267</v>
          </cell>
          <cell r="U131">
            <v>19037</v>
          </cell>
          <cell r="V131">
            <v>14929</v>
          </cell>
          <cell r="W131">
            <v>14637</v>
          </cell>
        </row>
        <row r="132">
          <cell r="B132">
            <v>9</v>
          </cell>
          <cell r="C132">
            <v>1718</v>
          </cell>
          <cell r="D132">
            <v>2204</v>
          </cell>
          <cell r="E132">
            <v>2718</v>
          </cell>
          <cell r="F132">
            <v>2460</v>
          </cell>
          <cell r="G132">
            <v>3161</v>
          </cell>
          <cell r="H132">
            <v>14057</v>
          </cell>
          <cell r="I132">
            <v>3384</v>
          </cell>
          <cell r="J132">
            <v>11227</v>
          </cell>
          <cell r="K132">
            <v>15542</v>
          </cell>
          <cell r="L132">
            <v>25388</v>
          </cell>
          <cell r="M132">
            <v>8077</v>
          </cell>
          <cell r="N132">
            <v>25921</v>
          </cell>
          <cell r="O132">
            <v>10522</v>
          </cell>
          <cell r="P132">
            <v>9622</v>
          </cell>
          <cell r="Q132">
            <v>14414</v>
          </cell>
          <cell r="R132">
            <v>17253</v>
          </cell>
          <cell r="S132">
            <v>11387</v>
          </cell>
          <cell r="T132">
            <v>21259</v>
          </cell>
          <cell r="U132">
            <v>14443</v>
          </cell>
          <cell r="V132">
            <v>11586</v>
          </cell>
          <cell r="W132">
            <v>8345</v>
          </cell>
        </row>
        <row r="133">
          <cell r="B133">
            <v>863</v>
          </cell>
          <cell r="C133">
            <v>760</v>
          </cell>
          <cell r="D133">
            <v>345</v>
          </cell>
          <cell r="E133">
            <v>238</v>
          </cell>
          <cell r="F133">
            <v>387</v>
          </cell>
          <cell r="G133">
            <v>267</v>
          </cell>
          <cell r="H133">
            <v>487</v>
          </cell>
          <cell r="I133">
            <v>478</v>
          </cell>
          <cell r="J133">
            <v>616</v>
          </cell>
          <cell r="K133">
            <v>706</v>
          </cell>
          <cell r="L133">
            <v>1026</v>
          </cell>
          <cell r="M133">
            <v>2853</v>
          </cell>
          <cell r="N133">
            <v>6583</v>
          </cell>
          <cell r="O133">
            <v>6919</v>
          </cell>
          <cell r="P133">
            <v>7061</v>
          </cell>
          <cell r="Q133">
            <v>8897</v>
          </cell>
          <cell r="R133">
            <v>13292</v>
          </cell>
          <cell r="S133">
            <v>14656</v>
          </cell>
          <cell r="T133">
            <v>25956</v>
          </cell>
          <cell r="U133">
            <v>23938</v>
          </cell>
          <cell r="V133">
            <v>28439</v>
          </cell>
          <cell r="W133">
            <v>47476</v>
          </cell>
        </row>
        <row r="134">
          <cell r="B134">
            <v>120878</v>
          </cell>
          <cell r="C134">
            <v>386601</v>
          </cell>
          <cell r="D134">
            <v>380644</v>
          </cell>
          <cell r="E134">
            <v>337021</v>
          </cell>
          <cell r="F134">
            <v>433762</v>
          </cell>
          <cell r="G134">
            <v>427008</v>
          </cell>
          <cell r="H134">
            <v>509490</v>
          </cell>
          <cell r="I134">
            <v>459021</v>
          </cell>
          <cell r="J134">
            <v>466531</v>
          </cell>
          <cell r="K134">
            <v>322160</v>
          </cell>
          <cell r="L134">
            <v>421379</v>
          </cell>
          <cell r="M134">
            <v>430883</v>
          </cell>
          <cell r="N134">
            <v>356977</v>
          </cell>
          <cell r="O134">
            <v>394718</v>
          </cell>
          <cell r="P134">
            <v>402143</v>
          </cell>
          <cell r="Q134">
            <v>418713</v>
          </cell>
          <cell r="R134">
            <v>433754</v>
          </cell>
          <cell r="S134">
            <v>496268</v>
          </cell>
          <cell r="T134">
            <v>498584</v>
          </cell>
          <cell r="U134">
            <v>557425</v>
          </cell>
          <cell r="V134">
            <v>365729</v>
          </cell>
          <cell r="W134">
            <v>478588</v>
          </cell>
        </row>
        <row r="135">
          <cell r="B135">
            <v>90276</v>
          </cell>
          <cell r="C135">
            <v>342460</v>
          </cell>
          <cell r="D135">
            <v>337341</v>
          </cell>
          <cell r="E135">
            <v>299223</v>
          </cell>
          <cell r="F135">
            <v>335831</v>
          </cell>
          <cell r="G135">
            <v>375044</v>
          </cell>
          <cell r="H135">
            <v>446776</v>
          </cell>
          <cell r="I135">
            <v>401296</v>
          </cell>
          <cell r="J135">
            <v>419325</v>
          </cell>
          <cell r="K135">
            <v>317021</v>
          </cell>
          <cell r="L135">
            <v>362339</v>
          </cell>
          <cell r="M135">
            <v>390828</v>
          </cell>
          <cell r="N135">
            <v>314876</v>
          </cell>
          <cell r="O135">
            <v>327202</v>
          </cell>
          <cell r="P135">
            <v>352110</v>
          </cell>
          <cell r="Q135">
            <v>359349</v>
          </cell>
          <cell r="R135">
            <v>356936</v>
          </cell>
          <cell r="S135">
            <v>414174</v>
          </cell>
          <cell r="T135">
            <v>464374</v>
          </cell>
          <cell r="U135">
            <v>481653</v>
          </cell>
          <cell r="V135">
            <v>313605</v>
          </cell>
          <cell r="W135">
            <v>393027</v>
          </cell>
        </row>
        <row r="136">
          <cell r="B136">
            <v>30602</v>
          </cell>
          <cell r="C136">
            <v>44141</v>
          </cell>
          <cell r="D136">
            <v>43303</v>
          </cell>
          <cell r="E136">
            <v>37798</v>
          </cell>
          <cell r="F136">
            <v>97931</v>
          </cell>
          <cell r="G136">
            <v>51964</v>
          </cell>
          <cell r="H136">
            <v>62714</v>
          </cell>
          <cell r="I136">
            <v>57725</v>
          </cell>
          <cell r="J136">
            <v>47206</v>
          </cell>
          <cell r="K136">
            <v>5139</v>
          </cell>
          <cell r="L136">
            <v>59040</v>
          </cell>
          <cell r="M136">
            <v>40055</v>
          </cell>
          <cell r="N136">
            <v>42101</v>
          </cell>
          <cell r="O136">
            <v>67516</v>
          </cell>
          <cell r="P136">
            <v>50033</v>
          </cell>
          <cell r="Q136">
            <v>59364</v>
          </cell>
          <cell r="R136">
            <v>76818</v>
          </cell>
          <cell r="S136">
            <v>82094</v>
          </cell>
          <cell r="T136">
            <v>34210</v>
          </cell>
          <cell r="U136">
            <v>75772</v>
          </cell>
          <cell r="V136">
            <v>52124</v>
          </cell>
          <cell r="W136">
            <v>85561</v>
          </cell>
        </row>
      </sheetData>
      <sheetData sheetId="4">
        <row r="62">
          <cell r="B62">
            <v>4.1939968000602148</v>
          </cell>
          <cell r="C62">
            <v>4.1444276628874563</v>
          </cell>
          <cell r="D62">
            <v>4.0966289292327458</v>
          </cell>
          <cell r="E62">
            <v>4.0529897269359445</v>
          </cell>
          <cell r="F62">
            <v>4.0031139593908822</v>
          </cell>
          <cell r="G62">
            <v>3.961669504872118</v>
          </cell>
          <cell r="H62">
            <v>3.9163421327342554</v>
          </cell>
          <cell r="I62">
            <v>3.8631482960655044</v>
          </cell>
          <cell r="J62">
            <v>3.8139463931325017</v>
          </cell>
          <cell r="K62">
            <v>3.7658260879627425</v>
          </cell>
          <cell r="L62">
            <v>3.7311798367296505</v>
          </cell>
          <cell r="M62">
            <v>3.6903749328000628</v>
          </cell>
          <cell r="N62">
            <v>3.6399603129848379</v>
          </cell>
          <cell r="O62">
            <v>3.6069096588763285</v>
          </cell>
          <cell r="P62">
            <v>3.561382064966867</v>
          </cell>
          <cell r="Q62">
            <v>3.5414067423525681</v>
          </cell>
          <cell r="R62">
            <v>3.5059151591945308</v>
          </cell>
          <cell r="S62">
            <v>3.5130140812859234</v>
          </cell>
          <cell r="T62">
            <v>3.5185813219574724</v>
          </cell>
          <cell r="U62">
            <v>3.4635447647598223</v>
          </cell>
          <cell r="V62">
            <v>3.4101972139022685</v>
          </cell>
          <cell r="W62">
            <v>3.2560010576930463</v>
          </cell>
        </row>
        <row r="63">
          <cell r="B63">
            <v>7.6374619672009922</v>
          </cell>
          <cell r="C63">
            <v>7.4549384976589304</v>
          </cell>
          <cell r="D63">
            <v>7.4328421417332535</v>
          </cell>
          <cell r="E63">
            <v>7.3837842125520385</v>
          </cell>
          <cell r="F63">
            <v>7.3028496482166805</v>
          </cell>
          <cell r="G63">
            <v>7.2866942470118419</v>
          </cell>
          <cell r="H63">
            <v>7.2737436768729697</v>
          </cell>
          <cell r="I63">
            <v>7.2209511397844182</v>
          </cell>
          <cell r="J63">
            <v>7.1097771880243048</v>
          </cell>
          <cell r="K63">
            <v>6.9523896154258358</v>
          </cell>
          <cell r="L63">
            <v>6.8814850772199021</v>
          </cell>
          <cell r="M63">
            <v>6.8035334519109467</v>
          </cell>
          <cell r="N63">
            <v>6.7066668311232824</v>
          </cell>
          <cell r="O63">
            <v>6.6261218220198828</v>
          </cell>
          <cell r="P63">
            <v>6.5480579844870626</v>
          </cell>
          <cell r="Q63">
            <v>6.4713698199695067</v>
          </cell>
          <cell r="R63">
            <v>6.4066099941166454</v>
          </cell>
          <cell r="S63">
            <v>6.3154202415973471</v>
          </cell>
          <cell r="T63">
            <v>6.2960713758940132</v>
          </cell>
          <cell r="U63">
            <v>6.2104916968242749</v>
          </cell>
          <cell r="V63">
            <v>6.0607839726670072</v>
          </cell>
          <cell r="W63">
            <v>6.2025321474500013</v>
          </cell>
        </row>
        <row r="64">
          <cell r="B64">
            <v>7.6475244229930546</v>
          </cell>
          <cell r="C64">
            <v>7.5463259949040697</v>
          </cell>
          <cell r="D64">
            <v>7.5643776746265381</v>
          </cell>
          <cell r="E64">
            <v>7.5404854814636115</v>
          </cell>
          <cell r="F64">
            <v>7.5352402098449138</v>
          </cell>
          <cell r="G64">
            <v>7.5316298793640062</v>
          </cell>
          <cell r="H64">
            <v>7.6022420695877599</v>
          </cell>
          <cell r="I64">
            <v>7.5427863047504164</v>
          </cell>
          <cell r="J64">
            <v>7.3443972415210625</v>
          </cell>
          <cell r="K64">
            <v>7.1272990361245929</v>
          </cell>
          <cell r="L64">
            <v>7.0068558828896492</v>
          </cell>
          <cell r="M64">
            <v>6.9171391177185386</v>
          </cell>
          <cell r="N64">
            <v>6.8344562033721941</v>
          </cell>
          <cell r="O64">
            <v>6.7254506413300401</v>
          </cell>
          <cell r="P64">
            <v>6.6384475832738792</v>
          </cell>
          <cell r="Q64">
            <v>6.5459086353518892</v>
          </cell>
          <cell r="R64">
            <v>6.5002143284415768</v>
          </cell>
          <cell r="S64">
            <v>6.4107145517587147</v>
          </cell>
          <cell r="T64">
            <v>6.4018377963001303</v>
          </cell>
          <cell r="U64">
            <v>6.3042451067085423</v>
          </cell>
          <cell r="V64">
            <v>6.1757821596409102</v>
          </cell>
          <cell r="W64">
            <v>6.338418555049528</v>
          </cell>
        </row>
        <row r="65">
          <cell r="B65">
            <v>7.62956746361181</v>
          </cell>
          <cell r="C65">
            <v>7.2736039775386727</v>
          </cell>
          <cell r="D65">
            <v>7.1940807648848732</v>
          </cell>
          <cell r="E65">
            <v>7.1343329741809818</v>
          </cell>
          <cell r="F65">
            <v>6.9766375644456566</v>
          </cell>
          <cell r="G65">
            <v>6.9682831749480503</v>
          </cell>
          <cell r="H65">
            <v>6.9073850412737965</v>
          </cell>
          <cell r="I65">
            <v>6.903737165126385</v>
          </cell>
          <cell r="J65">
            <v>6.8706878267343852</v>
          </cell>
          <cell r="K65">
            <v>6.7802652285073206</v>
          </cell>
          <cell r="L65">
            <v>6.7788759251610875</v>
          </cell>
          <cell r="M65">
            <v>6.6877197219854825</v>
          </cell>
          <cell r="N65">
            <v>6.5709626311519287</v>
          </cell>
          <cell r="O65">
            <v>6.5090295903740198</v>
          </cell>
          <cell r="P65">
            <v>6.4449343919853197</v>
          </cell>
          <cell r="Q65">
            <v>6.3931919896897673</v>
          </cell>
          <cell r="R65">
            <v>6.3314774350288534</v>
          </cell>
          <cell r="S65">
            <v>6.25051648621083</v>
          </cell>
          <cell r="T65">
            <v>6.2379501844721865</v>
          </cell>
          <cell r="U65">
            <v>6.1636571671284193</v>
          </cell>
          <cell r="V65">
            <v>6.0341200594519941</v>
          </cell>
          <cell r="W65">
            <v>6.2268373897075557</v>
          </cell>
        </row>
        <row r="66">
          <cell r="B66">
            <v>7.4151495750197807</v>
          </cell>
          <cell r="C66">
            <v>7.3991627230721457</v>
          </cell>
          <cell r="D66">
            <v>7.4625856744991239</v>
          </cell>
          <cell r="E66">
            <v>7.3549998817025521</v>
          </cell>
          <cell r="F66">
            <v>7.3216418616965786</v>
          </cell>
          <cell r="G66">
            <v>7.3381790052686471</v>
          </cell>
          <cell r="H66">
            <v>7.1929579715679024</v>
          </cell>
          <cell r="I66">
            <v>6.9459778741814828</v>
          </cell>
          <cell r="J66">
            <v>7.2556538205393428</v>
          </cell>
          <cell r="K66">
            <v>7.1437713394829512</v>
          </cell>
          <cell r="L66">
            <v>6.7002637371428779</v>
          </cell>
          <cell r="M66">
            <v>7.1265214059323565</v>
          </cell>
          <cell r="N66">
            <v>7.3655986413217107</v>
          </cell>
          <cell r="O66">
            <v>7.4048417994441476</v>
          </cell>
          <cell r="P66">
            <v>7.3423323955736279</v>
          </cell>
          <cell r="Q66">
            <v>7.0926017420083864</v>
          </cell>
          <cell r="R66">
            <v>6.8478034692990022</v>
          </cell>
          <cell r="S66">
            <v>6.7392642828139531</v>
          </cell>
          <cell r="T66">
            <v>6.5702433112240071</v>
          </cell>
          <cell r="U66">
            <v>6.5223245616555419</v>
          </cell>
          <cell r="V66">
            <v>6.261340846699472</v>
          </cell>
          <cell r="W66">
            <v>6.4296562616285842</v>
          </cell>
        </row>
        <row r="67">
          <cell r="B67">
            <v>8.0753451286104614</v>
          </cell>
          <cell r="C67">
            <v>7.9350631056142582</v>
          </cell>
          <cell r="D67">
            <v>7.791387821802072</v>
          </cell>
          <cell r="E67">
            <v>7.7826970112495912</v>
          </cell>
          <cell r="F67">
            <v>8.0116110923490158</v>
          </cell>
          <cell r="G67">
            <v>8.3548645791648646</v>
          </cell>
          <cell r="H67">
            <v>8.4513434342783604</v>
          </cell>
          <cell r="I67">
            <v>8.4313139135013682</v>
          </cell>
          <cell r="J67">
            <v>8.0981937248563636</v>
          </cell>
          <cell r="K67">
            <v>7.1472634032716167</v>
          </cell>
          <cell r="L67">
            <v>7.6631889577878489</v>
          </cell>
          <cell r="M67">
            <v>7.5778503054636346</v>
          </cell>
          <cell r="N67">
            <v>7.4776945413822915</v>
          </cell>
          <cell r="O67">
            <v>7.3508370284638689</v>
          </cell>
          <cell r="P67">
            <v>7.043633484287966</v>
          </cell>
          <cell r="Q67">
            <v>6.9902536054045168</v>
          </cell>
          <cell r="R67">
            <v>6.7832275438942728</v>
          </cell>
          <cell r="S67">
            <v>6.0875271205784429</v>
          </cell>
          <cell r="T67">
            <v>6.1945976514165952</v>
          </cell>
          <cell r="U67">
            <v>6.5701772440897077</v>
          </cell>
          <cell r="V67">
            <v>6.5772075700023995</v>
          </cell>
          <cell r="W67">
            <v>6.7672503982919654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4.1675074103555598</v>
          </cell>
          <cell r="K68">
            <v>4.0932093768335953</v>
          </cell>
          <cell r="L68">
            <v>4.2361552931684754</v>
          </cell>
          <cell r="M68">
            <v>3.769781347443653</v>
          </cell>
          <cell r="N68">
            <v>3.2961225396714062</v>
          </cell>
          <cell r="O68">
            <v>3.343699691591727</v>
          </cell>
          <cell r="P68">
            <v>3.7728257784716233</v>
          </cell>
          <cell r="Q68">
            <v>3.5872657933711629</v>
          </cell>
          <cell r="R68">
            <v>3.3601576902797761</v>
          </cell>
          <cell r="S68">
            <v>3.4364029373766298</v>
          </cell>
          <cell r="T68">
            <v>3.5374275617171409</v>
          </cell>
          <cell r="U68">
            <v>3.5189268945073642</v>
          </cell>
          <cell r="V68">
            <v>3.4332967329756285</v>
          </cell>
          <cell r="W68">
            <v>3.3559927446918922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1.2984188746828971</v>
          </cell>
          <cell r="F69">
            <v>1.2951946209810854</v>
          </cell>
          <cell r="G69">
            <v>1.2928484117815444</v>
          </cell>
          <cell r="H69">
            <v>1.3885616525568907</v>
          </cell>
          <cell r="I69">
            <v>1.3869727106698209</v>
          </cell>
          <cell r="J69">
            <v>1.3637401537543403</v>
          </cell>
          <cell r="K69">
            <v>1.3766552948593289</v>
          </cell>
          <cell r="L69">
            <v>1.37943350410313</v>
          </cell>
          <cell r="M69">
            <v>1.3906401088542721</v>
          </cell>
          <cell r="N69">
            <v>1.3691912299121436</v>
          </cell>
          <cell r="O69">
            <v>1.3741955509714381</v>
          </cell>
          <cell r="P69">
            <v>1.3710461192962493</v>
          </cell>
          <cell r="Q69">
            <v>1.4170935075707636</v>
          </cell>
          <cell r="R69">
            <v>1.4329933443406531</v>
          </cell>
          <cell r="S69">
            <v>1.4119430924151002</v>
          </cell>
          <cell r="T69">
            <v>1.4556783831607247</v>
          </cell>
          <cell r="U69">
            <v>1.543070297662974</v>
          </cell>
          <cell r="V69">
            <v>1.5745847575601977</v>
          </cell>
          <cell r="W69">
            <v>1.5751025516968955</v>
          </cell>
        </row>
        <row r="70">
          <cell r="B70">
            <v>58.900339967864646</v>
          </cell>
          <cell r="C70">
            <v>57.811013627562993</v>
          </cell>
          <cell r="D70">
            <v>57.249034040318371</v>
          </cell>
          <cell r="E70">
            <v>57.531630324371974</v>
          </cell>
          <cell r="F70">
            <v>56.404644811304905</v>
          </cell>
          <cell r="G70">
            <v>55.75441886070108</v>
          </cell>
          <cell r="H70">
            <v>55.459639543542217</v>
          </cell>
          <cell r="I70">
            <v>55.057180163628281</v>
          </cell>
          <cell r="J70">
            <v>54.781521358628702</v>
          </cell>
          <cell r="K70">
            <v>54.921842821580228</v>
          </cell>
          <cell r="L70">
            <v>54.543637697204119</v>
          </cell>
          <cell r="M70">
            <v>54.613115458251393</v>
          </cell>
          <cell r="N70">
            <v>54.171286353321555</v>
          </cell>
          <cell r="O70">
            <v>54.152727389700331</v>
          </cell>
          <cell r="P70">
            <v>54.178675757435755</v>
          </cell>
          <cell r="Q70">
            <v>54.347463368641023</v>
          </cell>
          <cell r="R70">
            <v>54.5470094874834</v>
          </cell>
          <cell r="S70">
            <v>54.864025200203592</v>
          </cell>
          <cell r="T70">
            <v>54.912137722802136</v>
          </cell>
          <cell r="U70">
            <v>55.298335065687723</v>
          </cell>
          <cell r="V70">
            <v>55.643440898147901</v>
          </cell>
          <cell r="W70">
            <v>56.226949904333566</v>
          </cell>
        </row>
        <row r="71">
          <cell r="B71">
            <v>20.326460915705326</v>
          </cell>
          <cell r="C71">
            <v>20.216767995247469</v>
          </cell>
          <cell r="D71">
            <v>20.142826489313077</v>
          </cell>
          <cell r="E71">
            <v>20.058068095840873</v>
          </cell>
          <cell r="F71">
            <v>19.981754678550718</v>
          </cell>
          <cell r="G71">
            <v>19.910792308862259</v>
          </cell>
          <cell r="H71">
            <v>19.780159752838607</v>
          </cell>
          <cell r="I71">
            <v>19.459306171678765</v>
          </cell>
          <cell r="J71">
            <v>19.151574900143199</v>
          </cell>
          <cell r="K71">
            <v>18.915301307246342</v>
          </cell>
          <cell r="L71">
            <v>18.67198355320669</v>
          </cell>
          <cell r="M71">
            <v>18.392467357051213</v>
          </cell>
          <cell r="N71">
            <v>18.199318892111297</v>
          </cell>
          <cell r="O71">
            <v>17.661030126801919</v>
          </cell>
          <cell r="P71">
            <v>17.667784951480151</v>
          </cell>
          <cell r="Q71">
            <v>17.493847493328261</v>
          </cell>
          <cell r="R71">
            <v>17.446591779221063</v>
          </cell>
          <cell r="S71">
            <v>17.471710716002743</v>
          </cell>
          <cell r="T71">
            <v>17.444111723756059</v>
          </cell>
          <cell r="U71">
            <v>16.906446463171182</v>
          </cell>
          <cell r="V71">
            <v>16.785495925866098</v>
          </cell>
          <cell r="W71">
            <v>16.665403280590343</v>
          </cell>
        </row>
        <row r="72">
          <cell r="B72">
            <v>59.658892938853469</v>
          </cell>
          <cell r="C72">
            <v>58.531434512068557</v>
          </cell>
          <cell r="D72">
            <v>57.913114774287344</v>
          </cell>
          <cell r="E72">
            <v>58.172094074875382</v>
          </cell>
          <cell r="F72">
            <v>56.955380712375394</v>
          </cell>
          <cell r="G72">
            <v>56.507556290247152</v>
          </cell>
          <cell r="H72">
            <v>56.173072909314456</v>
          </cell>
          <cell r="I72">
            <v>55.719820038242332</v>
          </cell>
          <cell r="J72">
            <v>55.279096815863092</v>
          </cell>
          <cell r="K72">
            <v>55.527199648047684</v>
          </cell>
          <cell r="L72">
            <v>55.140579718728887</v>
          </cell>
          <cell r="M72">
            <v>54.94588249823218</v>
          </cell>
          <cell r="N72">
            <v>54.298206222612265</v>
          </cell>
          <cell r="O72">
            <v>54.345805889947727</v>
          </cell>
          <cell r="P72">
            <v>54.371073052751008</v>
          </cell>
          <cell r="Q72">
            <v>54.526732327089775</v>
          </cell>
          <cell r="R72">
            <v>54.738683855667048</v>
          </cell>
          <cell r="S72">
            <v>55.284903499664175</v>
          </cell>
          <cell r="T72">
            <v>55.553011388488883</v>
          </cell>
          <cell r="U72">
            <v>55.893377945881582</v>
          </cell>
          <cell r="V72">
            <v>56.241934632173873</v>
          </cell>
          <cell r="W72">
            <v>56.664947136819933</v>
          </cell>
        </row>
        <row r="73">
          <cell r="B73">
            <v>47.098162723517014</v>
          </cell>
          <cell r="C73">
            <v>46.820428118922102</v>
          </cell>
          <cell r="D73">
            <v>46.728775969373686</v>
          </cell>
          <cell r="E73">
            <v>46.54370572955343</v>
          </cell>
          <cell r="F73">
            <v>44.680358050626161</v>
          </cell>
          <cell r="G73">
            <v>44.535169708649462</v>
          </cell>
          <cell r="H73">
            <v>44.43344704552883</v>
          </cell>
          <cell r="I73">
            <v>44.375850792988039</v>
          </cell>
          <cell r="J73">
            <v>44.355161222724043</v>
          </cell>
          <cell r="K73">
            <v>44.33713230529213</v>
          </cell>
          <cell r="L73">
            <v>44.353520260453664</v>
          </cell>
          <cell r="M73">
            <v>44.336399769165567</v>
          </cell>
          <cell r="N73">
            <v>44.358628800116975</v>
          </cell>
          <cell r="O73">
            <v>44.407646308992589</v>
          </cell>
          <cell r="P73">
            <v>44.479448951394616</v>
          </cell>
          <cell r="Q73">
            <v>44.576115908819943</v>
          </cell>
          <cell r="R73">
            <v>44.622945662725513</v>
          </cell>
          <cell r="S73">
            <v>44.652080024105118</v>
          </cell>
          <cell r="T73">
            <v>45.050132203554611</v>
          </cell>
          <cell r="U73">
            <v>45.049966353717771</v>
          </cell>
          <cell r="V73">
            <v>45.097986941840382</v>
          </cell>
          <cell r="W73">
            <v>45.344957829205043</v>
          </cell>
        </row>
        <row r="74">
          <cell r="B74">
            <v>37.042235119704166</v>
          </cell>
          <cell r="C74">
            <v>41.123084488241901</v>
          </cell>
          <cell r="D74">
            <v>45.329890144749058</v>
          </cell>
          <cell r="E74">
            <v>43.422673511621817</v>
          </cell>
          <cell r="F74">
            <v>46.680861821889543</v>
          </cell>
          <cell r="G74">
            <v>33.556270966091844</v>
          </cell>
          <cell r="H74">
            <v>37.064632701101473</v>
          </cell>
          <cell r="I74">
            <v>39.205294730502246</v>
          </cell>
          <cell r="J74">
            <v>46.819648394397042</v>
          </cell>
          <cell r="K74">
            <v>42.893059124909314</v>
          </cell>
          <cell r="L74">
            <v>43.62272220940276</v>
          </cell>
          <cell r="M74">
            <v>54.036108183538964</v>
          </cell>
          <cell r="N74">
            <v>59.134300286090848</v>
          </cell>
          <cell r="O74">
            <v>58.57080157349295</v>
          </cell>
          <cell r="P74">
            <v>57.84663593939613</v>
          </cell>
          <cell r="Q74">
            <v>58.025845556548504</v>
          </cell>
          <cell r="R74">
            <v>57.996104293846308</v>
          </cell>
          <cell r="S74">
            <v>53.385337344555751</v>
          </cell>
          <cell r="T74">
            <v>49.39212716289564</v>
          </cell>
          <cell r="U74">
            <v>52.616015323620935</v>
          </cell>
          <cell r="V74">
            <v>54.608856903559257</v>
          </cell>
          <cell r="W74">
            <v>59.645714800631097</v>
          </cell>
        </row>
        <row r="75">
          <cell r="B75">
            <v>33.3335731287467</v>
          </cell>
          <cell r="C75">
            <v>32.90319988480303</v>
          </cell>
          <cell r="D75">
            <v>32.712078570565495</v>
          </cell>
          <cell r="E75">
            <v>32.607618439715431</v>
          </cell>
          <cell r="F75">
            <v>32.43831734549719</v>
          </cell>
          <cell r="G75">
            <v>31.436692002065058</v>
          </cell>
          <cell r="H75">
            <v>31.28730061852611</v>
          </cell>
          <cell r="I75">
            <v>31.322242589571236</v>
          </cell>
          <cell r="J75">
            <v>31.451005219545848</v>
          </cell>
          <cell r="K75">
            <v>31.549626258410985</v>
          </cell>
          <cell r="L75">
            <v>31.435723648390361</v>
          </cell>
          <cell r="M75">
            <v>31.299145436072529</v>
          </cell>
          <cell r="N75">
            <v>31.225282036347668</v>
          </cell>
          <cell r="O75">
            <v>30.509523531598397</v>
          </cell>
          <cell r="P75">
            <v>30.193602984144547</v>
          </cell>
          <cell r="Q75">
            <v>30.217288791944451</v>
          </cell>
          <cell r="R75">
            <v>30.268846433849099</v>
          </cell>
          <cell r="S75">
            <v>30.175354709773451</v>
          </cell>
          <cell r="T75">
            <v>30.160661414611774</v>
          </cell>
          <cell r="U75">
            <v>30.200487570465327</v>
          </cell>
          <cell r="V75">
            <v>30.280639910658667</v>
          </cell>
          <cell r="W75">
            <v>30.436259854198127</v>
          </cell>
        </row>
        <row r="77">
          <cell r="B77">
            <v>11.539203197837644</v>
          </cell>
          <cell r="C77">
            <v>11.080826924521443</v>
          </cell>
          <cell r="D77">
            <v>10.812856912229368</v>
          </cell>
          <cell r="E77">
            <v>10.544917736402844</v>
          </cell>
          <cell r="F77">
            <v>10.317223066885774</v>
          </cell>
          <cell r="G77">
            <v>10.110610125822324</v>
          </cell>
          <cell r="H77">
            <v>9.9185244949460749</v>
          </cell>
          <cell r="I77">
            <v>9.7338003723277744</v>
          </cell>
          <cell r="J77">
            <v>9.5978596420811488</v>
          </cell>
          <cell r="K77">
            <v>9.454371514504075</v>
          </cell>
          <cell r="L77">
            <v>9.3724717709346628</v>
          </cell>
          <cell r="M77">
            <v>9.3291306356121293</v>
          </cell>
          <cell r="N77">
            <v>9.26187356121752</v>
          </cell>
          <cell r="O77">
            <v>9.1586918436164773</v>
          </cell>
          <cell r="P77">
            <v>9.0608522598258805</v>
          </cell>
          <cell r="Q77">
            <v>9.0235130440029927</v>
          </cell>
          <cell r="R77">
            <v>8.9283930047339819</v>
          </cell>
          <cell r="S77">
            <v>8.8231320725826539</v>
          </cell>
          <cell r="T77">
            <v>8.7246736343587585</v>
          </cell>
          <cell r="U77">
            <v>8.6282767362844854</v>
          </cell>
          <cell r="V77">
            <v>8.6163329879220623</v>
          </cell>
          <cell r="W77">
            <v>8.6035312989017037</v>
          </cell>
        </row>
        <row r="78">
          <cell r="B78">
            <v>10.704936415547998</v>
          </cell>
          <cell r="C78">
            <v>10.554238882751212</v>
          </cell>
          <cell r="D78">
            <v>10.411318888686202</v>
          </cell>
          <cell r="E78">
            <v>10.233975380060938</v>
          </cell>
          <cell r="F78">
            <v>10.094549960122693</v>
          </cell>
          <cell r="G78">
            <v>9.980022515295337</v>
          </cell>
          <cell r="H78">
            <v>9.8291591845518749</v>
          </cell>
          <cell r="I78">
            <v>9.6977878663029689</v>
          </cell>
          <cell r="J78">
            <v>9.5236083682944095</v>
          </cell>
          <cell r="K78">
            <v>9.3400371109874545</v>
          </cell>
          <cell r="L78">
            <v>9.2333895341923302</v>
          </cell>
          <cell r="M78">
            <v>9.1320818974952633</v>
          </cell>
          <cell r="N78">
            <v>9.0089143433494296</v>
          </cell>
          <cell r="O78">
            <v>8.9077099719891333</v>
          </cell>
          <cell r="P78">
            <v>8.7720926650623365</v>
          </cell>
          <cell r="Q78">
            <v>8.6535416338263005</v>
          </cell>
          <cell r="R78">
            <v>8.4783967600237702</v>
          </cell>
          <cell r="S78">
            <v>8.3530117975864897</v>
          </cell>
          <cell r="T78">
            <v>8.2459321540978312</v>
          </cell>
          <cell r="U78">
            <v>8.117115445036486</v>
          </cell>
          <cell r="V78">
            <v>8.0183872023842024</v>
          </cell>
          <cell r="W78">
            <v>8.0099003361166812</v>
          </cell>
        </row>
        <row r="79">
          <cell r="B79">
            <v>11.674257573241977</v>
          </cell>
          <cell r="C79">
            <v>11.151986573797473</v>
          </cell>
          <cell r="D79">
            <v>10.857395494443498</v>
          </cell>
          <cell r="E79">
            <v>10.5725954418899</v>
          </cell>
          <cell r="F79">
            <v>10.329919582976959</v>
          </cell>
          <cell r="G79">
            <v>10.112706825601602</v>
          </cell>
          <cell r="H79">
            <v>9.9166597649560657</v>
          </cell>
          <cell r="I79">
            <v>9.7270852190481669</v>
          </cell>
          <cell r="J79">
            <v>9.594630862905932</v>
          </cell>
          <cell r="K79">
            <v>9.4557793143711191</v>
          </cell>
          <cell r="L79">
            <v>9.3759379887900085</v>
          </cell>
          <cell r="M79">
            <v>9.3374952434783278</v>
          </cell>
          <cell r="N79">
            <v>9.2758129558028877</v>
          </cell>
          <cell r="O79">
            <v>9.1717523354314636</v>
          </cell>
          <cell r="P79">
            <v>9.0764463756863485</v>
          </cell>
          <cell r="Q79">
            <v>9.0435945308230856</v>
          </cell>
          <cell r="R79">
            <v>8.9553790640695237</v>
          </cell>
          <cell r="S79">
            <v>8.8545483831379634</v>
          </cell>
          <cell r="T79">
            <v>8.7605316269111118</v>
          </cell>
          <cell r="U79">
            <v>8.6656417213318715</v>
          </cell>
          <cell r="V79">
            <v>8.6609512925585399</v>
          </cell>
          <cell r="W79">
            <v>8.6491630836694302</v>
          </cell>
        </row>
        <row r="80">
          <cell r="B80">
            <v>15.545441368701374</v>
          </cell>
          <cell r="C80">
            <v>14.801550067587055</v>
          </cell>
          <cell r="D80">
            <v>13.811439137952158</v>
          </cell>
          <cell r="E80">
            <v>13.150847972187524</v>
          </cell>
          <cell r="F80">
            <v>12.849157458508001</v>
          </cell>
          <cell r="G80">
            <v>12.272140231909821</v>
          </cell>
          <cell r="H80">
            <v>11.667757521406429</v>
          </cell>
          <cell r="I80">
            <v>11.370398062302883</v>
          </cell>
          <cell r="J80">
            <v>11.099675731316907</v>
          </cell>
          <cell r="K80">
            <v>10.814582768544305</v>
          </cell>
          <cell r="L80">
            <v>10.556839618287581</v>
          </cell>
          <cell r="M80">
            <v>10.433357281355638</v>
          </cell>
          <cell r="N80">
            <v>10.322211080615899</v>
          </cell>
          <cell r="O80">
            <v>10.239258997437894</v>
          </cell>
          <cell r="P80">
            <v>10.059537452830721</v>
          </cell>
          <cell r="Q80">
            <v>10.002858599630851</v>
          </cell>
          <cell r="R80">
            <v>9.9798567782502552</v>
          </cell>
          <cell r="S80">
            <v>9.9090958749880365</v>
          </cell>
          <cell r="T80">
            <v>9.6828427500157002</v>
          </cell>
          <cell r="U80">
            <v>9.474095641379737</v>
          </cell>
          <cell r="V80">
            <v>9.4257041726010389</v>
          </cell>
          <cell r="W80">
            <v>9.4461748419454192</v>
          </cell>
        </row>
        <row r="81">
          <cell r="B81">
            <v>14.497631919830722</v>
          </cell>
          <cell r="C81">
            <v>13.228975598260352</v>
          </cell>
          <cell r="D81">
            <v>12.233016861326277</v>
          </cell>
          <cell r="E81">
            <v>11.48398261770512</v>
          </cell>
          <cell r="F81">
            <v>11.029998213784289</v>
          </cell>
          <cell r="G81">
            <v>10.612345883765094</v>
          </cell>
          <cell r="H81">
            <v>10.275998178984057</v>
          </cell>
          <cell r="I81">
            <v>10.187232317285517</v>
          </cell>
          <cell r="J81">
            <v>9.9463315674057817</v>
          </cell>
          <cell r="K81">
            <v>9.2694286125716445</v>
          </cell>
          <cell r="L81">
            <v>9.2944517731722165</v>
          </cell>
          <cell r="M81">
            <v>9.0510904434663981</v>
          </cell>
          <cell r="N81">
            <v>8.8523743987741721</v>
          </cell>
          <cell r="O81">
            <v>8.9862686562641727</v>
          </cell>
          <cell r="P81">
            <v>8.8023067250481493</v>
          </cell>
          <cell r="Q81">
            <v>8.9441481921443806</v>
          </cell>
          <cell r="R81">
            <v>8.7788636782301204</v>
          </cell>
          <cell r="S81">
            <v>8.312392932575662</v>
          </cell>
          <cell r="T81">
            <v>8.3303726254584749</v>
          </cell>
          <cell r="U81">
            <v>8.8817052686453444</v>
          </cell>
          <cell r="V81">
            <v>9.0822301838819719</v>
          </cell>
          <cell r="W81">
            <v>9.7877805702964444</v>
          </cell>
        </row>
        <row r="82">
          <cell r="B82">
            <v>1.9008347114498936</v>
          </cell>
          <cell r="C82">
            <v>1.828604921170401</v>
          </cell>
          <cell r="D82">
            <v>1.8157744454995743</v>
          </cell>
          <cell r="E82">
            <v>1.805716778481169</v>
          </cell>
          <cell r="F82">
            <v>1.7908969982211618</v>
          </cell>
          <cell r="G82">
            <v>1.7780068742527106</v>
          </cell>
          <cell r="H82">
            <v>1.7577659488620951</v>
          </cell>
          <cell r="I82">
            <v>1.7388457055357125</v>
          </cell>
          <cell r="J82">
            <v>1.7147021946289915</v>
          </cell>
          <cell r="K82">
            <v>1.6989515971096321</v>
          </cell>
          <cell r="L82">
            <v>1.6702983288252788</v>
          </cell>
          <cell r="M82">
            <v>1.660281013235045</v>
          </cell>
          <cell r="N82">
            <v>1.658861125764973</v>
          </cell>
          <cell r="O82">
            <v>1.6675208557299954</v>
          </cell>
          <cell r="P82">
            <v>1.6854612161988014</v>
          </cell>
          <cell r="Q82">
            <v>1.7418915107214383</v>
          </cell>
          <cell r="R82">
            <v>1.808205827181034</v>
          </cell>
          <cell r="S82">
            <v>1.8479983309639114</v>
          </cell>
          <cell r="T82">
            <v>1.9242493883353338</v>
          </cell>
          <cell r="U82">
            <v>2.070811952012511</v>
          </cell>
          <cell r="V82">
            <v>2.2867207028939447</v>
          </cell>
          <cell r="W82">
            <v>2.5071389766168073</v>
          </cell>
        </row>
        <row r="83">
          <cell r="B83">
            <v>38.461516027192459</v>
          </cell>
          <cell r="C83">
            <v>39.144580592255593</v>
          </cell>
          <cell r="D83">
            <v>38.611314286674855</v>
          </cell>
          <cell r="E83">
            <v>39.16464405846942</v>
          </cell>
          <cell r="F83">
            <v>37.899175609283333</v>
          </cell>
          <cell r="G83">
            <v>38.03457592634755</v>
          </cell>
          <cell r="H83">
            <v>39.83037524761717</v>
          </cell>
          <cell r="I83">
            <v>39.263046380382626</v>
          </cell>
          <cell r="J83">
            <v>38.244606792924792</v>
          </cell>
          <cell r="K83">
            <v>37.817565950193547</v>
          </cell>
          <cell r="L83">
            <v>38.333580989795216</v>
          </cell>
          <cell r="M83">
            <v>37.766317051296987</v>
          </cell>
          <cell r="N83">
            <v>37.6997590011661</v>
          </cell>
          <cell r="O83">
            <v>36.080475545244816</v>
          </cell>
          <cell r="P83">
            <v>35.026511467294839</v>
          </cell>
          <cell r="Q83">
            <v>34.770748550917929</v>
          </cell>
          <cell r="R83">
            <v>35.837958502649968</v>
          </cell>
          <cell r="S83">
            <v>36.343163286625327</v>
          </cell>
          <cell r="T83">
            <v>37.704445383033779</v>
          </cell>
          <cell r="U83">
            <v>37.037329461338039</v>
          </cell>
          <cell r="V83">
            <v>34.828178952229614</v>
          </cell>
          <cell r="W83">
            <v>36.164818243401861</v>
          </cell>
        </row>
        <row r="84">
          <cell r="B84">
            <v>35.480832749536944</v>
          </cell>
          <cell r="C84">
            <v>36.778039208653304</v>
          </cell>
          <cell r="D84">
            <v>36.138638384444462</v>
          </cell>
          <cell r="E84">
            <v>36.796570023926911</v>
          </cell>
          <cell r="F84">
            <v>35.937658597869088</v>
          </cell>
          <cell r="G84">
            <v>36.160868254749914</v>
          </cell>
          <cell r="H84">
            <v>37.539766095343566</v>
          </cell>
          <cell r="I84">
            <v>37.340450546666034</v>
          </cell>
          <cell r="J84">
            <v>36.396874422434742</v>
          </cell>
          <cell r="K84">
            <v>35.792513808454636</v>
          </cell>
          <cell r="L84">
            <v>35.387866982837224</v>
          </cell>
          <cell r="M84">
            <v>35.263511160507512</v>
          </cell>
          <cell r="N84">
            <v>34.670670414397719</v>
          </cell>
          <cell r="O84">
            <v>32.816355158019995</v>
          </cell>
          <cell r="P84">
            <v>32.289108621439944</v>
          </cell>
          <cell r="Q84">
            <v>32.116641044111617</v>
          </cell>
          <cell r="R84">
            <v>33.153988726777335</v>
          </cell>
          <cell r="S84">
            <v>33.51560835485693</v>
          </cell>
          <cell r="T84">
            <v>34.664823746219945</v>
          </cell>
          <cell r="U84">
            <v>33.823886794084615</v>
          </cell>
          <cell r="V84">
            <v>32.225246541533863</v>
          </cell>
          <cell r="W84">
            <v>34.034031741555118</v>
          </cell>
        </row>
        <row r="85">
          <cell r="B85">
            <v>48.703114285452394</v>
          </cell>
          <cell r="C85">
            <v>46.901160841081726</v>
          </cell>
          <cell r="D85">
            <v>46.459428454195539</v>
          </cell>
          <cell r="E85">
            <v>46.598927796859137</v>
          </cell>
          <cell r="F85">
            <v>43.539512983358115</v>
          </cell>
          <cell r="G85">
            <v>43.360745762710174</v>
          </cell>
          <cell r="H85">
            <v>46.118067207739053</v>
          </cell>
          <cell r="I85">
            <v>44.567876649021173</v>
          </cell>
          <cell r="J85">
            <v>43.269794005137534</v>
          </cell>
          <cell r="K85">
            <v>43.520819826433566</v>
          </cell>
          <cell r="L85">
            <v>46.306050546780639</v>
          </cell>
          <cell r="M85">
            <v>44.57949336365207</v>
          </cell>
          <cell r="N85">
            <v>45.525338969031175</v>
          </cell>
          <cell r="O85">
            <v>44.095678954426816</v>
          </cell>
          <cell r="P85">
            <v>41.767935068788084</v>
          </cell>
          <cell r="Q85">
            <v>41.287583633290417</v>
          </cell>
          <cell r="R85">
            <v>42.20430539885286</v>
          </cell>
          <cell r="S85">
            <v>42.794374694141638</v>
          </cell>
          <cell r="T85">
            <v>44.913752483892964</v>
          </cell>
          <cell r="U85">
            <v>44.432091709510566</v>
          </cell>
          <cell r="V85">
            <v>40.748716002212525</v>
          </cell>
          <cell r="W85">
            <v>40.98599696117887</v>
          </cell>
        </row>
      </sheetData>
      <sheetData sheetId="5">
        <row r="56">
          <cell r="B56">
            <v>121.63427927427288</v>
          </cell>
          <cell r="C56">
            <v>120.19420900343439</v>
          </cell>
          <cell r="D56">
            <v>118.6894440482351</v>
          </cell>
          <cell r="E56">
            <v>117.34756369044064</v>
          </cell>
          <cell r="F56">
            <v>115.90240659666006</v>
          </cell>
          <cell r="G56">
            <v>114.45752814113341</v>
          </cell>
          <cell r="H56">
            <v>112.88088477978268</v>
          </cell>
          <cell r="I56">
            <v>110.97135793136259</v>
          </cell>
          <cell r="J56">
            <v>108.7739174468004</v>
          </cell>
          <cell r="K56">
            <v>106.8650555159382</v>
          </cell>
          <cell r="L56">
            <v>105.26030624904153</v>
          </cell>
          <cell r="M56">
            <v>104.03708231703716</v>
          </cell>
          <cell r="N56">
            <v>102.5174188953944</v>
          </cell>
          <cell r="O56">
            <v>101.75494226170829</v>
          </cell>
          <cell r="P56">
            <v>100.5769849865529</v>
          </cell>
          <cell r="Q56">
            <v>99.846806203814822</v>
          </cell>
          <cell r="R56">
            <v>99.010763715056527</v>
          </cell>
          <cell r="S56">
            <v>99.098014738819742</v>
          </cell>
          <cell r="T56">
            <v>99.038262151869674</v>
          </cell>
          <cell r="U56">
            <v>97.477896115041048</v>
          </cell>
          <cell r="V56">
            <v>95.696717481807056</v>
          </cell>
          <cell r="W56">
            <v>91.223611999037644</v>
          </cell>
        </row>
        <row r="57">
          <cell r="B57">
            <v>225.1814502082199</v>
          </cell>
          <cell r="C57">
            <v>219.95994426883621</v>
          </cell>
          <cell r="D57">
            <v>219.37700733384474</v>
          </cell>
          <cell r="E57">
            <v>218.04616402865213</v>
          </cell>
          <cell r="F57">
            <v>215.6484197211833</v>
          </cell>
          <cell r="G57">
            <v>214.46022118684292</v>
          </cell>
          <cell r="H57">
            <v>213.13601131268754</v>
          </cell>
          <cell r="I57">
            <v>210.55933798190276</v>
          </cell>
          <cell r="J57">
            <v>206.05493404045407</v>
          </cell>
          <cell r="K57">
            <v>200.18541968523351</v>
          </cell>
          <cell r="L57">
            <v>197.08888504867019</v>
          </cell>
          <cell r="M57">
            <v>194.46735585068899</v>
          </cell>
          <cell r="N57">
            <v>190.8988566328168</v>
          </cell>
          <cell r="O57">
            <v>189.77499985384912</v>
          </cell>
          <cell r="P57">
            <v>187.18156063109387</v>
          </cell>
          <cell r="Q57">
            <v>185.09202433481192</v>
          </cell>
          <cell r="R57">
            <v>183.57235857615376</v>
          </cell>
          <cell r="S57">
            <v>180.36923482315959</v>
          </cell>
          <cell r="T57">
            <v>178.85585370563743</v>
          </cell>
          <cell r="U57">
            <v>176.079843428076</v>
          </cell>
          <cell r="V57">
            <v>170.1566764982239</v>
          </cell>
          <cell r="W57">
            <v>173.95496966469267</v>
          </cell>
        </row>
        <row r="58">
          <cell r="B58">
            <v>221.77408352268699</v>
          </cell>
          <cell r="C58">
            <v>218.82193849750075</v>
          </cell>
          <cell r="D58">
            <v>219.14703753978736</v>
          </cell>
          <cell r="E58">
            <v>218.27158884019201</v>
          </cell>
          <cell r="F58">
            <v>217.94544798758409</v>
          </cell>
          <cell r="G58">
            <v>217.25375707759514</v>
          </cell>
          <cell r="H58">
            <v>218.51523442443957</v>
          </cell>
          <cell r="I58">
            <v>216.1272888049219</v>
          </cell>
          <cell r="J58">
            <v>208.80802025445692</v>
          </cell>
          <cell r="K58">
            <v>201.5399471373124</v>
          </cell>
          <cell r="L58">
            <v>196.77520699517663</v>
          </cell>
          <cell r="M58">
            <v>193.86180161128902</v>
          </cell>
          <cell r="N58">
            <v>191.21615027071601</v>
          </cell>
          <cell r="O58">
            <v>188.445537442893</v>
          </cell>
          <cell r="P58">
            <v>185.99321564944114</v>
          </cell>
          <cell r="Q58">
            <v>183.19363934172449</v>
          </cell>
          <cell r="R58">
            <v>182.02632034746776</v>
          </cell>
          <cell r="S58">
            <v>179.22348482327874</v>
          </cell>
          <cell r="T58">
            <v>178.49300667540803</v>
          </cell>
          <cell r="U58">
            <v>175.65249729510342</v>
          </cell>
          <cell r="V58">
            <v>171.07081308312524</v>
          </cell>
          <cell r="W58">
            <v>175.25312961304638</v>
          </cell>
        </row>
        <row r="59">
          <cell r="B59">
            <v>235.40999723732585</v>
          </cell>
          <cell r="C59">
            <v>224.2725441089747</v>
          </cell>
          <cell r="D59">
            <v>221.58385959934202</v>
          </cell>
          <cell r="E59">
            <v>219.51708350022241</v>
          </cell>
          <cell r="F59">
            <v>214.08891949685687</v>
          </cell>
          <cell r="G59">
            <v>212.3888994422216</v>
          </cell>
          <cell r="H59">
            <v>208.71131992461582</v>
          </cell>
          <cell r="I59">
            <v>206.63548586264324</v>
          </cell>
          <cell r="J59">
            <v>204.36920761907433</v>
          </cell>
          <cell r="K59">
            <v>199.90181511086146</v>
          </cell>
          <cell r="L59">
            <v>198.78675156603924</v>
          </cell>
          <cell r="M59">
            <v>195.54863501888525</v>
          </cell>
          <cell r="N59">
            <v>190.73317895983143</v>
          </cell>
          <cell r="O59">
            <v>190.78028231716317</v>
          </cell>
          <cell r="P59">
            <v>188.14660154430595</v>
          </cell>
          <cell r="Q59">
            <v>186.86909395636556</v>
          </cell>
          <cell r="R59">
            <v>185.53413470869353</v>
          </cell>
          <cell r="S59">
            <v>182.37236799004046</v>
          </cell>
          <cell r="T59">
            <v>180.80290716137606</v>
          </cell>
          <cell r="U59">
            <v>178.37922014983627</v>
          </cell>
          <cell r="V59">
            <v>172.8244060685013</v>
          </cell>
          <cell r="W59">
            <v>178.99071152209532</v>
          </cell>
        </row>
        <row r="60">
          <cell r="B60">
            <v>195.89867139877174</v>
          </cell>
          <cell r="C60">
            <v>195.47631942532789</v>
          </cell>
          <cell r="D60">
            <v>197.15187185957541</v>
          </cell>
          <cell r="E60">
            <v>194.30959421473432</v>
          </cell>
          <cell r="F60">
            <v>193.42831842473831</v>
          </cell>
          <cell r="G60">
            <v>193.86520839192292</v>
          </cell>
          <cell r="H60">
            <v>190.02865630712469</v>
          </cell>
          <cell r="I60">
            <v>183.50376123246139</v>
          </cell>
          <cell r="J60">
            <v>191.68499963391326</v>
          </cell>
          <cell r="K60">
            <v>188.72920903656905</v>
          </cell>
          <cell r="L60">
            <v>177.01231119456648</v>
          </cell>
          <cell r="M60">
            <v>188.27348807907643</v>
          </cell>
          <cell r="N60">
            <v>194.58959975027508</v>
          </cell>
          <cell r="O60">
            <v>195.62635328570951</v>
          </cell>
          <cell r="P60">
            <v>193.97493559760017</v>
          </cell>
          <cell r="Q60">
            <v>187.37737438241095</v>
          </cell>
          <cell r="R60">
            <v>180.91012029679734</v>
          </cell>
          <cell r="S60">
            <v>178.04265522249133</v>
          </cell>
          <cell r="T60">
            <v>173.57733952818023</v>
          </cell>
          <cell r="U60">
            <v>172.31138807560575</v>
          </cell>
          <cell r="V60">
            <v>165.41653551742613</v>
          </cell>
          <cell r="W60">
            <v>169.86321131633719</v>
          </cell>
        </row>
        <row r="61">
          <cell r="B61">
            <v>189.67328646285583</v>
          </cell>
          <cell r="C61">
            <v>186.37834960138625</v>
          </cell>
          <cell r="D61">
            <v>183.00371200632031</v>
          </cell>
          <cell r="E61">
            <v>182.79958269998582</v>
          </cell>
          <cell r="F61">
            <v>188.1763047333169</v>
          </cell>
          <cell r="G61">
            <v>196.23862478246625</v>
          </cell>
          <cell r="H61">
            <v>198.50471511447157</v>
          </cell>
          <cell r="I61">
            <v>198.03426277199659</v>
          </cell>
          <cell r="J61">
            <v>188.93714202297159</v>
          </cell>
          <cell r="K61">
            <v>166.57313846211878</v>
          </cell>
          <cell r="L61">
            <v>177.3224837289327</v>
          </cell>
          <cell r="M61">
            <v>173.48464642524263</v>
          </cell>
          <cell r="N61">
            <v>168.40511648579619</v>
          </cell>
          <cell r="O61">
            <v>164.50600183646532</v>
          </cell>
          <cell r="P61">
            <v>157.89070964017171</v>
          </cell>
          <cell r="Q61">
            <v>156.54671868649686</v>
          </cell>
          <cell r="R61">
            <v>150.98272774193617</v>
          </cell>
          <cell r="S61">
            <v>133.49034526447829</v>
          </cell>
          <cell r="T61">
            <v>136.12744883439865</v>
          </cell>
          <cell r="U61">
            <v>144.37180295996203</v>
          </cell>
          <cell r="V61">
            <v>142.37496426868245</v>
          </cell>
          <cell r="W61">
            <v>151.14897760109969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88.239446850842</v>
          </cell>
          <cell r="K62">
            <v>86.74533846440481</v>
          </cell>
          <cell r="L62">
            <v>86.725541235658469</v>
          </cell>
          <cell r="M62">
            <v>75.793026326704549</v>
          </cell>
          <cell r="N62">
            <v>62.93925470339537</v>
          </cell>
          <cell r="O62">
            <v>62.731744513442976</v>
          </cell>
          <cell r="P62">
            <v>74.709916578370851</v>
          </cell>
          <cell r="Q62">
            <v>67.559459347244129</v>
          </cell>
          <cell r="R62">
            <v>60.628614003822079</v>
          </cell>
          <cell r="S62">
            <v>61.758525329178084</v>
          </cell>
          <cell r="T62">
            <v>63.228078969902981</v>
          </cell>
          <cell r="U62">
            <v>61.398265563037128</v>
          </cell>
          <cell r="V62">
            <v>52.880727863656162</v>
          </cell>
          <cell r="W62">
            <v>49.156335159375352</v>
          </cell>
        </row>
        <row r="64">
          <cell r="B64">
            <v>1814.7925925708896</v>
          </cell>
          <cell r="C64">
            <v>1778.7179127529541</v>
          </cell>
          <cell r="D64">
            <v>1759.7225651666583</v>
          </cell>
          <cell r="E64">
            <v>1766.6759095352459</v>
          </cell>
          <cell r="F64">
            <v>1726.9756357912215</v>
          </cell>
          <cell r="G64">
            <v>1698.2663110128663</v>
          </cell>
          <cell r="H64">
            <v>1672.8154947289256</v>
          </cell>
          <cell r="I64">
            <v>1647.4485938672503</v>
          </cell>
          <cell r="J64">
            <v>1623.9574019053625</v>
          </cell>
          <cell r="K64">
            <v>1614.9974116966773</v>
          </cell>
          <cell r="L64">
            <v>1596.2853887329493</v>
          </cell>
          <cell r="M64">
            <v>1584.618381979762</v>
          </cell>
          <cell r="N64">
            <v>1559.1738305626525</v>
          </cell>
          <cell r="O64">
            <v>1562.0838021580144</v>
          </cell>
          <cell r="P64">
            <v>1556.97906065508</v>
          </cell>
          <cell r="Q64">
            <v>1562.4494954205443</v>
          </cell>
          <cell r="R64">
            <v>1575.0413403601676</v>
          </cell>
          <cell r="S64">
            <v>1573.5590745044524</v>
          </cell>
          <cell r="T64">
            <v>1566.1574594918441</v>
          </cell>
          <cell r="U64">
            <v>1567.1375729336178</v>
          </cell>
          <cell r="V64">
            <v>1552.6673244322067</v>
          </cell>
          <cell r="W64">
            <v>1568.1197854462068</v>
          </cell>
        </row>
        <row r="65">
          <cell r="B65">
            <v>589.65552348511608</v>
          </cell>
          <cell r="C65">
            <v>586.33334467428426</v>
          </cell>
          <cell r="D65">
            <v>583.71336764122702</v>
          </cell>
          <cell r="E65">
            <v>580.72507080181913</v>
          </cell>
          <cell r="F65">
            <v>578.16252252731817</v>
          </cell>
          <cell r="G65">
            <v>575.63349092739395</v>
          </cell>
          <cell r="H65">
            <v>570.94304307565642</v>
          </cell>
          <cell r="I65">
            <v>560.44839496429563</v>
          </cell>
          <cell r="J65">
            <v>548.30173747295873</v>
          </cell>
          <cell r="K65">
            <v>539.09081634237896</v>
          </cell>
          <cell r="L65">
            <v>526.76410320295804</v>
          </cell>
          <cell r="M65">
            <v>516.52105193989121</v>
          </cell>
          <cell r="N65">
            <v>510.32262996527191</v>
          </cell>
          <cell r="O65">
            <v>496.63987537656766</v>
          </cell>
          <cell r="P65">
            <v>494.99993363008991</v>
          </cell>
          <cell r="Q65">
            <v>490.76993819665398</v>
          </cell>
          <cell r="R65">
            <v>491.44391529632588</v>
          </cell>
          <cell r="S65">
            <v>490.10400523515381</v>
          </cell>
          <cell r="T65">
            <v>488.21346644553495</v>
          </cell>
          <cell r="U65">
            <v>472.45586105941385</v>
          </cell>
          <cell r="V65">
            <v>464.51223197797611</v>
          </cell>
          <cell r="W65">
            <v>461.74998529049702</v>
          </cell>
        </row>
        <row r="66">
          <cell r="B66">
            <v>1843.5985948315133</v>
          </cell>
          <cell r="C66">
            <v>1807.1294786210808</v>
          </cell>
          <cell r="D66">
            <v>1786.9760379618085</v>
          </cell>
          <cell r="E66">
            <v>1793.6444170492466</v>
          </cell>
          <cell r="F66">
            <v>1751.714215888303</v>
          </cell>
          <cell r="G66">
            <v>1729.0654820290445</v>
          </cell>
          <cell r="H66">
            <v>1702.7257898560581</v>
          </cell>
          <cell r="I66">
            <v>1676.0003256440275</v>
          </cell>
          <cell r="J66">
            <v>1649.5401846207358</v>
          </cell>
          <cell r="K66">
            <v>1644.0330693468784</v>
          </cell>
          <cell r="L66">
            <v>1625.8298209987095</v>
          </cell>
          <cell r="M66">
            <v>1612.9485362062762</v>
          </cell>
          <cell r="N66">
            <v>1583.9995327140286</v>
          </cell>
          <cell r="O66">
            <v>1592.7176635205431</v>
          </cell>
          <cell r="P66">
            <v>1587.1211024476381</v>
          </cell>
          <cell r="Q66">
            <v>1593.1423524543809</v>
          </cell>
          <cell r="R66">
            <v>1606.5839575774289</v>
          </cell>
          <cell r="S66">
            <v>1613.4681146967255</v>
          </cell>
          <cell r="T66">
            <v>1612.6808515329067</v>
          </cell>
          <cell r="U66">
            <v>1616.211345550915</v>
          </cell>
          <cell r="V66">
            <v>1607.2381311075908</v>
          </cell>
          <cell r="W66">
            <v>1623.8888973312019</v>
          </cell>
        </row>
        <row r="67">
          <cell r="B67">
            <v>1244.2726083290806</v>
          </cell>
          <cell r="C67">
            <v>1236.9352189087926</v>
          </cell>
          <cell r="D67">
            <v>1234.5138875323005</v>
          </cell>
          <cell r="E67">
            <v>1229.6245709069992</v>
          </cell>
          <cell r="F67">
            <v>1180.3973326749419</v>
          </cell>
          <cell r="G67">
            <v>1176.5616442632554</v>
          </cell>
          <cell r="H67">
            <v>1173.8742629292888</v>
          </cell>
          <cell r="I67">
            <v>1172.35264435152</v>
          </cell>
          <cell r="J67">
            <v>1171.80605263607</v>
          </cell>
          <cell r="K67">
            <v>1171.3297519308796</v>
          </cell>
          <cell r="L67">
            <v>1171.7627005330098</v>
          </cell>
          <cell r="M67">
            <v>1171.3103992728529</v>
          </cell>
          <cell r="N67">
            <v>1171.8976615506808</v>
          </cell>
          <cell r="O67">
            <v>1173.1926408045531</v>
          </cell>
          <cell r="P67">
            <v>1175.0895738478007</v>
          </cell>
          <cell r="Q67">
            <v>1177.6433899692688</v>
          </cell>
          <cell r="R67">
            <v>1178.8805715634121</v>
          </cell>
          <cell r="S67">
            <v>1179.6502637494664</v>
          </cell>
          <cell r="T67">
            <v>1190.1662880471056</v>
          </cell>
          <cell r="U67">
            <v>1190.1619065086945</v>
          </cell>
          <cell r="V67">
            <v>1191.4305484042941</v>
          </cell>
          <cell r="W67">
            <v>1197.9552001620818</v>
          </cell>
        </row>
        <row r="68">
          <cell r="B68">
            <v>870.04609229538539</v>
          </cell>
          <cell r="C68">
            <v>965.89687005943244</v>
          </cell>
          <cell r="D68">
            <v>1064.7061025655782</v>
          </cell>
          <cell r="E68">
            <v>1019.9094974619507</v>
          </cell>
          <cell r="F68">
            <v>1096.4376550677266</v>
          </cell>
          <cell r="G68">
            <v>788.16794752547514</v>
          </cell>
          <cell r="H68">
            <v>870.57216552257137</v>
          </cell>
          <cell r="I68">
            <v>920.85192395471108</v>
          </cell>
          <cell r="J68">
            <v>1025.293522517213</v>
          </cell>
          <cell r="K68">
            <v>938.14193984732321</v>
          </cell>
          <cell r="L68">
            <v>967.37099222413246</v>
          </cell>
          <cell r="M68">
            <v>1119.7123665298511</v>
          </cell>
          <cell r="N68">
            <v>1212.1200541129642</v>
          </cell>
          <cell r="O68">
            <v>1188.7462591772603</v>
          </cell>
          <cell r="P68">
            <v>1166.6818906813687</v>
          </cell>
          <cell r="Q68">
            <v>1178.8956321755795</v>
          </cell>
          <cell r="R68">
            <v>1187.5366201934041</v>
          </cell>
          <cell r="S68">
            <v>1088.2757037760455</v>
          </cell>
          <cell r="T68">
            <v>1003.2836126571112</v>
          </cell>
          <cell r="U68">
            <v>1102.1858024837309</v>
          </cell>
          <cell r="V68">
            <v>1133.3534350427935</v>
          </cell>
          <cell r="W68">
            <v>1326.8145057178983</v>
          </cell>
        </row>
        <row r="71">
          <cell r="B71">
            <v>353.11050105855048</v>
          </cell>
          <cell r="C71">
            <v>338.99928726622881</v>
          </cell>
          <cell r="D71">
            <v>330.81121466791683</v>
          </cell>
          <cell r="E71">
            <v>322.60062792473155</v>
          </cell>
          <cell r="F71">
            <v>314.96802384117416</v>
          </cell>
          <cell r="G71">
            <v>307.66912721645485</v>
          </cell>
          <cell r="H71">
            <v>299.91604308203205</v>
          </cell>
          <cell r="I71">
            <v>292.02544748924572</v>
          </cell>
          <cell r="J71">
            <v>285.28995154084981</v>
          </cell>
          <cell r="K71">
            <v>278.23943405325497</v>
          </cell>
          <cell r="L71">
            <v>274.505539179202</v>
          </cell>
          <cell r="M71">
            <v>272.4532897703487</v>
          </cell>
          <cell r="N71">
            <v>269.05725014596675</v>
          </cell>
          <cell r="O71">
            <v>267.14500455129746</v>
          </cell>
          <cell r="P71">
            <v>263.22244092249662</v>
          </cell>
          <cell r="Q71">
            <v>262.42392320793931</v>
          </cell>
          <cell r="R71">
            <v>260.86701839576949</v>
          </cell>
          <cell r="S71">
            <v>256.48574939319604</v>
          </cell>
          <cell r="T71">
            <v>252.03160129885615</v>
          </cell>
          <cell r="U71">
            <v>248.41149101292896</v>
          </cell>
          <cell r="V71">
            <v>245.8820758359463</v>
          </cell>
          <cell r="W71">
            <v>245.72733018022734</v>
          </cell>
        </row>
        <row r="72">
          <cell r="B72">
            <v>310.31912163882328</v>
          </cell>
          <cell r="C72">
            <v>305.95651401869327</v>
          </cell>
          <cell r="D72">
            <v>301.65645126486754</v>
          </cell>
          <cell r="E72">
            <v>295.97947444770347</v>
          </cell>
          <cell r="F72">
            <v>292.06822500541614</v>
          </cell>
          <cell r="G72">
            <v>288.08916314081722</v>
          </cell>
          <cell r="H72">
            <v>283.04737998094873</v>
          </cell>
          <cell r="I72">
            <v>278.41024754820967</v>
          </cell>
          <cell r="J72">
            <v>271.52648820784304</v>
          </cell>
          <cell r="K72">
            <v>264.94907806366194</v>
          </cell>
          <cell r="L72">
            <v>260.4025051928034</v>
          </cell>
          <cell r="M72">
            <v>256.98872572432157</v>
          </cell>
          <cell r="N72">
            <v>253.03941867926687</v>
          </cell>
          <cell r="O72">
            <v>250.23778182717871</v>
          </cell>
          <cell r="P72">
            <v>246.75543479895455</v>
          </cell>
          <cell r="Q72">
            <v>243.03363982584474</v>
          </cell>
          <cell r="R72">
            <v>238.03856037572513</v>
          </cell>
          <cell r="S72">
            <v>233.94690833591582</v>
          </cell>
          <cell r="T72">
            <v>230.88057327532974</v>
          </cell>
          <cell r="U72">
            <v>226.58438720180374</v>
          </cell>
          <cell r="V72">
            <v>222.31979796842825</v>
          </cell>
          <cell r="W72">
            <v>221.55287644477116</v>
          </cell>
        </row>
        <row r="73">
          <cell r="B73">
            <v>360.83452982622481</v>
          </cell>
          <cell r="C73">
            <v>344.45917590691084</v>
          </cell>
          <cell r="D73">
            <v>335.16154945449711</v>
          </cell>
          <cell r="E73">
            <v>326.18519013725626</v>
          </cell>
          <cell r="F73">
            <v>317.67783305854618</v>
          </cell>
          <cell r="G73">
            <v>309.77819900827274</v>
          </cell>
          <cell r="H73">
            <v>301.71012513764902</v>
          </cell>
          <cell r="I73">
            <v>293.33793248477224</v>
          </cell>
          <cell r="J73">
            <v>286.56787083221786</v>
          </cell>
          <cell r="K73">
            <v>279.47487547858822</v>
          </cell>
          <cell r="L73">
            <v>275.78910082612828</v>
          </cell>
          <cell r="M73">
            <v>273.79529787408904</v>
          </cell>
          <cell r="N73">
            <v>270.52408972367255</v>
          </cell>
          <cell r="O73">
            <v>268.67925953994131</v>
          </cell>
          <cell r="P73">
            <v>264.68159836459563</v>
          </cell>
          <cell r="Q73">
            <v>264.05023671891558</v>
          </cell>
          <cell r="R73">
            <v>262.81395290110191</v>
          </cell>
          <cell r="S73">
            <v>258.48548846985113</v>
          </cell>
          <cell r="T73">
            <v>254.10770747658361</v>
          </cell>
          <cell r="U73">
            <v>250.56960993299165</v>
          </cell>
          <cell r="V73">
            <v>248.26711740566026</v>
          </cell>
          <cell r="W73">
            <v>248.25281079034107</v>
          </cell>
        </row>
        <row r="74">
          <cell r="B74">
            <v>410.69047625084193</v>
          </cell>
          <cell r="C74">
            <v>391.03782918296275</v>
          </cell>
          <cell r="D74">
            <v>364.88037764532987</v>
          </cell>
          <cell r="E74">
            <v>347.42841252961438</v>
          </cell>
          <cell r="F74">
            <v>339.4581389423451</v>
          </cell>
          <cell r="G74">
            <v>324.21408932187796</v>
          </cell>
          <cell r="H74">
            <v>308.24707897284014</v>
          </cell>
          <cell r="I74">
            <v>300.39122625174565</v>
          </cell>
          <cell r="J74">
            <v>293.23909204034783</v>
          </cell>
          <cell r="K74">
            <v>285.70730430400363</v>
          </cell>
          <cell r="L74">
            <v>278.89806327837113</v>
          </cell>
          <cell r="M74">
            <v>275.63581947580843</v>
          </cell>
          <cell r="N74">
            <v>272.6994804531559</v>
          </cell>
          <cell r="O74">
            <v>270.50799358968447</v>
          </cell>
          <cell r="P74">
            <v>265.75998258139862</v>
          </cell>
          <cell r="Q74">
            <v>264.26260050893632</v>
          </cell>
          <cell r="R74">
            <v>263.65492210641435</v>
          </cell>
          <cell r="S74">
            <v>261.78551046531345</v>
          </cell>
          <cell r="T74">
            <v>255.80819522258182</v>
          </cell>
          <cell r="U74">
            <v>250.29336631368403</v>
          </cell>
          <cell r="V74">
            <v>249.01492623032857</v>
          </cell>
          <cell r="W74">
            <v>249.55573486630212</v>
          </cell>
        </row>
        <row r="75">
          <cell r="B75">
            <v>340.51962465612422</v>
          </cell>
          <cell r="C75">
            <v>310.72149094520796</v>
          </cell>
          <cell r="D75">
            <v>287.32846392195478</v>
          </cell>
          <cell r="E75">
            <v>269.7351865575618</v>
          </cell>
          <cell r="F75">
            <v>259.07202448545826</v>
          </cell>
          <cell r="G75">
            <v>249.26222827588862</v>
          </cell>
          <cell r="H75">
            <v>241.36211087607219</v>
          </cell>
          <cell r="I75">
            <v>239.27718293232172</v>
          </cell>
          <cell r="J75">
            <v>231.58632043039424</v>
          </cell>
          <cell r="K75">
            <v>214.86364517528773</v>
          </cell>
          <cell r="L75">
            <v>214.70244236911989</v>
          </cell>
          <cell r="M75">
            <v>208.15650005278022</v>
          </cell>
          <cell r="N75">
            <v>201.09056678668296</v>
          </cell>
          <cell r="O75">
            <v>203.10072803212421</v>
          </cell>
          <cell r="P75">
            <v>199.23235020825939</v>
          </cell>
          <cell r="Q75">
            <v>203.01407170204149</v>
          </cell>
          <cell r="R75">
            <v>198.90208805771741</v>
          </cell>
          <cell r="S75">
            <v>185.73214169235902</v>
          </cell>
          <cell r="T75">
            <v>184.41868360119742</v>
          </cell>
          <cell r="U75">
            <v>196.38060126490973</v>
          </cell>
          <cell r="V75">
            <v>199.70775913993796</v>
          </cell>
          <cell r="W75">
            <v>218.37083319112918</v>
          </cell>
        </row>
        <row r="77">
          <cell r="B77">
            <v>1186.412139922624</v>
          </cell>
          <cell r="C77">
            <v>1206.843648782469</v>
          </cell>
          <cell r="D77">
            <v>1188.6189855775369</v>
          </cell>
          <cell r="E77">
            <v>1204.2427641856802</v>
          </cell>
          <cell r="F77">
            <v>1163.7014562476795</v>
          </cell>
          <cell r="G77">
            <v>1160.0602805154424</v>
          </cell>
          <cell r="H77">
            <v>1199.828706414879</v>
          </cell>
          <cell r="I77">
            <v>1170.5069518598411</v>
          </cell>
          <cell r="J77">
            <v>1135.1465057487596</v>
          </cell>
          <cell r="K77">
            <v>1115.0602590381395</v>
          </cell>
          <cell r="L77">
            <v>1124.7927805162653</v>
          </cell>
          <cell r="M77">
            <v>1105.056157838799</v>
          </cell>
          <cell r="N77">
            <v>1096.1864196542922</v>
          </cell>
          <cell r="O77">
            <v>1057.2652212804824</v>
          </cell>
          <cell r="P77">
            <v>1020.8115424374739</v>
          </cell>
          <cell r="Q77">
            <v>1016.2753196623618</v>
          </cell>
          <cell r="R77">
            <v>1051.7069420928801</v>
          </cell>
          <cell r="S77">
            <v>1063.3628185990856</v>
          </cell>
          <cell r="T77">
            <v>1095.3998732572231</v>
          </cell>
          <cell r="U77">
            <v>1073.9880247551537</v>
          </cell>
          <cell r="V77">
            <v>998.56593489284921</v>
          </cell>
          <cell r="W77">
            <v>1041.1033540498122</v>
          </cell>
        </row>
        <row r="78">
          <cell r="B78">
            <v>1094.7612119405226</v>
          </cell>
          <cell r="C78">
            <v>1134.0324650258826</v>
          </cell>
          <cell r="D78">
            <v>1112.5664492789629</v>
          </cell>
          <cell r="E78">
            <v>1131.2780490548944</v>
          </cell>
          <cell r="F78">
            <v>1102.8838378248697</v>
          </cell>
          <cell r="G78">
            <v>1101.8393427714452</v>
          </cell>
          <cell r="H78">
            <v>1130.8295368205074</v>
          </cell>
          <cell r="I78">
            <v>1112.9295574051216</v>
          </cell>
          <cell r="J78">
            <v>1080.0526702381985</v>
          </cell>
          <cell r="K78">
            <v>1055.4996797175143</v>
          </cell>
          <cell r="L78">
            <v>1037.9260903909781</v>
          </cell>
          <cell r="M78">
            <v>1030.6529885101165</v>
          </cell>
          <cell r="N78">
            <v>1006.5581791577472</v>
          </cell>
          <cell r="O78">
            <v>961.76009284166719</v>
          </cell>
          <cell r="P78">
            <v>941.05207290504825</v>
          </cell>
          <cell r="Q78">
            <v>939.11564061181002</v>
          </cell>
          <cell r="R78">
            <v>973.95426117661407</v>
          </cell>
          <cell r="S78">
            <v>980.65353399868161</v>
          </cell>
          <cell r="T78">
            <v>1006.6257658957911</v>
          </cell>
          <cell r="U78">
            <v>980.01476332907453</v>
          </cell>
          <cell r="V78">
            <v>923.73792843617321</v>
          </cell>
          <cell r="W78">
            <v>979.59851921705899</v>
          </cell>
        </row>
        <row r="79">
          <cell r="B79">
            <v>1501.3238218936453</v>
          </cell>
          <cell r="C79">
            <v>1445.4897141896654</v>
          </cell>
          <cell r="D79">
            <v>1430.0048409022613</v>
          </cell>
          <cell r="E79">
            <v>1433.306715422254</v>
          </cell>
          <cell r="F79">
            <v>1338.5823694369399</v>
          </cell>
          <cell r="G79">
            <v>1325.5581365350081</v>
          </cell>
          <cell r="H79">
            <v>1389.2305183665128</v>
          </cell>
          <cell r="I79">
            <v>1329.3746137658238</v>
          </cell>
          <cell r="J79">
            <v>1284.9825112769838</v>
          </cell>
          <cell r="K79">
            <v>1282.8036459268176</v>
          </cell>
          <cell r="L79">
            <v>1359.8943690968611</v>
          </cell>
          <cell r="M79">
            <v>1307.5975985073846</v>
          </cell>
          <cell r="N79">
            <v>1327.7388960158523</v>
          </cell>
          <cell r="O79">
            <v>1291.7826226769375</v>
          </cell>
          <cell r="P79">
            <v>1217.2358177912731</v>
          </cell>
          <cell r="Q79">
            <v>1205.7314370546451</v>
          </cell>
          <cell r="R79">
            <v>1236.1354491768632</v>
          </cell>
          <cell r="S79">
            <v>1252.0682878816694</v>
          </cell>
          <cell r="T79">
            <v>1305.9523297939063</v>
          </cell>
          <cell r="U79">
            <v>1290.2389425053573</v>
          </cell>
          <cell r="V79">
            <v>1168.7670445269996</v>
          </cell>
          <cell r="W79">
            <v>1180.2659592564169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int-research-centre.ec.europa.eu/scientific-tools-databases/potencia-policy-oriented-tool-energy-and-climate-change-impact-assessment-0/central-scenario_en" TargetMode="External"/><Relationship Id="rId2" Type="http://schemas.openxmlformats.org/officeDocument/2006/relationships/hyperlink" Target="https://joint-research-centre.ec.europa.eu/scientific-tools-databases/potencia-policy-oriented-tool-energy-and-climate-change-impact-assessment-0/jrc-idees_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4"/>
  <sheetViews>
    <sheetView topLeftCell="A7" workbookViewId="0">
      <selection activeCell="C14" sqref="C14"/>
    </sheetView>
  </sheetViews>
  <sheetFormatPr defaultColWidth="10.81640625" defaultRowHeight="14.5" x14ac:dyDescent="0.35"/>
  <cols>
    <col min="1" max="2" width="10.81640625" style="2"/>
    <col min="3" max="3" width="42.0898437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431</v>
      </c>
      <c r="D13" s="4" t="s">
        <v>432</v>
      </c>
    </row>
    <row r="14" spans="2:4" x14ac:dyDescent="0.35">
      <c r="B14" s="3"/>
      <c r="C14" s="72" t="s">
        <v>430</v>
      </c>
      <c r="D14" s="4" t="s">
        <v>521</v>
      </c>
    </row>
    <row r="15" spans="2:4" x14ac:dyDescent="0.35">
      <c r="B15" s="3"/>
      <c r="C15" s="72" t="s">
        <v>527</v>
      </c>
      <c r="D15" s="4" t="s">
        <v>523</v>
      </c>
    </row>
    <row r="16" spans="2:4" x14ac:dyDescent="0.35">
      <c r="B16" s="3"/>
      <c r="C16" s="3"/>
    </row>
    <row r="17" spans="2:3" x14ac:dyDescent="0.35">
      <c r="B17" s="3" t="s">
        <v>2</v>
      </c>
    </row>
    <row r="18" spans="2:3" x14ac:dyDescent="0.35">
      <c r="B18" s="70" t="s">
        <v>526</v>
      </c>
      <c r="C18" s="5"/>
    </row>
    <row r="19" spans="2:3" x14ac:dyDescent="0.35">
      <c r="B19" s="138" t="s">
        <v>433</v>
      </c>
      <c r="C19" s="5"/>
    </row>
    <row r="20" spans="2:3" x14ac:dyDescent="0.35">
      <c r="B20" s="70" t="s">
        <v>434</v>
      </c>
      <c r="C20" s="5"/>
    </row>
    <row r="21" spans="2:3" x14ac:dyDescent="0.35">
      <c r="B21" s="138" t="s">
        <v>435</v>
      </c>
      <c r="C21" s="5"/>
    </row>
    <row r="22" spans="2:3" x14ac:dyDescent="0.35">
      <c r="B22" s="138" t="s">
        <v>524</v>
      </c>
      <c r="C22" s="5"/>
    </row>
    <row r="23" spans="2:3" x14ac:dyDescent="0.35">
      <c r="B23" s="138" t="s">
        <v>522</v>
      </c>
      <c r="C23" s="5"/>
    </row>
    <row r="24" spans="2:3" x14ac:dyDescent="0.35">
      <c r="B24" s="5" t="s">
        <v>525</v>
      </c>
      <c r="C24" s="5"/>
    </row>
    <row r="25" spans="2:3" x14ac:dyDescent="0.35">
      <c r="B25" s="5"/>
      <c r="C25" s="5"/>
    </row>
    <row r="26" spans="2:3" x14ac:dyDescent="0.35">
      <c r="B26" s="138" t="s">
        <v>3</v>
      </c>
      <c r="C26" s="5"/>
    </row>
    <row r="27" spans="2:3" x14ac:dyDescent="0.35">
      <c r="B27" s="138" t="s">
        <v>436</v>
      </c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  <row r="32" spans="2:3" x14ac:dyDescent="0.35">
      <c r="B32" s="5"/>
      <c r="C32" s="5"/>
    </row>
    <row r="33" spans="2:3" x14ac:dyDescent="0.35">
      <c r="B33" s="5"/>
      <c r="C33" s="5"/>
    </row>
    <row r="34" spans="2:3" x14ac:dyDescent="0.35">
      <c r="B34" s="5"/>
      <c r="C34" s="5"/>
    </row>
  </sheetData>
  <hyperlinks>
    <hyperlink ref="D14" r:id="rId1" display="JRC-IDEES Potencia 2015" xr:uid="{E52B4FD1-13F5-4847-A208-5819F1E9B104}"/>
    <hyperlink ref="D13" r:id="rId2" xr:uid="{FEEC2ED3-D854-4DC3-A40F-2B85DBCED340}"/>
    <hyperlink ref="D15" r:id="rId3" display="Eurostat - Mopeds and motorcycles by type of motor energy" xr:uid="{B5DD96A0-365F-4A64-852F-5D3052D5D25B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tabSelected="1" workbookViewId="0">
      <selection activeCell="G18" sqref="G18"/>
    </sheetView>
  </sheetViews>
  <sheetFormatPr defaultColWidth="11.453125" defaultRowHeight="14.5" x14ac:dyDescent="0.35"/>
  <cols>
    <col min="1" max="1" width="10.54296875" bestFit="1" customWidth="1"/>
    <col min="2" max="2" width="20.6328125" bestFit="1" customWidth="1"/>
    <col min="3" max="3" width="16.90625" bestFit="1" customWidth="1"/>
    <col min="4" max="5" width="15.453125" bestFit="1" customWidth="1"/>
    <col min="6" max="6" width="27.90625" bestFit="1" customWidth="1"/>
    <col min="7" max="7" width="10.81640625" customWidth="1"/>
    <col min="8" max="8" width="15.90625" bestFit="1" customWidth="1"/>
  </cols>
  <sheetData>
    <row r="1" spans="1:8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35">
      <c r="A2" s="1" t="s">
        <v>134</v>
      </c>
      <c r="B2" s="252">
        <f>Calculations!B45</f>
        <v>2035441</v>
      </c>
      <c r="C2" s="252">
        <f>Calculations!C45</f>
        <v>1326093</v>
      </c>
      <c r="D2" s="252">
        <f>Calculations!D45</f>
        <v>136334311</v>
      </c>
      <c r="E2" s="252">
        <f>Calculations!E45</f>
        <v>104152218</v>
      </c>
      <c r="F2" s="252">
        <f>Calculations!F45</f>
        <v>1900038</v>
      </c>
      <c r="G2" s="252">
        <f>Calculations!G45</f>
        <v>8160425</v>
      </c>
      <c r="H2" s="252">
        <f>Calculations!H45</f>
        <v>0</v>
      </c>
    </row>
    <row r="3" spans="1:8" x14ac:dyDescent="0.35">
      <c r="A3" s="1" t="s">
        <v>136</v>
      </c>
      <c r="B3" s="252">
        <f>Calculations!B46</f>
        <v>10787</v>
      </c>
      <c r="C3" s="252">
        <f>Calculations!C46</f>
        <v>41157</v>
      </c>
      <c r="D3" s="252">
        <f>Calculations!D46</f>
        <v>4506</v>
      </c>
      <c r="E3" s="252">
        <f>Calculations!E46</f>
        <v>611121</v>
      </c>
      <c r="F3" s="252">
        <f>Calculations!F46</f>
        <v>0</v>
      </c>
      <c r="G3" s="252">
        <f>Calculations!G46</f>
        <v>1804</v>
      </c>
      <c r="H3" s="252">
        <f>Calculations!H46</f>
        <v>0</v>
      </c>
    </row>
    <row r="4" spans="1:8" x14ac:dyDescent="0.35">
      <c r="A4" s="1" t="s">
        <v>138</v>
      </c>
      <c r="B4" s="252">
        <f>Calculations!B47</f>
        <v>0</v>
      </c>
      <c r="C4" s="252">
        <f>Calculations!C47</f>
        <v>0</v>
      </c>
      <c r="D4" s="252">
        <f>Calculations!D47</f>
        <v>0</v>
      </c>
      <c r="E4" s="252">
        <f>Calculations!E47</f>
        <v>4248.026038533786</v>
      </c>
      <c r="F4" s="252">
        <f>Calculations!F47</f>
        <v>0</v>
      </c>
      <c r="G4" s="252">
        <f>Calculations!G47</f>
        <v>0</v>
      </c>
      <c r="H4" s="252">
        <f>Calculations!H47</f>
        <v>0</v>
      </c>
    </row>
    <row r="5" spans="1:8" x14ac:dyDescent="0.35">
      <c r="A5" s="1" t="s">
        <v>140</v>
      </c>
      <c r="B5" s="252">
        <f>Calculations!B48</f>
        <v>22673.915249000001</v>
      </c>
      <c r="C5" s="252">
        <f>Calculations!C48</f>
        <v>0</v>
      </c>
      <c r="D5" s="252">
        <f>Calculations!D48</f>
        <v>0</v>
      </c>
      <c r="E5" s="252">
        <f>Calculations!E48</f>
        <v>3717.3778190000007</v>
      </c>
      <c r="F5" s="252">
        <f>Calculations!F48</f>
        <v>0</v>
      </c>
      <c r="G5" s="252">
        <f>Calculations!G48</f>
        <v>0</v>
      </c>
      <c r="H5" s="252">
        <f>Calculations!H48</f>
        <v>0</v>
      </c>
    </row>
    <row r="6" spans="1:8" x14ac:dyDescent="0.35">
      <c r="A6" s="1" t="s">
        <v>142</v>
      </c>
      <c r="B6" s="252">
        <f>Calculations!B49</f>
        <v>0</v>
      </c>
      <c r="C6" s="252">
        <f>Calculations!C49</f>
        <v>0</v>
      </c>
      <c r="D6" s="252">
        <f>Calculations!D49</f>
        <v>0</v>
      </c>
      <c r="E6" s="252">
        <f>Calculations!E49</f>
        <v>0</v>
      </c>
      <c r="F6" s="252">
        <f>Calculations!F49</f>
        <v>0</v>
      </c>
      <c r="G6" s="252">
        <f>Calculations!G49</f>
        <v>0</v>
      </c>
      <c r="H6" s="252">
        <f>Calculations!H49</f>
        <v>0</v>
      </c>
    </row>
    <row r="7" spans="1:8" x14ac:dyDescent="0.35">
      <c r="A7" s="1" t="s">
        <v>143</v>
      </c>
      <c r="B7" s="252">
        <f>Calculations!B50</f>
        <v>3164942.7734222766</v>
      </c>
      <c r="C7" s="252">
        <f>Calculations!C50</f>
        <v>0</v>
      </c>
      <c r="D7" s="252">
        <f>Calculations!D50</f>
        <v>35563548.226577722</v>
      </c>
      <c r="E7" s="252">
        <f>Calculations!E50</f>
        <v>0</v>
      </c>
      <c r="F7" s="252">
        <f>Calculations!F50</f>
        <v>0</v>
      </c>
      <c r="G7" s="252">
        <f>Calculations!G50</f>
        <v>0</v>
      </c>
      <c r="H7" s="252">
        <f>Calculations!H50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12" sqref="E12"/>
    </sheetView>
  </sheetViews>
  <sheetFormatPr defaultColWidth="11.453125" defaultRowHeight="14.5" x14ac:dyDescent="0.35"/>
  <cols>
    <col min="2" max="2" width="20.6328125" bestFit="1" customWidth="1"/>
    <col min="3" max="3" width="16.90625" bestFit="1" customWidth="1"/>
    <col min="4" max="4" width="14.6328125" bestFit="1" customWidth="1"/>
    <col min="5" max="5" width="14.453125" bestFit="1" customWidth="1"/>
    <col min="6" max="6" width="18.90625" bestFit="1" customWidth="1"/>
    <col min="7" max="7" width="10.81640625" customWidth="1"/>
    <col min="8" max="8" width="15.6328125" bestFit="1" customWidth="1"/>
  </cols>
  <sheetData>
    <row r="1" spans="1:8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35">
      <c r="A2" s="1" t="s">
        <v>134</v>
      </c>
      <c r="B2" s="274">
        <f>Calculations!M45</f>
        <v>167305</v>
      </c>
      <c r="C2" s="274">
        <f>Calculations!N45</f>
        <v>172080</v>
      </c>
      <c r="D2" s="274">
        <f>Calculations!O45</f>
        <v>2025326</v>
      </c>
      <c r="E2" s="274">
        <f>Calculations!P45</f>
        <v>25445973</v>
      </c>
      <c r="F2" s="274">
        <f>Calculations!Q45</f>
        <v>0</v>
      </c>
      <c r="G2" s="274">
        <f>Calculations!R45</f>
        <v>308078</v>
      </c>
      <c r="H2" s="274">
        <f>Calculations!S45</f>
        <v>0</v>
      </c>
    </row>
    <row r="3" spans="1:8" x14ac:dyDescent="0.35">
      <c r="A3" s="1" t="s">
        <v>136</v>
      </c>
      <c r="B3" s="274">
        <f>Calculations!M46</f>
        <v>0</v>
      </c>
      <c r="C3" s="274">
        <f>Calculations!N46</f>
        <v>0</v>
      </c>
      <c r="D3" s="274">
        <f>Calculations!O46</f>
        <v>0</v>
      </c>
      <c r="E3" s="274">
        <f>Calculations!P46</f>
        <v>5757605</v>
      </c>
      <c r="F3" s="274">
        <f>Calculations!Q46</f>
        <v>0</v>
      </c>
      <c r="G3" s="274">
        <f>Calculations!R46</f>
        <v>0</v>
      </c>
      <c r="H3" s="274">
        <f>Calculations!S46</f>
        <v>0</v>
      </c>
    </row>
    <row r="4" spans="1:8" x14ac:dyDescent="0.35">
      <c r="A4" s="1" t="s">
        <v>138</v>
      </c>
      <c r="B4" s="274">
        <f>Calculations!M47</f>
        <v>0</v>
      </c>
      <c r="C4" s="274">
        <f>Calculations!N47</f>
        <v>0</v>
      </c>
      <c r="D4" s="274">
        <f>Calculations!O47</f>
        <v>0</v>
      </c>
      <c r="E4" s="274">
        <f>Calculations!P47</f>
        <v>174.84426506184295</v>
      </c>
      <c r="F4" s="274">
        <f>Calculations!Q47</f>
        <v>0</v>
      </c>
      <c r="G4" s="274">
        <f>Calculations!R47</f>
        <v>0</v>
      </c>
      <c r="H4" s="274">
        <f>Calculations!S47</f>
        <v>0</v>
      </c>
    </row>
    <row r="5" spans="1:8" x14ac:dyDescent="0.35">
      <c r="A5" s="1" t="s">
        <v>140</v>
      </c>
      <c r="B5" s="274">
        <f>Calculations!M48</f>
        <v>3470.6318039999996</v>
      </c>
      <c r="C5" s="274">
        <f>Calculations!N48</f>
        <v>0</v>
      </c>
      <c r="D5" s="274">
        <f>Calculations!O48</f>
        <v>0</v>
      </c>
      <c r="E5" s="274">
        <f>Calculations!P48</f>
        <v>652.39031099999988</v>
      </c>
      <c r="F5" s="274">
        <f>Calculations!Q48</f>
        <v>0</v>
      </c>
      <c r="G5" s="274">
        <f>Calculations!R48</f>
        <v>0</v>
      </c>
      <c r="H5" s="274">
        <f>Calculations!S48</f>
        <v>0</v>
      </c>
    </row>
    <row r="6" spans="1:8" x14ac:dyDescent="0.35">
      <c r="A6" s="1" t="s">
        <v>142</v>
      </c>
      <c r="B6" s="274">
        <f>Calculations!M49</f>
        <v>0</v>
      </c>
      <c r="C6" s="274">
        <f>Calculations!N49</f>
        <v>0</v>
      </c>
      <c r="D6" s="274">
        <f>Calculations!O49</f>
        <v>0</v>
      </c>
      <c r="E6" s="274">
        <f>Calculations!P58</f>
        <v>2451.910800626159</v>
      </c>
      <c r="F6" s="274">
        <f>Calculations!Q49</f>
        <v>0</v>
      </c>
      <c r="G6" s="274">
        <f>Calculations!R49</f>
        <v>0</v>
      </c>
      <c r="H6" s="274">
        <f>Calculations!S49</f>
        <v>0</v>
      </c>
    </row>
    <row r="7" spans="1:8" x14ac:dyDescent="0.35">
      <c r="A7" s="1" t="s">
        <v>143</v>
      </c>
      <c r="B7" s="274">
        <f>Calculations!M50</f>
        <v>0</v>
      </c>
      <c r="C7" s="274">
        <f>Calculations!N50</f>
        <v>0</v>
      </c>
      <c r="D7" s="274">
        <f>Calculations!O50</f>
        <v>0</v>
      </c>
      <c r="E7" s="274">
        <f>Calculations!P50</f>
        <v>0</v>
      </c>
      <c r="F7" s="274">
        <f>Calculations!Q50</f>
        <v>0</v>
      </c>
      <c r="G7" s="274">
        <f>Calculations!R50</f>
        <v>0</v>
      </c>
      <c r="H7" s="274">
        <f>Calculations!S50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B35" sqref="B35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4</v>
      </c>
      <c r="B1">
        <v>2015</v>
      </c>
      <c r="D1" s="75" t="s">
        <v>5</v>
      </c>
      <c r="E1" s="76">
        <v>2015</v>
      </c>
    </row>
    <row r="2" spans="1:5" x14ac:dyDescent="0.35">
      <c r="A2" s="14" t="s">
        <v>6</v>
      </c>
      <c r="B2" s="20">
        <v>327835506.99146843</v>
      </c>
    </row>
    <row r="3" spans="1:5" x14ac:dyDescent="0.35">
      <c r="A3" s="13" t="s">
        <v>7</v>
      </c>
      <c r="B3" s="19">
        <v>292751201</v>
      </c>
      <c r="D3" s="14" t="s">
        <v>8</v>
      </c>
      <c r="E3" s="102"/>
    </row>
    <row r="4" spans="1:5" x14ac:dyDescent="0.35">
      <c r="A4" s="12" t="s">
        <v>9</v>
      </c>
      <c r="B4" s="18">
        <v>37036579</v>
      </c>
      <c r="D4" s="24" t="s">
        <v>10</v>
      </c>
      <c r="E4" s="26">
        <v>377464.49938113766</v>
      </c>
    </row>
    <row r="5" spans="1:5" x14ac:dyDescent="0.35">
      <c r="A5" s="11" t="s">
        <v>11</v>
      </c>
      <c r="B5" s="17">
        <v>255004455</v>
      </c>
      <c r="D5" s="22" t="s">
        <v>12</v>
      </c>
      <c r="E5" s="16">
        <v>10913.60207637002</v>
      </c>
    </row>
    <row r="6" spans="1:5" x14ac:dyDescent="0.35">
      <c r="A6" s="10" t="s">
        <v>13</v>
      </c>
      <c r="B6" s="16">
        <v>139055432</v>
      </c>
      <c r="D6" s="22" t="s">
        <v>14</v>
      </c>
      <c r="E6" s="16">
        <v>92736.437017180739</v>
      </c>
    </row>
    <row r="7" spans="1:5" x14ac:dyDescent="0.35">
      <c r="A7" s="10" t="s">
        <v>15</v>
      </c>
      <c r="B7" s="16">
        <v>106612315</v>
      </c>
      <c r="D7" s="22" t="s">
        <v>16</v>
      </c>
      <c r="E7" s="16">
        <v>273814.4602875869</v>
      </c>
    </row>
    <row r="8" spans="1:5" x14ac:dyDescent="0.35">
      <c r="A8" s="10" t="s">
        <v>17</v>
      </c>
      <c r="B8" s="16">
        <v>7685081</v>
      </c>
      <c r="D8" s="23" t="s">
        <v>18</v>
      </c>
      <c r="E8" s="25">
        <v>6658.1409445442414</v>
      </c>
    </row>
    <row r="9" spans="1:5" x14ac:dyDescent="0.35">
      <c r="A9" s="10" t="s">
        <v>19</v>
      </c>
      <c r="B9" s="16">
        <v>1313031</v>
      </c>
      <c r="D9" s="22" t="s">
        <v>20</v>
      </c>
      <c r="E9" s="16">
        <v>215.38927813957602</v>
      </c>
    </row>
    <row r="10" spans="1:5" x14ac:dyDescent="0.35">
      <c r="A10" s="10" t="s">
        <v>21</v>
      </c>
      <c r="B10" s="16">
        <v>181560</v>
      </c>
      <c r="D10" s="21" t="s">
        <v>16</v>
      </c>
      <c r="E10" s="15">
        <v>6442.7516664046652</v>
      </c>
    </row>
    <row r="11" spans="1:5" x14ac:dyDescent="0.35">
      <c r="A11" s="10" t="s">
        <v>22</v>
      </c>
      <c r="B11" s="16">
        <v>157036</v>
      </c>
      <c r="E11" s="16"/>
    </row>
    <row r="12" spans="1:5" x14ac:dyDescent="0.35">
      <c r="A12" s="11" t="s">
        <v>23</v>
      </c>
      <c r="B12" s="17">
        <v>710167</v>
      </c>
      <c r="D12" s="14" t="s">
        <v>24</v>
      </c>
      <c r="E12" s="20">
        <v>2609.5848279533971</v>
      </c>
    </row>
    <row r="13" spans="1:5" x14ac:dyDescent="0.35">
      <c r="A13" s="10" t="s">
        <v>13</v>
      </c>
      <c r="B13" s="16">
        <v>4259</v>
      </c>
      <c r="D13" s="24" t="s">
        <v>7</v>
      </c>
      <c r="E13" s="26">
        <v>2473.626992400099</v>
      </c>
    </row>
    <row r="14" spans="1:5" x14ac:dyDescent="0.35">
      <c r="A14" s="10" t="s">
        <v>15</v>
      </c>
      <c r="B14" s="16">
        <v>664879</v>
      </c>
      <c r="D14" s="22" t="s">
        <v>12</v>
      </c>
      <c r="E14" s="16">
        <v>125.51628099055287</v>
      </c>
    </row>
    <row r="15" spans="1:5" x14ac:dyDescent="0.35">
      <c r="A15" s="10" t="s">
        <v>17</v>
      </c>
      <c r="B15" s="16">
        <v>2004</v>
      </c>
      <c r="D15" s="22" t="s">
        <v>14</v>
      </c>
      <c r="E15" s="16">
        <v>754.56742128280655</v>
      </c>
    </row>
    <row r="16" spans="1:5" x14ac:dyDescent="0.35">
      <c r="A16" s="10" t="s">
        <v>19</v>
      </c>
      <c r="B16" s="16">
        <v>34907</v>
      </c>
      <c r="D16" s="22" t="s">
        <v>16</v>
      </c>
      <c r="E16" s="16">
        <v>1593.5432901267395</v>
      </c>
    </row>
    <row r="17" spans="1:5" x14ac:dyDescent="0.35">
      <c r="A17" s="10" t="s">
        <v>22</v>
      </c>
      <c r="B17" s="16">
        <v>4118</v>
      </c>
      <c r="D17" s="23" t="s">
        <v>25</v>
      </c>
      <c r="E17" s="25">
        <v>135.95783555329817</v>
      </c>
    </row>
    <row r="18" spans="1:5" x14ac:dyDescent="0.35">
      <c r="A18" s="13" t="s">
        <v>25</v>
      </c>
      <c r="B18" s="19">
        <v>35084305.991468422</v>
      </c>
      <c r="D18" s="22" t="s">
        <v>20</v>
      </c>
      <c r="E18" s="16">
        <v>9.1876875380647771</v>
      </c>
    </row>
    <row r="19" spans="1:5" x14ac:dyDescent="0.35">
      <c r="A19" s="12" t="s">
        <v>26</v>
      </c>
      <c r="B19" s="18">
        <v>29147375</v>
      </c>
      <c r="D19" s="21" t="s">
        <v>16</v>
      </c>
      <c r="E19" s="15">
        <v>126.7701480152334</v>
      </c>
    </row>
    <row r="20" spans="1:5" x14ac:dyDescent="0.35">
      <c r="A20" s="10" t="s">
        <v>13</v>
      </c>
      <c r="B20" s="16">
        <v>2226999</v>
      </c>
      <c r="E20" s="16"/>
    </row>
    <row r="21" spans="1:5" x14ac:dyDescent="0.35">
      <c r="A21" s="10" t="s">
        <v>15</v>
      </c>
      <c r="B21" s="16">
        <v>26430217</v>
      </c>
      <c r="D21" s="14" t="s">
        <v>27</v>
      </c>
      <c r="E21" s="20">
        <v>1913337</v>
      </c>
    </row>
    <row r="22" spans="1:5" x14ac:dyDescent="0.35">
      <c r="A22" s="10" t="s">
        <v>17</v>
      </c>
      <c r="B22" s="16">
        <v>320764</v>
      </c>
      <c r="D22" s="24" t="s">
        <v>7</v>
      </c>
      <c r="E22" s="26">
        <v>1859073</v>
      </c>
    </row>
    <row r="23" spans="1:5" x14ac:dyDescent="0.35">
      <c r="A23" s="10" t="s">
        <v>19</v>
      </c>
      <c r="B23" s="16">
        <v>128891</v>
      </c>
      <c r="D23" s="22" t="s">
        <v>12</v>
      </c>
      <c r="E23" s="16">
        <v>263203</v>
      </c>
    </row>
    <row r="24" spans="1:5" x14ac:dyDescent="0.35">
      <c r="A24" s="10" t="s">
        <v>22</v>
      </c>
      <c r="B24" s="16">
        <v>40504</v>
      </c>
      <c r="D24" s="22" t="s">
        <v>14</v>
      </c>
      <c r="E24" s="16">
        <v>1124284</v>
      </c>
    </row>
    <row r="25" spans="1:5" x14ac:dyDescent="0.35">
      <c r="A25" s="11" t="s">
        <v>28</v>
      </c>
      <c r="B25" s="17">
        <v>5936930.9914684212</v>
      </c>
      <c r="D25" s="22" t="s">
        <v>16</v>
      </c>
      <c r="E25" s="16">
        <v>471585.99999999994</v>
      </c>
    </row>
    <row r="26" spans="1:5" x14ac:dyDescent="0.35">
      <c r="A26" s="10" t="s">
        <v>12</v>
      </c>
      <c r="B26" s="16">
        <v>5446891</v>
      </c>
      <c r="D26" s="23" t="s">
        <v>25</v>
      </c>
      <c r="E26" s="25">
        <v>54264</v>
      </c>
    </row>
    <row r="27" spans="1:5" x14ac:dyDescent="0.35">
      <c r="A27" s="9" t="s">
        <v>29</v>
      </c>
      <c r="B27" s="15">
        <v>490039.99146842147</v>
      </c>
      <c r="D27" s="22" t="s">
        <v>20</v>
      </c>
      <c r="E27" s="16">
        <v>17901</v>
      </c>
    </row>
    <row r="28" spans="1:5" x14ac:dyDescent="0.35">
      <c r="D28" s="21" t="s">
        <v>16</v>
      </c>
      <c r="E28" s="15">
        <v>36363</v>
      </c>
    </row>
    <row r="29" spans="1:5" x14ac:dyDescent="0.35">
      <c r="A29" s="14" t="s">
        <v>30</v>
      </c>
      <c r="B29" s="20">
        <v>8854.0777976351601</v>
      </c>
    </row>
    <row r="30" spans="1:5" x14ac:dyDescent="0.35">
      <c r="A30" s="24" t="s">
        <v>7</v>
      </c>
      <c r="B30" s="26">
        <v>8346.0790641255444</v>
      </c>
      <c r="D30" s="14" t="s">
        <v>31</v>
      </c>
      <c r="E30" s="20"/>
    </row>
    <row r="31" spans="1:5" x14ac:dyDescent="0.35">
      <c r="A31" s="22" t="s">
        <v>12</v>
      </c>
      <c r="B31" s="16">
        <v>1103.3234132134789</v>
      </c>
      <c r="D31" s="24" t="s">
        <v>32</v>
      </c>
      <c r="E31" s="26">
        <v>242091488</v>
      </c>
    </row>
    <row r="32" spans="1:5" x14ac:dyDescent="0.35">
      <c r="A32" s="22" t="s">
        <v>14</v>
      </c>
      <c r="B32" s="16">
        <v>3725.516078160827</v>
      </c>
      <c r="D32" s="22" t="s">
        <v>12</v>
      </c>
      <c r="E32" s="16">
        <v>22885420</v>
      </c>
    </row>
    <row r="33" spans="1:5" x14ac:dyDescent="0.35">
      <c r="A33" s="22" t="s">
        <v>16</v>
      </c>
      <c r="B33" s="16">
        <v>3517.239572751238</v>
      </c>
      <c r="D33" s="22" t="s">
        <v>14</v>
      </c>
      <c r="E33" s="16">
        <v>138174654</v>
      </c>
    </row>
    <row r="34" spans="1:5" x14ac:dyDescent="0.35">
      <c r="A34" s="23" t="s">
        <v>25</v>
      </c>
      <c r="B34" s="25">
        <v>507.99873350961605</v>
      </c>
      <c r="D34" s="22" t="s">
        <v>16</v>
      </c>
      <c r="E34" s="16">
        <v>81031414</v>
      </c>
    </row>
    <row r="35" spans="1:5" x14ac:dyDescent="0.35">
      <c r="A35" s="22" t="s">
        <v>20</v>
      </c>
      <c r="B35" s="16">
        <v>165.67674900357699</v>
      </c>
      <c r="D35" s="23" t="s">
        <v>33</v>
      </c>
      <c r="E35" s="25">
        <v>2267709.2929717926</v>
      </c>
    </row>
    <row r="36" spans="1:5" x14ac:dyDescent="0.35">
      <c r="A36" s="21" t="s">
        <v>16</v>
      </c>
      <c r="B36" s="15">
        <v>342.32198450603903</v>
      </c>
      <c r="D36" s="22" t="s">
        <v>20</v>
      </c>
      <c r="E36" s="16">
        <v>419657.6616262116</v>
      </c>
    </row>
    <row r="37" spans="1:5" x14ac:dyDescent="0.35">
      <c r="D37" s="21" t="s">
        <v>16</v>
      </c>
      <c r="E37" s="15">
        <v>1848051.6313455808</v>
      </c>
    </row>
    <row r="39" spans="1:5" x14ac:dyDescent="0.35">
      <c r="D39" s="14" t="s">
        <v>30</v>
      </c>
      <c r="E39" s="20">
        <v>1688.128457276671</v>
      </c>
    </row>
    <row r="40" spans="1:5" x14ac:dyDescent="0.35">
      <c r="D40" s="24" t="s">
        <v>7</v>
      </c>
      <c r="E40" s="26">
        <v>1607.642640613188</v>
      </c>
    </row>
    <row r="41" spans="1:5" x14ac:dyDescent="0.35">
      <c r="D41" s="22" t="s">
        <v>12</v>
      </c>
      <c r="E41" s="16">
        <v>136.969297198725</v>
      </c>
    </row>
    <row r="42" spans="1:5" x14ac:dyDescent="0.35">
      <c r="D42" s="22" t="s">
        <v>14</v>
      </c>
      <c r="E42" s="16">
        <v>633.04279279279297</v>
      </c>
    </row>
    <row r="43" spans="1:5" x14ac:dyDescent="0.35">
      <c r="D43" s="22" t="s">
        <v>16</v>
      </c>
      <c r="E43" s="16">
        <v>837.63055062166995</v>
      </c>
    </row>
    <row r="44" spans="1:5" x14ac:dyDescent="0.35">
      <c r="D44" s="23" t="s">
        <v>25</v>
      </c>
      <c r="E44" s="25">
        <v>80.485816663482993</v>
      </c>
    </row>
    <row r="45" spans="1:5" x14ac:dyDescent="0.35">
      <c r="D45" s="22" t="s">
        <v>20</v>
      </c>
      <c r="E45" s="16">
        <v>16.485103132161999</v>
      </c>
    </row>
    <row r="46" spans="1:5" x14ac:dyDescent="0.35">
      <c r="D46" s="21" t="s">
        <v>16</v>
      </c>
      <c r="E46" s="15">
        <v>64.000713531320997</v>
      </c>
    </row>
    <row r="48" spans="1:5" x14ac:dyDescent="0.35">
      <c r="D48" s="14" t="s">
        <v>34</v>
      </c>
      <c r="E48" s="20">
        <v>1674.497023245706</v>
      </c>
    </row>
    <row r="49" spans="4:5" x14ac:dyDescent="0.35">
      <c r="D49" s="24" t="s">
        <v>7</v>
      </c>
      <c r="E49" s="26">
        <v>1594.0112065822229</v>
      </c>
    </row>
    <row r="50" spans="4:5" x14ac:dyDescent="0.35">
      <c r="D50" s="22" t="s">
        <v>12</v>
      </c>
      <c r="E50" s="16">
        <v>123.33786316776001</v>
      </c>
    </row>
    <row r="51" spans="4:5" x14ac:dyDescent="0.35">
      <c r="D51" s="22" t="s">
        <v>14</v>
      </c>
      <c r="E51" s="16">
        <v>633.04279279279297</v>
      </c>
    </row>
    <row r="52" spans="4:5" x14ac:dyDescent="0.35">
      <c r="D52" s="22" t="s">
        <v>16</v>
      </c>
      <c r="E52" s="16">
        <v>837.63055062166995</v>
      </c>
    </row>
    <row r="53" spans="4:5" x14ac:dyDescent="0.35">
      <c r="D53" s="23" t="s">
        <v>25</v>
      </c>
      <c r="E53" s="25">
        <v>80.485816663482993</v>
      </c>
    </row>
    <row r="54" spans="4:5" x14ac:dyDescent="0.35">
      <c r="D54" s="22" t="s">
        <v>20</v>
      </c>
      <c r="E54" s="16">
        <v>16.485103132161999</v>
      </c>
    </row>
    <row r="55" spans="4:5" x14ac:dyDescent="0.35">
      <c r="D55" s="21" t="s">
        <v>16</v>
      </c>
      <c r="E55" s="15">
        <v>64.000713531320997</v>
      </c>
    </row>
    <row r="57" spans="4:5" x14ac:dyDescent="0.35">
      <c r="D57" s="14" t="s">
        <v>35</v>
      </c>
      <c r="E57" s="20">
        <v>83.600020599576894</v>
      </c>
    </row>
    <row r="58" spans="4:5" x14ac:dyDescent="0.35">
      <c r="D58" s="24" t="s">
        <v>7</v>
      </c>
      <c r="E58" s="26">
        <v>81.206615141762882</v>
      </c>
    </row>
    <row r="59" spans="4:5" x14ac:dyDescent="0.35">
      <c r="D59" s="22" t="s">
        <v>12</v>
      </c>
      <c r="E59" s="16">
        <v>0</v>
      </c>
    </row>
    <row r="60" spans="4:5" x14ac:dyDescent="0.35">
      <c r="D60" s="22" t="s">
        <v>14</v>
      </c>
      <c r="E60" s="16">
        <v>42.50539376196491</v>
      </c>
    </row>
    <row r="61" spans="4:5" x14ac:dyDescent="0.35">
      <c r="D61" s="22" t="s">
        <v>16</v>
      </c>
      <c r="E61" s="16">
        <v>38.701221379797971</v>
      </c>
    </row>
    <row r="62" spans="4:5" x14ac:dyDescent="0.35">
      <c r="D62" s="23" t="s">
        <v>25</v>
      </c>
      <c r="E62" s="25">
        <v>2.3934054578140085</v>
      </c>
    </row>
    <row r="63" spans="4:5" x14ac:dyDescent="0.35">
      <c r="D63" s="22" t="s">
        <v>20</v>
      </c>
      <c r="E63" s="16">
        <v>0.87423703090800231</v>
      </c>
    </row>
    <row r="64" spans="4:5" x14ac:dyDescent="0.35">
      <c r="D64" s="21" t="s">
        <v>16</v>
      </c>
      <c r="E64" s="15">
        <v>1.5191684269060062</v>
      </c>
    </row>
    <row r="66" spans="4:5" x14ac:dyDescent="0.35">
      <c r="D66" s="83" t="s">
        <v>36</v>
      </c>
      <c r="E66" s="118"/>
    </row>
    <row r="68" spans="4:5" x14ac:dyDescent="0.35">
      <c r="D68" s="14" t="s">
        <v>37</v>
      </c>
      <c r="E68" s="102"/>
    </row>
    <row r="69" spans="4:5" x14ac:dyDescent="0.35">
      <c r="D69" s="24" t="s">
        <v>38</v>
      </c>
      <c r="E69" s="122">
        <v>130.22161475100762</v>
      </c>
    </row>
    <row r="70" spans="4:5" x14ac:dyDescent="0.35">
      <c r="D70" s="22" t="s">
        <v>12</v>
      </c>
      <c r="E70" s="106">
        <v>86.949692822650192</v>
      </c>
    </row>
    <row r="71" spans="4:5" x14ac:dyDescent="0.35">
      <c r="D71" s="22" t="s">
        <v>14</v>
      </c>
      <c r="E71" s="106">
        <v>122.90013377402863</v>
      </c>
    </row>
    <row r="72" spans="4:5" x14ac:dyDescent="0.35">
      <c r="D72" s="22" t="s">
        <v>16</v>
      </c>
      <c r="E72" s="123">
        <v>171.82743762537481</v>
      </c>
    </row>
    <row r="73" spans="4:5" x14ac:dyDescent="0.35">
      <c r="D73" s="23" t="s">
        <v>39</v>
      </c>
      <c r="E73" s="121">
        <v>41.790308362298994</v>
      </c>
    </row>
    <row r="74" spans="4:5" x14ac:dyDescent="0.35">
      <c r="D74" s="22" t="s">
        <v>20</v>
      </c>
      <c r="E74" s="106">
        <v>23.443252423116675</v>
      </c>
    </row>
    <row r="75" spans="4:5" x14ac:dyDescent="0.35">
      <c r="D75" s="21" t="s">
        <v>16</v>
      </c>
      <c r="E75" s="105">
        <v>50.822309252415387</v>
      </c>
    </row>
    <row r="77" spans="4:5" x14ac:dyDescent="0.35">
      <c r="D77" s="14" t="s">
        <v>40</v>
      </c>
      <c r="E77" s="102"/>
    </row>
    <row r="78" spans="4:5" x14ac:dyDescent="0.35">
      <c r="D78" s="24" t="s">
        <v>7</v>
      </c>
      <c r="E78" s="122">
        <v>1330.5701241425693</v>
      </c>
    </row>
    <row r="79" spans="4:5" x14ac:dyDescent="0.35">
      <c r="D79" s="22" t="s">
        <v>12</v>
      </c>
      <c r="E79" s="106">
        <v>476.88013050973154</v>
      </c>
    </row>
    <row r="80" spans="4:5" x14ac:dyDescent="0.35">
      <c r="D80" s="22" t="s">
        <v>14</v>
      </c>
      <c r="E80" s="106">
        <v>671.15374877060117</v>
      </c>
    </row>
    <row r="81" spans="4:5" x14ac:dyDescent="0.35">
      <c r="D81" s="22" t="s">
        <v>16</v>
      </c>
      <c r="E81" s="106">
        <v>3379.1149231036115</v>
      </c>
    </row>
    <row r="82" spans="4:5" x14ac:dyDescent="0.35">
      <c r="D82" s="23" t="s">
        <v>25</v>
      </c>
      <c r="E82" s="121">
        <v>2505.4886398588046</v>
      </c>
    </row>
    <row r="83" spans="4:5" x14ac:dyDescent="0.35">
      <c r="D83" s="22" t="s">
        <v>20</v>
      </c>
      <c r="E83" s="106">
        <v>513.24996022930441</v>
      </c>
    </row>
    <row r="84" spans="4:5" x14ac:dyDescent="0.35">
      <c r="D84" s="21" t="s">
        <v>16</v>
      </c>
      <c r="E84" s="105">
        <v>3486.2400796203119</v>
      </c>
    </row>
    <row r="86" spans="4:5" x14ac:dyDescent="0.35">
      <c r="D86" s="14" t="s">
        <v>41</v>
      </c>
      <c r="E86" s="102"/>
    </row>
    <row r="87" spans="4:5" x14ac:dyDescent="0.35">
      <c r="D87" s="24" t="s">
        <v>42</v>
      </c>
      <c r="E87" s="26">
        <v>203039.09495815259</v>
      </c>
    </row>
    <row r="88" spans="4:5" x14ac:dyDescent="0.35">
      <c r="D88" s="22" t="s">
        <v>12</v>
      </c>
      <c r="E88" s="16">
        <v>41464.580861046496</v>
      </c>
    </row>
    <row r="89" spans="4:5" x14ac:dyDescent="0.35">
      <c r="D89" s="22" t="s">
        <v>14</v>
      </c>
      <c r="E89" s="16">
        <v>82484.885506847684</v>
      </c>
    </row>
    <row r="90" spans="4:5" x14ac:dyDescent="0.35">
      <c r="D90" s="22" t="s">
        <v>16</v>
      </c>
      <c r="E90" s="16">
        <v>580624.658678559</v>
      </c>
    </row>
    <row r="91" spans="4:5" x14ac:dyDescent="0.35">
      <c r="D91" s="23" t="s">
        <v>43</v>
      </c>
      <c r="E91" s="25">
        <v>122699.0443856745</v>
      </c>
    </row>
    <row r="92" spans="4:5" x14ac:dyDescent="0.35">
      <c r="D92" s="22" t="s">
        <v>20</v>
      </c>
      <c r="E92" s="16">
        <v>12032.24837381018</v>
      </c>
    </row>
    <row r="93" spans="4:5" x14ac:dyDescent="0.35">
      <c r="D93" s="21" t="s">
        <v>16</v>
      </c>
      <c r="E93" s="15">
        <v>177178.77145462873</v>
      </c>
    </row>
    <row r="95" spans="4:5" x14ac:dyDescent="0.35">
      <c r="D95" s="14" t="s">
        <v>44</v>
      </c>
      <c r="E95" s="102"/>
    </row>
    <row r="96" spans="4:5" x14ac:dyDescent="0.35">
      <c r="D96" s="24" t="s">
        <v>7</v>
      </c>
      <c r="E96" s="26">
        <v>1166.2860288078562</v>
      </c>
    </row>
    <row r="97" spans="4:5" x14ac:dyDescent="0.35">
      <c r="D97" s="22" t="s">
        <v>12</v>
      </c>
      <c r="E97" s="16">
        <v>2134.0000000000014</v>
      </c>
    </row>
    <row r="98" spans="4:5" x14ac:dyDescent="0.35">
      <c r="D98" s="22" t="s">
        <v>14</v>
      </c>
      <c r="E98" s="16">
        <v>1775.9999999999995</v>
      </c>
    </row>
    <row r="99" spans="4:5" x14ac:dyDescent="0.35">
      <c r="D99" s="22" t="s">
        <v>16</v>
      </c>
      <c r="E99" s="16">
        <v>562.99999999999966</v>
      </c>
    </row>
    <row r="100" spans="4:5" x14ac:dyDescent="0.35">
      <c r="D100" s="23" t="s">
        <v>25</v>
      </c>
      <c r="E100" s="25">
        <v>674.20574517969669</v>
      </c>
    </row>
    <row r="101" spans="4:5" x14ac:dyDescent="0.35">
      <c r="D101" s="22" t="s">
        <v>20</v>
      </c>
      <c r="E101" s="16">
        <v>1085.8894758793242</v>
      </c>
    </row>
    <row r="102" spans="4:5" x14ac:dyDescent="0.35">
      <c r="D102" s="21" t="s">
        <v>16</v>
      </c>
      <c r="E102" s="15">
        <v>568.16554056392647</v>
      </c>
    </row>
    <row r="104" spans="4:5" x14ac:dyDescent="0.35">
      <c r="D104" s="14" t="s">
        <v>45</v>
      </c>
      <c r="E104" s="95"/>
    </row>
    <row r="105" spans="4:5" x14ac:dyDescent="0.35">
      <c r="D105" s="24" t="s">
        <v>46</v>
      </c>
      <c r="E105" s="120">
        <v>1</v>
      </c>
    </row>
    <row r="106" spans="4:5" x14ac:dyDescent="0.35">
      <c r="D106" s="22" t="s">
        <v>12</v>
      </c>
      <c r="E106" s="90">
        <v>2.8912923186851052E-2</v>
      </c>
    </row>
    <row r="107" spans="4:5" x14ac:dyDescent="0.35">
      <c r="D107" s="22" t="s">
        <v>14</v>
      </c>
      <c r="E107" s="90">
        <v>0.24568254013085841</v>
      </c>
    </row>
    <row r="108" spans="4:5" x14ac:dyDescent="0.35">
      <c r="D108" s="22" t="s">
        <v>16</v>
      </c>
      <c r="E108" s="90">
        <v>0.72540453668229055</v>
      </c>
    </row>
    <row r="109" spans="4:5" x14ac:dyDescent="0.35">
      <c r="D109" s="23" t="s">
        <v>47</v>
      </c>
      <c r="E109" s="119">
        <v>1</v>
      </c>
    </row>
    <row r="110" spans="4:5" x14ac:dyDescent="0.35">
      <c r="D110" s="22" t="s">
        <v>20</v>
      </c>
      <c r="E110" s="86">
        <v>3.2349762483785884E-2</v>
      </c>
    </row>
    <row r="111" spans="4:5" x14ac:dyDescent="0.35">
      <c r="D111" s="21" t="s">
        <v>16</v>
      </c>
      <c r="E111" s="84">
        <v>0.96765023751621404</v>
      </c>
    </row>
    <row r="113" spans="4:5" x14ac:dyDescent="0.35">
      <c r="D113" s="14" t="s">
        <v>48</v>
      </c>
      <c r="E113" s="95"/>
    </row>
    <row r="114" spans="4:5" x14ac:dyDescent="0.35">
      <c r="D114" s="24" t="s">
        <v>7</v>
      </c>
      <c r="E114" s="120">
        <v>1</v>
      </c>
    </row>
    <row r="115" spans="4:5" x14ac:dyDescent="0.35">
      <c r="D115" s="22" t="s">
        <v>12</v>
      </c>
      <c r="E115" s="90">
        <v>5.0741797925146159E-2</v>
      </c>
    </row>
    <row r="116" spans="4:5" x14ac:dyDescent="0.35">
      <c r="D116" s="22" t="s">
        <v>14</v>
      </c>
      <c r="E116" s="90">
        <v>0.30504494962301026</v>
      </c>
    </row>
    <row r="117" spans="4:5" x14ac:dyDescent="0.35">
      <c r="D117" s="22" t="s">
        <v>16</v>
      </c>
      <c r="E117" s="90">
        <v>0.64421325245184358</v>
      </c>
    </row>
    <row r="118" spans="4:5" x14ac:dyDescent="0.35">
      <c r="D118" s="23" t="s">
        <v>25</v>
      </c>
      <c r="E118" s="119">
        <v>1</v>
      </c>
    </row>
    <row r="119" spans="4:5" x14ac:dyDescent="0.35">
      <c r="D119" s="22" t="s">
        <v>20</v>
      </c>
      <c r="E119" s="86">
        <v>6.7577477242663386E-2</v>
      </c>
    </row>
    <row r="120" spans="4:5" x14ac:dyDescent="0.35">
      <c r="D120" s="21" t="s">
        <v>16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Z251"/>
  <sheetViews>
    <sheetView workbookViewId="0">
      <pane xSplit="21" ySplit="1" topLeftCell="V170" activePane="bottomRight" state="frozen"/>
      <selection pane="topRight" activeCell="C1" sqref="C1"/>
      <selection pane="bottomLeft" activeCell="A2" sqref="A2"/>
      <selection pane="bottomRight" activeCell="A237" sqref="A237"/>
    </sheetView>
  </sheetViews>
  <sheetFormatPr defaultColWidth="11.453125" defaultRowHeight="14.5" x14ac:dyDescent="0.35"/>
  <cols>
    <col min="1" max="1" width="37" bestFit="1" customWidth="1"/>
    <col min="2" max="16" width="9.7265625" style="254" hidden="1" customWidth="1"/>
    <col min="17" max="20" width="9.7265625" style="254" customWidth="1"/>
    <col min="21" max="21" width="7.81640625" customWidth="1"/>
    <col min="22" max="22" width="8.81640625" customWidth="1"/>
    <col min="23" max="23" width="13.453125" customWidth="1"/>
    <col min="24" max="52" width="7.81640625" bestFit="1" customWidth="1"/>
  </cols>
  <sheetData>
    <row r="1" spans="1:52" ht="15" thickBot="1" x14ac:dyDescent="0.4">
      <c r="A1" s="27" t="s">
        <v>49</v>
      </c>
      <c r="B1" s="253">
        <v>2000</v>
      </c>
      <c r="C1" s="253">
        <v>2001</v>
      </c>
      <c r="D1" s="253">
        <v>2002</v>
      </c>
      <c r="E1" s="253">
        <v>2003</v>
      </c>
      <c r="F1" s="253">
        <v>2004</v>
      </c>
      <c r="G1" s="253">
        <v>2005</v>
      </c>
      <c r="H1" s="253">
        <v>2006</v>
      </c>
      <c r="I1" s="253">
        <v>2007</v>
      </c>
      <c r="J1" s="253">
        <v>2008</v>
      </c>
      <c r="K1" s="253">
        <v>2009</v>
      </c>
      <c r="L1" s="253">
        <v>2010</v>
      </c>
      <c r="M1" s="253">
        <v>2011</v>
      </c>
      <c r="N1" s="253">
        <v>2012</v>
      </c>
      <c r="O1" s="253">
        <v>2013</v>
      </c>
      <c r="P1" s="253">
        <v>2014</v>
      </c>
      <c r="Q1" s="253">
        <v>2015</v>
      </c>
      <c r="R1" s="253">
        <v>2016</v>
      </c>
      <c r="S1" s="253">
        <v>2017</v>
      </c>
      <c r="T1" s="253">
        <v>2018</v>
      </c>
      <c r="U1" s="28">
        <v>2019</v>
      </c>
      <c r="V1" s="28">
        <v>2020</v>
      </c>
      <c r="W1" s="28">
        <v>2021</v>
      </c>
      <c r="X1" s="28">
        <v>2022</v>
      </c>
      <c r="Y1" s="28">
        <v>2023</v>
      </c>
      <c r="Z1" s="28">
        <v>2024</v>
      </c>
      <c r="AA1" s="28">
        <v>2025</v>
      </c>
      <c r="AB1" s="28">
        <v>2026</v>
      </c>
      <c r="AC1" s="28">
        <v>2027</v>
      </c>
      <c r="AD1" s="28">
        <v>2028</v>
      </c>
      <c r="AE1" s="28">
        <v>2029</v>
      </c>
      <c r="AF1" s="28">
        <v>2030</v>
      </c>
      <c r="AG1" s="28">
        <v>2031</v>
      </c>
      <c r="AH1" s="28">
        <v>2032</v>
      </c>
      <c r="AI1" s="28">
        <v>2033</v>
      </c>
      <c r="AJ1" s="28">
        <v>2034</v>
      </c>
      <c r="AK1" s="28">
        <v>2035</v>
      </c>
      <c r="AL1" s="28">
        <v>2036</v>
      </c>
      <c r="AM1" s="28">
        <v>2037</v>
      </c>
      <c r="AN1" s="28">
        <v>2038</v>
      </c>
      <c r="AO1" s="28">
        <v>2039</v>
      </c>
      <c r="AP1" s="28">
        <v>2040</v>
      </c>
      <c r="AQ1" s="28">
        <v>2041</v>
      </c>
      <c r="AR1" s="28">
        <v>2042</v>
      </c>
      <c r="AS1" s="28">
        <v>2043</v>
      </c>
      <c r="AT1" s="28">
        <v>2044</v>
      </c>
      <c r="AU1" s="28">
        <v>2045</v>
      </c>
      <c r="AV1" s="28">
        <v>2046</v>
      </c>
      <c r="AW1" s="28">
        <v>2047</v>
      </c>
      <c r="AX1" s="28">
        <v>2048</v>
      </c>
      <c r="AY1" s="28">
        <v>2049</v>
      </c>
      <c r="AZ1" s="28">
        <v>2050</v>
      </c>
    </row>
    <row r="2" spans="1:52" x14ac:dyDescent="0.35">
      <c r="A2" s="29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x14ac:dyDescent="0.35">
      <c r="A3" s="31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 x14ac:dyDescent="0.35">
      <c r="A4" s="33" t="s">
        <v>7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35">
      <c r="A5" s="35" t="s">
        <v>51</v>
      </c>
      <c r="B5" s="257">
        <v>227942846</v>
      </c>
      <c r="C5" s="257">
        <v>234377604</v>
      </c>
      <c r="D5" s="257">
        <v>239280894</v>
      </c>
      <c r="E5" s="257">
        <v>243548497</v>
      </c>
      <c r="F5" s="257">
        <v>247577889</v>
      </c>
      <c r="G5" s="257">
        <v>253066482</v>
      </c>
      <c r="H5" s="257">
        <v>258973453</v>
      </c>
      <c r="I5" s="257">
        <v>265190216</v>
      </c>
      <c r="J5" s="257">
        <v>269860619</v>
      </c>
      <c r="K5" s="257">
        <v>272113428</v>
      </c>
      <c r="L5" s="257">
        <v>276529092</v>
      </c>
      <c r="M5" s="257">
        <v>279812599</v>
      </c>
      <c r="N5" s="257">
        <v>281549162</v>
      </c>
      <c r="O5" s="257">
        <v>286000218</v>
      </c>
      <c r="P5" s="257">
        <v>289308296</v>
      </c>
      <c r="Q5" s="257">
        <v>292751201</v>
      </c>
      <c r="R5" s="257">
        <v>299873301</v>
      </c>
      <c r="S5" s="257">
        <v>306661748</v>
      </c>
      <c r="T5" s="257">
        <v>312056733</v>
      </c>
      <c r="U5" s="37">
        <v>316958901</v>
      </c>
      <c r="V5" s="37">
        <v>321103966</v>
      </c>
      <c r="W5" s="37">
        <v>325203751</v>
      </c>
      <c r="X5" s="37">
        <v>329324929</v>
      </c>
      <c r="Y5" s="37">
        <v>332982268</v>
      </c>
      <c r="Z5" s="37">
        <v>336234566</v>
      </c>
      <c r="AA5" s="37">
        <v>339304588</v>
      </c>
      <c r="AB5" s="37">
        <v>341688416</v>
      </c>
      <c r="AC5" s="37">
        <v>343723797</v>
      </c>
      <c r="AD5" s="37">
        <v>345835620</v>
      </c>
      <c r="AE5" s="37">
        <v>347848443</v>
      </c>
      <c r="AF5" s="37">
        <v>349919184</v>
      </c>
      <c r="AG5" s="37">
        <v>352052902</v>
      </c>
      <c r="AH5" s="37">
        <v>354192442</v>
      </c>
      <c r="AI5" s="37">
        <v>356387637</v>
      </c>
      <c r="AJ5" s="37">
        <v>358552498</v>
      </c>
      <c r="AK5" s="37">
        <v>360684201</v>
      </c>
      <c r="AL5" s="37">
        <v>362774316</v>
      </c>
      <c r="AM5" s="37">
        <v>364870364</v>
      </c>
      <c r="AN5" s="37">
        <v>366910120</v>
      </c>
      <c r="AO5" s="37">
        <v>368845535</v>
      </c>
      <c r="AP5" s="37">
        <v>370748727</v>
      </c>
      <c r="AQ5" s="37">
        <v>372691845</v>
      </c>
      <c r="AR5" s="37">
        <v>374677935</v>
      </c>
      <c r="AS5" s="37">
        <v>376737777</v>
      </c>
      <c r="AT5" s="37">
        <v>378911307</v>
      </c>
      <c r="AU5" s="37">
        <v>381236209</v>
      </c>
      <c r="AV5" s="37">
        <v>383655683</v>
      </c>
      <c r="AW5" s="37">
        <v>386106931</v>
      </c>
      <c r="AX5" s="37">
        <v>388600365</v>
      </c>
      <c r="AY5" s="37">
        <v>391160390</v>
      </c>
      <c r="AZ5" s="37">
        <v>393783978</v>
      </c>
    </row>
    <row r="6" spans="1:52" x14ac:dyDescent="0.35">
      <c r="A6" s="38" t="s">
        <v>9</v>
      </c>
      <c r="B6" s="258">
        <v>26679508</v>
      </c>
      <c r="C6" s="258">
        <v>27609356</v>
      </c>
      <c r="D6" s="258">
        <v>28647121</v>
      </c>
      <c r="E6" s="258">
        <v>29429695</v>
      </c>
      <c r="F6" s="258">
        <v>30192633</v>
      </c>
      <c r="G6" s="258">
        <v>31273941</v>
      </c>
      <c r="H6" s="258">
        <v>32303391</v>
      </c>
      <c r="I6" s="258">
        <v>33513997</v>
      </c>
      <c r="J6" s="258">
        <v>34753905</v>
      </c>
      <c r="K6" s="258">
        <v>35320124</v>
      </c>
      <c r="L6" s="258">
        <v>35884391</v>
      </c>
      <c r="M6" s="258">
        <v>36307796</v>
      </c>
      <c r="N6" s="258">
        <v>36013088</v>
      </c>
      <c r="O6" s="258">
        <v>36192222</v>
      </c>
      <c r="P6" s="258">
        <v>36564027</v>
      </c>
      <c r="Q6" s="258">
        <v>37036579</v>
      </c>
      <c r="R6" s="258">
        <v>38379405</v>
      </c>
      <c r="S6" s="258">
        <v>39730611</v>
      </c>
      <c r="T6" s="258">
        <v>40828293</v>
      </c>
      <c r="U6" s="39">
        <v>41784911</v>
      </c>
      <c r="V6" s="39">
        <v>42544205</v>
      </c>
      <c r="W6" s="39">
        <v>43069565</v>
      </c>
      <c r="X6" s="39">
        <v>43449486</v>
      </c>
      <c r="Y6" s="39">
        <v>43726356</v>
      </c>
      <c r="Z6" s="39">
        <v>43931253</v>
      </c>
      <c r="AA6" s="39">
        <v>44187863</v>
      </c>
      <c r="AB6" s="39">
        <v>44447444</v>
      </c>
      <c r="AC6" s="39">
        <v>44766717</v>
      </c>
      <c r="AD6" s="39">
        <v>45195243</v>
      </c>
      <c r="AE6" s="39">
        <v>45747773</v>
      </c>
      <c r="AF6" s="39">
        <v>46431006</v>
      </c>
      <c r="AG6" s="39">
        <v>47236784</v>
      </c>
      <c r="AH6" s="39">
        <v>48134739</v>
      </c>
      <c r="AI6" s="39">
        <v>49094420</v>
      </c>
      <c r="AJ6" s="39">
        <v>50126760</v>
      </c>
      <c r="AK6" s="39">
        <v>51231084</v>
      </c>
      <c r="AL6" s="39">
        <v>52412109</v>
      </c>
      <c r="AM6" s="39">
        <v>53719215</v>
      </c>
      <c r="AN6" s="39">
        <v>55109644</v>
      </c>
      <c r="AO6" s="39">
        <v>56573037</v>
      </c>
      <c r="AP6" s="39">
        <v>58109100</v>
      </c>
      <c r="AQ6" s="39">
        <v>59735302</v>
      </c>
      <c r="AR6" s="39">
        <v>61468105</v>
      </c>
      <c r="AS6" s="39">
        <v>63324424</v>
      </c>
      <c r="AT6" s="39">
        <v>65349694</v>
      </c>
      <c r="AU6" s="39">
        <v>67514270</v>
      </c>
      <c r="AV6" s="39">
        <v>69817449</v>
      </c>
      <c r="AW6" s="39">
        <v>72263733</v>
      </c>
      <c r="AX6" s="39">
        <v>74852926</v>
      </c>
      <c r="AY6" s="39">
        <v>77595960</v>
      </c>
      <c r="AZ6" s="39">
        <v>80506210</v>
      </c>
    </row>
    <row r="7" spans="1:52" x14ac:dyDescent="0.35">
      <c r="A7" s="40" t="s">
        <v>11</v>
      </c>
      <c r="B7" s="259">
        <v>200599391</v>
      </c>
      <c r="C7" s="259">
        <v>206096297</v>
      </c>
      <c r="D7" s="259">
        <v>209967381</v>
      </c>
      <c r="E7" s="259">
        <v>213447603</v>
      </c>
      <c r="F7" s="259">
        <v>216710017</v>
      </c>
      <c r="G7" s="259">
        <v>221125428</v>
      </c>
      <c r="H7" s="259">
        <v>226000715</v>
      </c>
      <c r="I7" s="259">
        <v>231005293</v>
      </c>
      <c r="J7" s="259">
        <v>234426746</v>
      </c>
      <c r="K7" s="259">
        <v>236114507</v>
      </c>
      <c r="L7" s="259">
        <v>239968731</v>
      </c>
      <c r="M7" s="259">
        <v>242827586</v>
      </c>
      <c r="N7" s="259">
        <v>244863667</v>
      </c>
      <c r="O7" s="259">
        <v>249130639</v>
      </c>
      <c r="P7" s="259">
        <v>252056715</v>
      </c>
      <c r="Q7" s="259">
        <v>255004455</v>
      </c>
      <c r="R7" s="259">
        <v>260770603</v>
      </c>
      <c r="S7" s="259">
        <v>266185487</v>
      </c>
      <c r="T7" s="259">
        <v>270462770</v>
      </c>
      <c r="U7" s="41">
        <v>274390885</v>
      </c>
      <c r="V7" s="41">
        <v>277761604</v>
      </c>
      <c r="W7" s="41">
        <v>281322557</v>
      </c>
      <c r="X7" s="41">
        <v>285052875</v>
      </c>
      <c r="Y7" s="41">
        <v>288422505</v>
      </c>
      <c r="Z7" s="41">
        <v>291459630</v>
      </c>
      <c r="AA7" s="41">
        <v>294263318</v>
      </c>
      <c r="AB7" s="41">
        <v>296379268</v>
      </c>
      <c r="AC7" s="41">
        <v>298088037</v>
      </c>
      <c r="AD7" s="41">
        <v>299764090</v>
      </c>
      <c r="AE7" s="41">
        <v>301217510</v>
      </c>
      <c r="AF7" s="41">
        <v>302598665</v>
      </c>
      <c r="AG7" s="41">
        <v>303921074</v>
      </c>
      <c r="AH7" s="41">
        <v>305157786</v>
      </c>
      <c r="AI7" s="41">
        <v>306388571</v>
      </c>
      <c r="AJ7" s="41">
        <v>307515389</v>
      </c>
      <c r="AK7" s="41">
        <v>308537501</v>
      </c>
      <c r="AL7" s="41">
        <v>309441537</v>
      </c>
      <c r="AM7" s="41">
        <v>310225359</v>
      </c>
      <c r="AN7" s="41">
        <v>310869729</v>
      </c>
      <c r="AO7" s="41">
        <v>311336823</v>
      </c>
      <c r="AP7" s="41">
        <v>311698352</v>
      </c>
      <c r="AQ7" s="41">
        <v>312009754</v>
      </c>
      <c r="AR7" s="41">
        <v>312257676</v>
      </c>
      <c r="AS7" s="41">
        <v>312455914</v>
      </c>
      <c r="AT7" s="41">
        <v>312598914</v>
      </c>
      <c r="AU7" s="41">
        <v>312753870</v>
      </c>
      <c r="AV7" s="41">
        <v>312864831</v>
      </c>
      <c r="AW7" s="41">
        <v>312864159</v>
      </c>
      <c r="AX7" s="41">
        <v>312762689</v>
      </c>
      <c r="AY7" s="41">
        <v>312573735</v>
      </c>
      <c r="AZ7" s="41">
        <v>312281036</v>
      </c>
    </row>
    <row r="8" spans="1:52" x14ac:dyDescent="0.35">
      <c r="A8" s="40" t="s">
        <v>23</v>
      </c>
      <c r="B8" s="259">
        <v>663947</v>
      </c>
      <c r="C8" s="259">
        <v>671951</v>
      </c>
      <c r="D8" s="259">
        <v>666392</v>
      </c>
      <c r="E8" s="259">
        <v>671199</v>
      </c>
      <c r="F8" s="259">
        <v>675239</v>
      </c>
      <c r="G8" s="259">
        <v>667113</v>
      </c>
      <c r="H8" s="259">
        <v>669347</v>
      </c>
      <c r="I8" s="259">
        <v>670926</v>
      </c>
      <c r="J8" s="259">
        <v>679968</v>
      </c>
      <c r="K8" s="259">
        <v>678797</v>
      </c>
      <c r="L8" s="259">
        <v>675970</v>
      </c>
      <c r="M8" s="259">
        <v>677217</v>
      </c>
      <c r="N8" s="259">
        <v>672407</v>
      </c>
      <c r="O8" s="259">
        <v>677357</v>
      </c>
      <c r="P8" s="259">
        <v>687554</v>
      </c>
      <c r="Q8" s="259">
        <v>710167</v>
      </c>
      <c r="R8" s="259">
        <v>723293</v>
      </c>
      <c r="S8" s="259">
        <v>745650</v>
      </c>
      <c r="T8" s="259">
        <v>765670</v>
      </c>
      <c r="U8" s="41">
        <v>783105</v>
      </c>
      <c r="V8" s="41">
        <v>798157</v>
      </c>
      <c r="W8" s="41">
        <v>811629</v>
      </c>
      <c r="X8" s="41">
        <v>822568</v>
      </c>
      <c r="Y8" s="41">
        <v>833407</v>
      </c>
      <c r="Z8" s="41">
        <v>843683</v>
      </c>
      <c r="AA8" s="41">
        <v>853407</v>
      </c>
      <c r="AB8" s="41">
        <v>861704</v>
      </c>
      <c r="AC8" s="41">
        <v>869043</v>
      </c>
      <c r="AD8" s="41">
        <v>876287</v>
      </c>
      <c r="AE8" s="41">
        <v>883160</v>
      </c>
      <c r="AF8" s="41">
        <v>889513</v>
      </c>
      <c r="AG8" s="41">
        <v>895044</v>
      </c>
      <c r="AH8" s="41">
        <v>899917</v>
      </c>
      <c r="AI8" s="41">
        <v>904646</v>
      </c>
      <c r="AJ8" s="41">
        <v>910349</v>
      </c>
      <c r="AK8" s="41">
        <v>915616</v>
      </c>
      <c r="AL8" s="41">
        <v>920670</v>
      </c>
      <c r="AM8" s="41">
        <v>925790</v>
      </c>
      <c r="AN8" s="41">
        <v>930747</v>
      </c>
      <c r="AO8" s="41">
        <v>935675</v>
      </c>
      <c r="AP8" s="41">
        <v>941275</v>
      </c>
      <c r="AQ8" s="41">
        <v>946789</v>
      </c>
      <c r="AR8" s="41">
        <v>952154</v>
      </c>
      <c r="AS8" s="41">
        <v>957439</v>
      </c>
      <c r="AT8" s="41">
        <v>962699</v>
      </c>
      <c r="AU8" s="41">
        <v>968069</v>
      </c>
      <c r="AV8" s="41">
        <v>973403</v>
      </c>
      <c r="AW8" s="41">
        <v>979039</v>
      </c>
      <c r="AX8" s="41">
        <v>984750</v>
      </c>
      <c r="AY8" s="41">
        <v>990695</v>
      </c>
      <c r="AZ8" s="41">
        <v>996732</v>
      </c>
    </row>
    <row r="9" spans="1:52" x14ac:dyDescent="0.35">
      <c r="A9" s="35" t="s">
        <v>52</v>
      </c>
      <c r="B9" s="257">
        <v>19438</v>
      </c>
      <c r="C9" s="257">
        <v>19716.5</v>
      </c>
      <c r="D9" s="257">
        <v>20278.5</v>
      </c>
      <c r="E9" s="257">
        <v>21215</v>
      </c>
      <c r="F9" s="257">
        <v>21252</v>
      </c>
      <c r="G9" s="257">
        <v>21670</v>
      </c>
      <c r="H9" s="257">
        <v>22023</v>
      </c>
      <c r="I9" s="257">
        <v>22477.5</v>
      </c>
      <c r="J9" s="257">
        <v>23097.5</v>
      </c>
      <c r="K9" s="257">
        <v>23436.5</v>
      </c>
      <c r="L9" s="257">
        <v>23866.5</v>
      </c>
      <c r="M9" s="257">
        <v>24270.5</v>
      </c>
      <c r="N9" s="257">
        <v>24707</v>
      </c>
      <c r="O9" s="257">
        <v>24839</v>
      </c>
      <c r="P9" s="257">
        <v>25003</v>
      </c>
      <c r="Q9" s="257">
        <v>25061</v>
      </c>
      <c r="R9" s="257">
        <v>25746.705753506118</v>
      </c>
      <c r="S9" s="257">
        <v>26509.714094900373</v>
      </c>
      <c r="T9" s="257">
        <v>27202.581171793296</v>
      </c>
      <c r="U9" s="37">
        <v>27780</v>
      </c>
      <c r="V9" s="37">
        <v>28227</v>
      </c>
      <c r="W9" s="37">
        <v>28616</v>
      </c>
      <c r="X9" s="37">
        <v>28937</v>
      </c>
      <c r="Y9" s="37">
        <v>29269</v>
      </c>
      <c r="Z9" s="37">
        <v>29578</v>
      </c>
      <c r="AA9" s="37">
        <v>29884</v>
      </c>
      <c r="AB9" s="37">
        <v>30196</v>
      </c>
      <c r="AC9" s="37">
        <v>30516</v>
      </c>
      <c r="AD9" s="37">
        <v>30796</v>
      </c>
      <c r="AE9" s="37">
        <v>31076</v>
      </c>
      <c r="AF9" s="37">
        <v>31336</v>
      </c>
      <c r="AG9" s="37">
        <v>31596</v>
      </c>
      <c r="AH9" s="37">
        <v>31834</v>
      </c>
      <c r="AI9" s="37">
        <v>32064</v>
      </c>
      <c r="AJ9" s="37">
        <v>32286</v>
      </c>
      <c r="AK9" s="37">
        <v>32502</v>
      </c>
      <c r="AL9" s="37">
        <v>32714</v>
      </c>
      <c r="AM9" s="37">
        <v>32922</v>
      </c>
      <c r="AN9" s="37">
        <v>33128</v>
      </c>
      <c r="AO9" s="37">
        <v>33343</v>
      </c>
      <c r="AP9" s="37">
        <v>33560</v>
      </c>
      <c r="AQ9" s="37">
        <v>33781</v>
      </c>
      <c r="AR9" s="37">
        <v>34006</v>
      </c>
      <c r="AS9" s="37">
        <v>34232</v>
      </c>
      <c r="AT9" s="37">
        <v>34460</v>
      </c>
      <c r="AU9" s="37">
        <v>34691</v>
      </c>
      <c r="AV9" s="37">
        <v>34918</v>
      </c>
      <c r="AW9" s="37">
        <v>35150</v>
      </c>
      <c r="AX9" s="37">
        <v>35394</v>
      </c>
      <c r="AY9" s="37">
        <v>35659</v>
      </c>
      <c r="AZ9" s="37">
        <v>35955</v>
      </c>
    </row>
    <row r="10" spans="1:52" x14ac:dyDescent="0.35">
      <c r="A10" s="38" t="s">
        <v>53</v>
      </c>
      <c r="B10" s="258">
        <v>9721</v>
      </c>
      <c r="C10" s="258">
        <v>9843.5</v>
      </c>
      <c r="D10" s="258">
        <v>10207</v>
      </c>
      <c r="E10" s="258">
        <v>10723</v>
      </c>
      <c r="F10" s="258">
        <v>10491</v>
      </c>
      <c r="G10" s="258">
        <v>10754.5</v>
      </c>
      <c r="H10" s="258">
        <v>10863</v>
      </c>
      <c r="I10" s="258">
        <v>11060.5</v>
      </c>
      <c r="J10" s="258">
        <v>11318</v>
      </c>
      <c r="K10" s="258">
        <v>11459</v>
      </c>
      <c r="L10" s="258">
        <v>11666.5</v>
      </c>
      <c r="M10" s="258">
        <v>11900.5</v>
      </c>
      <c r="N10" s="258">
        <v>12126</v>
      </c>
      <c r="O10" s="258">
        <v>12221</v>
      </c>
      <c r="P10" s="258">
        <v>12282</v>
      </c>
      <c r="Q10" s="258">
        <v>12285</v>
      </c>
      <c r="R10" s="258">
        <v>12515.94361810511</v>
      </c>
      <c r="S10" s="258">
        <v>12815.057084579139</v>
      </c>
      <c r="T10" s="258">
        <v>13069.568229449198</v>
      </c>
      <c r="U10" s="39">
        <v>13272</v>
      </c>
      <c r="V10" s="39">
        <v>13420</v>
      </c>
      <c r="W10" s="39">
        <v>13543</v>
      </c>
      <c r="X10" s="39">
        <v>13634</v>
      </c>
      <c r="Y10" s="39">
        <v>13731</v>
      </c>
      <c r="Z10" s="39">
        <v>13815</v>
      </c>
      <c r="AA10" s="39">
        <v>13892</v>
      </c>
      <c r="AB10" s="39">
        <v>13982</v>
      </c>
      <c r="AC10" s="39">
        <v>14076</v>
      </c>
      <c r="AD10" s="39">
        <v>14140</v>
      </c>
      <c r="AE10" s="39">
        <v>14211</v>
      </c>
      <c r="AF10" s="39">
        <v>14276</v>
      </c>
      <c r="AG10" s="39">
        <v>14340</v>
      </c>
      <c r="AH10" s="39">
        <v>14381</v>
      </c>
      <c r="AI10" s="39">
        <v>14422</v>
      </c>
      <c r="AJ10" s="39">
        <v>14457</v>
      </c>
      <c r="AK10" s="39">
        <v>14484</v>
      </c>
      <c r="AL10" s="39">
        <v>14510</v>
      </c>
      <c r="AM10" s="39">
        <v>14532</v>
      </c>
      <c r="AN10" s="39">
        <v>14550</v>
      </c>
      <c r="AO10" s="39">
        <v>14574</v>
      </c>
      <c r="AP10" s="39">
        <v>14597</v>
      </c>
      <c r="AQ10" s="39">
        <v>14618</v>
      </c>
      <c r="AR10" s="39">
        <v>14638</v>
      </c>
      <c r="AS10" s="39">
        <v>14654</v>
      </c>
      <c r="AT10" s="39">
        <v>14665</v>
      </c>
      <c r="AU10" s="39">
        <v>14673</v>
      </c>
      <c r="AV10" s="39">
        <v>14671</v>
      </c>
      <c r="AW10" s="39">
        <v>14668</v>
      </c>
      <c r="AX10" s="39">
        <v>14677</v>
      </c>
      <c r="AY10" s="39">
        <v>14701</v>
      </c>
      <c r="AZ10" s="39">
        <v>14750</v>
      </c>
    </row>
    <row r="11" spans="1:52" x14ac:dyDescent="0.35">
      <c r="A11" s="40" t="s">
        <v>54</v>
      </c>
      <c r="B11" s="259">
        <v>362</v>
      </c>
      <c r="C11" s="259">
        <v>400.5</v>
      </c>
      <c r="D11" s="259">
        <v>419.5</v>
      </c>
      <c r="E11" s="259">
        <v>444.5</v>
      </c>
      <c r="F11" s="259">
        <v>476.5</v>
      </c>
      <c r="G11" s="259">
        <v>502</v>
      </c>
      <c r="H11" s="259">
        <v>520</v>
      </c>
      <c r="I11" s="259">
        <v>545</v>
      </c>
      <c r="J11" s="259">
        <v>599.5</v>
      </c>
      <c r="K11" s="259">
        <v>649</v>
      </c>
      <c r="L11" s="259">
        <v>662</v>
      </c>
      <c r="M11" s="259">
        <v>680</v>
      </c>
      <c r="N11" s="259">
        <v>684</v>
      </c>
      <c r="O11" s="259">
        <v>696</v>
      </c>
      <c r="P11" s="259">
        <v>698</v>
      </c>
      <c r="Q11" s="259">
        <v>705</v>
      </c>
      <c r="R11" s="259">
        <v>705.57106887342138</v>
      </c>
      <c r="S11" s="259">
        <v>732.72676211352189</v>
      </c>
      <c r="T11" s="259">
        <v>758.84445174630207</v>
      </c>
      <c r="U11" s="42">
        <v>787</v>
      </c>
      <c r="V11" s="42">
        <v>816</v>
      </c>
      <c r="W11" s="42">
        <v>842</v>
      </c>
      <c r="X11" s="42">
        <v>875</v>
      </c>
      <c r="Y11" s="42">
        <v>904</v>
      </c>
      <c r="Z11" s="42">
        <v>925</v>
      </c>
      <c r="AA11" s="42">
        <v>956</v>
      </c>
      <c r="AB11" s="42">
        <v>991</v>
      </c>
      <c r="AC11" s="41">
        <v>1033</v>
      </c>
      <c r="AD11" s="41">
        <v>1069</v>
      </c>
      <c r="AE11" s="41">
        <v>1103</v>
      </c>
      <c r="AF11" s="41">
        <v>1131</v>
      </c>
      <c r="AG11" s="41">
        <v>1161</v>
      </c>
      <c r="AH11" s="41">
        <v>1193</v>
      </c>
      <c r="AI11" s="41">
        <v>1218</v>
      </c>
      <c r="AJ11" s="41">
        <v>1239</v>
      </c>
      <c r="AK11" s="41">
        <v>1260</v>
      </c>
      <c r="AL11" s="41">
        <v>1278</v>
      </c>
      <c r="AM11" s="41">
        <v>1294</v>
      </c>
      <c r="AN11" s="41">
        <v>1308</v>
      </c>
      <c r="AO11" s="41">
        <v>1322</v>
      </c>
      <c r="AP11" s="41">
        <v>1335</v>
      </c>
      <c r="AQ11" s="41">
        <v>1347</v>
      </c>
      <c r="AR11" s="41">
        <v>1358</v>
      </c>
      <c r="AS11" s="41">
        <v>1370</v>
      </c>
      <c r="AT11" s="41">
        <v>1381</v>
      </c>
      <c r="AU11" s="41">
        <v>1390</v>
      </c>
      <c r="AV11" s="41">
        <v>1400</v>
      </c>
      <c r="AW11" s="41">
        <v>1409</v>
      </c>
      <c r="AX11" s="41">
        <v>1415</v>
      </c>
      <c r="AY11" s="41">
        <v>1421</v>
      </c>
      <c r="AZ11" s="41">
        <v>1430</v>
      </c>
    </row>
    <row r="12" spans="1:52" x14ac:dyDescent="0.35">
      <c r="A12" s="40" t="s">
        <v>55</v>
      </c>
      <c r="B12" s="259">
        <v>9355</v>
      </c>
      <c r="C12" s="259">
        <v>9472.5</v>
      </c>
      <c r="D12" s="259">
        <v>9652</v>
      </c>
      <c r="E12" s="259">
        <v>10047.5</v>
      </c>
      <c r="F12" s="259">
        <v>10284.5</v>
      </c>
      <c r="G12" s="259">
        <v>10413.5</v>
      </c>
      <c r="H12" s="259">
        <v>10640</v>
      </c>
      <c r="I12" s="259">
        <v>10872</v>
      </c>
      <c r="J12" s="259">
        <v>11180</v>
      </c>
      <c r="K12" s="259">
        <v>11328.5</v>
      </c>
      <c r="L12" s="259">
        <v>11538</v>
      </c>
      <c r="M12" s="259">
        <v>11690</v>
      </c>
      <c r="N12" s="259">
        <v>11897</v>
      </c>
      <c r="O12" s="259">
        <v>11922</v>
      </c>
      <c r="P12" s="259">
        <v>12023</v>
      </c>
      <c r="Q12" s="259">
        <v>12071</v>
      </c>
      <c r="R12" s="259">
        <v>12525.191066527585</v>
      </c>
      <c r="S12" s="259">
        <v>12961.930248207711</v>
      </c>
      <c r="T12" s="259">
        <v>13374.168490597796</v>
      </c>
      <c r="U12" s="41">
        <v>13721</v>
      </c>
      <c r="V12" s="41">
        <v>13991</v>
      </c>
      <c r="W12" s="41">
        <v>14231</v>
      </c>
      <c r="X12" s="41">
        <v>14428</v>
      </c>
      <c r="Y12" s="41">
        <v>14633</v>
      </c>
      <c r="Z12" s="41">
        <v>14837</v>
      </c>
      <c r="AA12" s="41">
        <v>15035</v>
      </c>
      <c r="AB12" s="41">
        <v>15222</v>
      </c>
      <c r="AC12" s="41">
        <v>15408</v>
      </c>
      <c r="AD12" s="41">
        <v>15587</v>
      </c>
      <c r="AE12" s="41">
        <v>15762</v>
      </c>
      <c r="AF12" s="41">
        <v>15929</v>
      </c>
      <c r="AG12" s="41">
        <v>16095</v>
      </c>
      <c r="AH12" s="41">
        <v>16260</v>
      </c>
      <c r="AI12" s="41">
        <v>16425</v>
      </c>
      <c r="AJ12" s="41">
        <v>16591</v>
      </c>
      <c r="AK12" s="41">
        <v>16757</v>
      </c>
      <c r="AL12" s="41">
        <v>16926</v>
      </c>
      <c r="AM12" s="41">
        <v>17097</v>
      </c>
      <c r="AN12" s="41">
        <v>17270</v>
      </c>
      <c r="AO12" s="41">
        <v>17447</v>
      </c>
      <c r="AP12" s="41">
        <v>17629</v>
      </c>
      <c r="AQ12" s="41">
        <v>17816</v>
      </c>
      <c r="AR12" s="41">
        <v>18010</v>
      </c>
      <c r="AS12" s="41">
        <v>18209</v>
      </c>
      <c r="AT12" s="41">
        <v>18414</v>
      </c>
      <c r="AU12" s="41">
        <v>18628</v>
      </c>
      <c r="AV12" s="41">
        <v>18848</v>
      </c>
      <c r="AW12" s="41">
        <v>19073</v>
      </c>
      <c r="AX12" s="41">
        <v>19303</v>
      </c>
      <c r="AY12" s="41">
        <v>19537</v>
      </c>
      <c r="AZ12" s="41">
        <v>19775</v>
      </c>
    </row>
    <row r="13" spans="1:52" x14ac:dyDescent="0.35">
      <c r="A13" s="35" t="s">
        <v>56</v>
      </c>
      <c r="B13" s="257">
        <v>15561203</v>
      </c>
      <c r="C13" s="257">
        <v>15380820</v>
      </c>
      <c r="D13" s="257">
        <v>15156378</v>
      </c>
      <c r="E13" s="257">
        <v>15836042.000000002</v>
      </c>
      <c r="F13" s="257">
        <v>17077017</v>
      </c>
      <c r="G13" s="257">
        <v>17815430</v>
      </c>
      <c r="H13" s="257">
        <v>18576154</v>
      </c>
      <c r="I13" s="257">
        <v>19542473</v>
      </c>
      <c r="J13" s="257">
        <v>19628823</v>
      </c>
      <c r="K13" s="257">
        <v>17839366</v>
      </c>
      <c r="L13" s="257">
        <v>17999670</v>
      </c>
      <c r="M13" s="257">
        <v>18767783</v>
      </c>
      <c r="N13" s="257">
        <v>18275321</v>
      </c>
      <c r="O13" s="257">
        <v>18152220</v>
      </c>
      <c r="P13" s="257">
        <v>18570152</v>
      </c>
      <c r="Q13" s="257">
        <v>19219514</v>
      </c>
      <c r="R13" s="257">
        <v>20688759.975937963</v>
      </c>
      <c r="S13" s="257">
        <v>21531946.307701372</v>
      </c>
      <c r="T13" s="257">
        <v>22315262.718272969</v>
      </c>
      <c r="U13" s="37">
        <v>23004082</v>
      </c>
      <c r="V13" s="37">
        <v>23604769</v>
      </c>
      <c r="W13" s="37">
        <v>24205986</v>
      </c>
      <c r="X13" s="37">
        <v>24775853</v>
      </c>
      <c r="Y13" s="37">
        <v>25290346</v>
      </c>
      <c r="Z13" s="37">
        <v>25768418</v>
      </c>
      <c r="AA13" s="37">
        <v>26280155</v>
      </c>
      <c r="AB13" s="37">
        <v>26790308</v>
      </c>
      <c r="AC13" s="37">
        <v>27314596</v>
      </c>
      <c r="AD13" s="37">
        <v>27880336</v>
      </c>
      <c r="AE13" s="37">
        <v>28420654</v>
      </c>
      <c r="AF13" s="37">
        <v>28957302</v>
      </c>
      <c r="AG13" s="37">
        <v>29504383</v>
      </c>
      <c r="AH13" s="37">
        <v>29983323</v>
      </c>
      <c r="AI13" s="37">
        <v>30450803</v>
      </c>
      <c r="AJ13" s="37">
        <v>30868481</v>
      </c>
      <c r="AK13" s="37">
        <v>31278798</v>
      </c>
      <c r="AL13" s="37">
        <v>31714977</v>
      </c>
      <c r="AM13" s="37">
        <v>32131736</v>
      </c>
      <c r="AN13" s="37">
        <v>32692730</v>
      </c>
      <c r="AO13" s="37">
        <v>33113101</v>
      </c>
      <c r="AP13" s="37">
        <v>33544777</v>
      </c>
      <c r="AQ13" s="37">
        <v>34031217</v>
      </c>
      <c r="AR13" s="37">
        <v>34531253</v>
      </c>
      <c r="AS13" s="37">
        <v>35032380</v>
      </c>
      <c r="AT13" s="37">
        <v>35529733</v>
      </c>
      <c r="AU13" s="37">
        <v>36099599</v>
      </c>
      <c r="AV13" s="37">
        <v>36649895</v>
      </c>
      <c r="AW13" s="37">
        <v>37135284</v>
      </c>
      <c r="AX13" s="37">
        <v>37694100</v>
      </c>
      <c r="AY13" s="37">
        <v>38229202</v>
      </c>
      <c r="AZ13" s="37">
        <v>38747747</v>
      </c>
    </row>
    <row r="14" spans="1:52" x14ac:dyDescent="0.35">
      <c r="A14" s="38" t="s">
        <v>12</v>
      </c>
      <c r="B14" s="258">
        <v>2143827</v>
      </c>
      <c r="C14" s="258">
        <v>2140888</v>
      </c>
      <c r="D14" s="258">
        <v>2156014</v>
      </c>
      <c r="E14" s="258">
        <v>2273004</v>
      </c>
      <c r="F14" s="258">
        <v>2366395</v>
      </c>
      <c r="G14" s="258">
        <v>2378862</v>
      </c>
      <c r="H14" s="258">
        <v>2396154</v>
      </c>
      <c r="I14" s="258">
        <v>2454881</v>
      </c>
      <c r="J14" s="258">
        <v>2385517</v>
      </c>
      <c r="K14" s="258">
        <v>2214168</v>
      </c>
      <c r="L14" s="258">
        <v>2213628</v>
      </c>
      <c r="M14" s="258">
        <v>2266539</v>
      </c>
      <c r="N14" s="258">
        <v>2108091</v>
      </c>
      <c r="O14" s="258">
        <v>1967042</v>
      </c>
      <c r="P14" s="258">
        <v>1863777.9999999998</v>
      </c>
      <c r="Q14" s="258">
        <v>1877055.9999999998</v>
      </c>
      <c r="R14" s="258">
        <v>1991039.8200281921</v>
      </c>
      <c r="S14" s="258">
        <v>2054850.0453037466</v>
      </c>
      <c r="T14" s="258">
        <v>2098558.3080666796</v>
      </c>
      <c r="U14" s="39">
        <v>2136153</v>
      </c>
      <c r="V14" s="39">
        <v>2167005</v>
      </c>
      <c r="W14" s="39">
        <v>2196766</v>
      </c>
      <c r="X14" s="39">
        <v>2223003</v>
      </c>
      <c r="Y14" s="39">
        <v>2242483</v>
      </c>
      <c r="Z14" s="39">
        <v>2268808</v>
      </c>
      <c r="AA14" s="39">
        <v>2299450</v>
      </c>
      <c r="AB14" s="39">
        <v>2324859</v>
      </c>
      <c r="AC14" s="39">
        <v>2346559</v>
      </c>
      <c r="AD14" s="39">
        <v>2376294</v>
      </c>
      <c r="AE14" s="39">
        <v>2407485</v>
      </c>
      <c r="AF14" s="39">
        <v>2439992</v>
      </c>
      <c r="AG14" s="39">
        <v>2471782</v>
      </c>
      <c r="AH14" s="39">
        <v>2500944</v>
      </c>
      <c r="AI14" s="39">
        <v>2534388</v>
      </c>
      <c r="AJ14" s="39">
        <v>2564901</v>
      </c>
      <c r="AK14" s="39">
        <v>2596130</v>
      </c>
      <c r="AL14" s="39">
        <v>2630400</v>
      </c>
      <c r="AM14" s="39">
        <v>2663449</v>
      </c>
      <c r="AN14" s="39">
        <v>2712839</v>
      </c>
      <c r="AO14" s="39">
        <v>2747620</v>
      </c>
      <c r="AP14" s="39">
        <v>2786590</v>
      </c>
      <c r="AQ14" s="39">
        <v>2828500</v>
      </c>
      <c r="AR14" s="39">
        <v>2869986</v>
      </c>
      <c r="AS14" s="39">
        <v>2914712</v>
      </c>
      <c r="AT14" s="39">
        <v>2959198</v>
      </c>
      <c r="AU14" s="39">
        <v>3009598</v>
      </c>
      <c r="AV14" s="39">
        <v>3059344</v>
      </c>
      <c r="AW14" s="39">
        <v>3105933</v>
      </c>
      <c r="AX14" s="39">
        <v>3159694</v>
      </c>
      <c r="AY14" s="39">
        <v>3211013</v>
      </c>
      <c r="AZ14" s="39">
        <v>3261850</v>
      </c>
    </row>
    <row r="15" spans="1:52" x14ac:dyDescent="0.35">
      <c r="A15" s="40" t="s">
        <v>14</v>
      </c>
      <c r="B15" s="259">
        <v>10286902</v>
      </c>
      <c r="C15" s="259">
        <v>10119756</v>
      </c>
      <c r="D15" s="259">
        <v>9873476</v>
      </c>
      <c r="E15" s="259">
        <v>10339584.000000002</v>
      </c>
      <c r="F15" s="259">
        <v>11187250</v>
      </c>
      <c r="G15" s="259">
        <v>11697460</v>
      </c>
      <c r="H15" s="259">
        <v>12255870</v>
      </c>
      <c r="I15" s="259">
        <v>12933616</v>
      </c>
      <c r="J15" s="259">
        <v>12941634.000000002</v>
      </c>
      <c r="K15" s="259">
        <v>11722377.999999998</v>
      </c>
      <c r="L15" s="259">
        <v>11686786</v>
      </c>
      <c r="M15" s="259">
        <v>12306614</v>
      </c>
      <c r="N15" s="259">
        <v>12059138</v>
      </c>
      <c r="O15" s="259">
        <v>12013606</v>
      </c>
      <c r="P15" s="259">
        <v>12391944</v>
      </c>
      <c r="Q15" s="259">
        <v>12972444</v>
      </c>
      <c r="R15" s="259">
        <v>14205523.836820263</v>
      </c>
      <c r="S15" s="259">
        <v>14736833.916600823</v>
      </c>
      <c r="T15" s="259">
        <v>15246440.846967954</v>
      </c>
      <c r="U15" s="41">
        <v>15691582</v>
      </c>
      <c r="V15" s="41">
        <v>16077370</v>
      </c>
      <c r="W15" s="41">
        <v>16472235</v>
      </c>
      <c r="X15" s="41">
        <v>16845416</v>
      </c>
      <c r="Y15" s="41">
        <v>17179584</v>
      </c>
      <c r="Z15" s="41">
        <v>17518228</v>
      </c>
      <c r="AA15" s="41">
        <v>17885283</v>
      </c>
      <c r="AB15" s="41">
        <v>18247963</v>
      </c>
      <c r="AC15" s="41">
        <v>18620614</v>
      </c>
      <c r="AD15" s="41">
        <v>19020068</v>
      </c>
      <c r="AE15" s="41">
        <v>19398480</v>
      </c>
      <c r="AF15" s="41">
        <v>19772320</v>
      </c>
      <c r="AG15" s="41">
        <v>20152783</v>
      </c>
      <c r="AH15" s="41">
        <v>20483664</v>
      </c>
      <c r="AI15" s="41">
        <v>20801973</v>
      </c>
      <c r="AJ15" s="41">
        <v>21081913</v>
      </c>
      <c r="AK15" s="41">
        <v>21354108</v>
      </c>
      <c r="AL15" s="41">
        <v>21644883</v>
      </c>
      <c r="AM15" s="41">
        <v>21921599</v>
      </c>
      <c r="AN15" s="41">
        <v>22294144</v>
      </c>
      <c r="AO15" s="41">
        <v>22573442</v>
      </c>
      <c r="AP15" s="41">
        <v>22854469</v>
      </c>
      <c r="AQ15" s="41">
        <v>23177026</v>
      </c>
      <c r="AR15" s="41">
        <v>23506153</v>
      </c>
      <c r="AS15" s="41">
        <v>23841168</v>
      </c>
      <c r="AT15" s="41">
        <v>24177686</v>
      </c>
      <c r="AU15" s="41">
        <v>24556392</v>
      </c>
      <c r="AV15" s="41">
        <v>24918013</v>
      </c>
      <c r="AW15" s="41">
        <v>25241250</v>
      </c>
      <c r="AX15" s="41">
        <v>25606164</v>
      </c>
      <c r="AY15" s="41">
        <v>25953882</v>
      </c>
      <c r="AZ15" s="41">
        <v>26285443</v>
      </c>
    </row>
    <row r="16" spans="1:52" x14ac:dyDescent="0.35">
      <c r="A16" s="40" t="s">
        <v>16</v>
      </c>
      <c r="B16" s="259">
        <v>3130474</v>
      </c>
      <c r="C16" s="259">
        <v>3120176</v>
      </c>
      <c r="D16" s="259">
        <v>3126888</v>
      </c>
      <c r="E16" s="259">
        <v>3223454</v>
      </c>
      <c r="F16" s="259">
        <v>3523372</v>
      </c>
      <c r="G16" s="259">
        <v>3739108.0000000005</v>
      </c>
      <c r="H16" s="259">
        <v>3924130</v>
      </c>
      <c r="I16" s="259">
        <v>4153975.9999999995</v>
      </c>
      <c r="J16" s="259">
        <v>4301672</v>
      </c>
      <c r="K16" s="259">
        <v>3902820.0000000005</v>
      </c>
      <c r="L16" s="259">
        <v>4099256.0000000005</v>
      </c>
      <c r="M16" s="259">
        <v>4194630</v>
      </c>
      <c r="N16" s="259">
        <v>4108091.9999999986</v>
      </c>
      <c r="O16" s="259">
        <v>4171572.0000000005</v>
      </c>
      <c r="P16" s="259">
        <v>4314430</v>
      </c>
      <c r="Q16" s="259">
        <v>4370014</v>
      </c>
      <c r="R16" s="259">
        <v>4492196.3190895068</v>
      </c>
      <c r="S16" s="259">
        <v>4740262.3457968011</v>
      </c>
      <c r="T16" s="259">
        <v>4970263.5632383339</v>
      </c>
      <c r="U16" s="41">
        <v>5176346</v>
      </c>
      <c r="V16" s="41">
        <v>5360394</v>
      </c>
      <c r="W16" s="41">
        <v>5536985</v>
      </c>
      <c r="X16" s="41">
        <v>5707434</v>
      </c>
      <c r="Y16" s="41">
        <v>5868279</v>
      </c>
      <c r="Z16" s="41">
        <v>5981382</v>
      </c>
      <c r="AA16" s="41">
        <v>6095422</v>
      </c>
      <c r="AB16" s="41">
        <v>6217485</v>
      </c>
      <c r="AC16" s="41">
        <v>6347424</v>
      </c>
      <c r="AD16" s="41">
        <v>6483974</v>
      </c>
      <c r="AE16" s="41">
        <v>6614689</v>
      </c>
      <c r="AF16" s="41">
        <v>6744990</v>
      </c>
      <c r="AG16" s="41">
        <v>6879818</v>
      </c>
      <c r="AH16" s="41">
        <v>6998715</v>
      </c>
      <c r="AI16" s="41">
        <v>7114442</v>
      </c>
      <c r="AJ16" s="41">
        <v>7221667</v>
      </c>
      <c r="AK16" s="41">
        <v>7328559</v>
      </c>
      <c r="AL16" s="41">
        <v>7439694</v>
      </c>
      <c r="AM16" s="41">
        <v>7546688</v>
      </c>
      <c r="AN16" s="41">
        <v>7685747</v>
      </c>
      <c r="AO16" s="41">
        <v>7792039</v>
      </c>
      <c r="AP16" s="41">
        <v>7903719</v>
      </c>
      <c r="AQ16" s="41">
        <v>8025690</v>
      </c>
      <c r="AR16" s="41">
        <v>8155114</v>
      </c>
      <c r="AS16" s="41">
        <v>8276500</v>
      </c>
      <c r="AT16" s="41">
        <v>8392849</v>
      </c>
      <c r="AU16" s="41">
        <v>8533610</v>
      </c>
      <c r="AV16" s="41">
        <v>8672539</v>
      </c>
      <c r="AW16" s="41">
        <v>8788101</v>
      </c>
      <c r="AX16" s="41">
        <v>8928243</v>
      </c>
      <c r="AY16" s="41">
        <v>9064307</v>
      </c>
      <c r="AZ16" s="41">
        <v>9200454</v>
      </c>
    </row>
    <row r="17" spans="1:52" x14ac:dyDescent="0.35">
      <c r="A17" s="33" t="s">
        <v>25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35">
      <c r="A18" s="35" t="s">
        <v>51</v>
      </c>
      <c r="B18" s="257">
        <v>28201448.179047562</v>
      </c>
      <c r="C18" s="257">
        <v>29050357.880825322</v>
      </c>
      <c r="D18" s="257">
        <v>29540041.210927226</v>
      </c>
      <c r="E18" s="257">
        <v>30109832.241383344</v>
      </c>
      <c r="F18" s="257">
        <v>30826229.856754202</v>
      </c>
      <c r="G18" s="257">
        <v>31523023.338508099</v>
      </c>
      <c r="H18" s="257">
        <v>32285538.733455695</v>
      </c>
      <c r="I18" s="257">
        <v>33562870.694916643</v>
      </c>
      <c r="J18" s="257">
        <v>33888264.90327166</v>
      </c>
      <c r="K18" s="257">
        <v>33498389.55668062</v>
      </c>
      <c r="L18" s="257">
        <v>33627256.966098927</v>
      </c>
      <c r="M18" s="257">
        <v>33769849.45298817</v>
      </c>
      <c r="N18" s="257">
        <v>33437863.31172666</v>
      </c>
      <c r="O18" s="257">
        <v>33608208.470376797</v>
      </c>
      <c r="P18" s="257">
        <v>34200762.581494287</v>
      </c>
      <c r="Q18" s="257">
        <v>35084305.991468422</v>
      </c>
      <c r="R18" s="257">
        <v>35901968</v>
      </c>
      <c r="S18" s="257">
        <v>36909062</v>
      </c>
      <c r="T18" s="257">
        <v>37822806</v>
      </c>
      <c r="U18" s="37">
        <v>38603984</v>
      </c>
      <c r="V18" s="37">
        <v>39321131</v>
      </c>
      <c r="W18" s="37">
        <v>39954000</v>
      </c>
      <c r="X18" s="37">
        <v>40483047</v>
      </c>
      <c r="Y18" s="37">
        <v>40972483</v>
      </c>
      <c r="Z18" s="37">
        <v>41420160</v>
      </c>
      <c r="AA18" s="37">
        <v>41842494</v>
      </c>
      <c r="AB18" s="37">
        <v>42215659</v>
      </c>
      <c r="AC18" s="37">
        <v>42547153</v>
      </c>
      <c r="AD18" s="37">
        <v>42859605</v>
      </c>
      <c r="AE18" s="37">
        <v>43170111</v>
      </c>
      <c r="AF18" s="37">
        <v>43504501</v>
      </c>
      <c r="AG18" s="37">
        <v>43849369</v>
      </c>
      <c r="AH18" s="37">
        <v>44196287</v>
      </c>
      <c r="AI18" s="37">
        <v>44509130</v>
      </c>
      <c r="AJ18" s="37">
        <v>44830502</v>
      </c>
      <c r="AK18" s="37">
        <v>45164722</v>
      </c>
      <c r="AL18" s="37">
        <v>45514184</v>
      </c>
      <c r="AM18" s="37">
        <v>45875419</v>
      </c>
      <c r="AN18" s="37">
        <v>46248654</v>
      </c>
      <c r="AO18" s="37">
        <v>46637818</v>
      </c>
      <c r="AP18" s="37">
        <v>47040557</v>
      </c>
      <c r="AQ18" s="37">
        <v>47464910</v>
      </c>
      <c r="AR18" s="37">
        <v>47913594</v>
      </c>
      <c r="AS18" s="37">
        <v>48378699</v>
      </c>
      <c r="AT18" s="37">
        <v>48863841</v>
      </c>
      <c r="AU18" s="37">
        <v>49369762</v>
      </c>
      <c r="AV18" s="37">
        <v>49893220</v>
      </c>
      <c r="AW18" s="37">
        <v>50422091</v>
      </c>
      <c r="AX18" s="37">
        <v>50967811</v>
      </c>
      <c r="AY18" s="37">
        <v>51542414</v>
      </c>
      <c r="AZ18" s="37">
        <v>52156647</v>
      </c>
    </row>
    <row r="19" spans="1:52" x14ac:dyDescent="0.35">
      <c r="A19" s="40" t="s">
        <v>57</v>
      </c>
      <c r="B19" s="259">
        <v>22894199</v>
      </c>
      <c r="C19" s="259">
        <v>23651287</v>
      </c>
      <c r="D19" s="259">
        <v>24043841</v>
      </c>
      <c r="E19" s="259">
        <v>24574075</v>
      </c>
      <c r="F19" s="259">
        <v>25255875</v>
      </c>
      <c r="G19" s="259">
        <v>25916468</v>
      </c>
      <c r="H19" s="259">
        <v>26555673</v>
      </c>
      <c r="I19" s="259">
        <v>27819515</v>
      </c>
      <c r="J19" s="259">
        <v>28067306</v>
      </c>
      <c r="K19" s="259">
        <v>27733367</v>
      </c>
      <c r="L19" s="259">
        <v>27890843</v>
      </c>
      <c r="M19" s="259">
        <v>27995901</v>
      </c>
      <c r="N19" s="259">
        <v>27734174</v>
      </c>
      <c r="O19" s="259">
        <v>27887887</v>
      </c>
      <c r="P19" s="259">
        <v>28400895</v>
      </c>
      <c r="Q19" s="259">
        <v>29147375</v>
      </c>
      <c r="R19" s="259">
        <v>29688815</v>
      </c>
      <c r="S19" s="259">
        <v>30447295</v>
      </c>
      <c r="T19" s="259">
        <v>31170528</v>
      </c>
      <c r="U19" s="41">
        <v>31809169</v>
      </c>
      <c r="V19" s="41">
        <v>32409449</v>
      </c>
      <c r="W19" s="41">
        <v>32946552</v>
      </c>
      <c r="X19" s="41">
        <v>33398962</v>
      </c>
      <c r="Y19" s="41">
        <v>33815750</v>
      </c>
      <c r="Z19" s="41">
        <v>34194387</v>
      </c>
      <c r="AA19" s="41">
        <v>34548138</v>
      </c>
      <c r="AB19" s="41">
        <v>34854238</v>
      </c>
      <c r="AC19" s="41">
        <v>35125204</v>
      </c>
      <c r="AD19" s="41">
        <v>35383255</v>
      </c>
      <c r="AE19" s="41">
        <v>35644284</v>
      </c>
      <c r="AF19" s="41">
        <v>35932086</v>
      </c>
      <c r="AG19" s="41">
        <v>36231782</v>
      </c>
      <c r="AH19" s="41">
        <v>36529554</v>
      </c>
      <c r="AI19" s="41">
        <v>36797520</v>
      </c>
      <c r="AJ19" s="41">
        <v>37072012</v>
      </c>
      <c r="AK19" s="41">
        <v>37357790</v>
      </c>
      <c r="AL19" s="41">
        <v>37657532</v>
      </c>
      <c r="AM19" s="41">
        <v>37968506</v>
      </c>
      <c r="AN19" s="41">
        <v>38290878</v>
      </c>
      <c r="AO19" s="41">
        <v>38628446</v>
      </c>
      <c r="AP19" s="41">
        <v>38981568</v>
      </c>
      <c r="AQ19" s="41">
        <v>39354151</v>
      </c>
      <c r="AR19" s="41">
        <v>39749002</v>
      </c>
      <c r="AS19" s="41">
        <v>40156352</v>
      </c>
      <c r="AT19" s="41">
        <v>40581219</v>
      </c>
      <c r="AU19" s="41">
        <v>41024681</v>
      </c>
      <c r="AV19" s="41">
        <v>41485857</v>
      </c>
      <c r="AW19" s="41">
        <v>41951656</v>
      </c>
      <c r="AX19" s="41">
        <v>42433451</v>
      </c>
      <c r="AY19" s="41">
        <v>42942842</v>
      </c>
      <c r="AZ19" s="41">
        <v>43490302</v>
      </c>
    </row>
    <row r="20" spans="1:52" x14ac:dyDescent="0.35">
      <c r="A20" s="43" t="s">
        <v>58</v>
      </c>
      <c r="B20" s="260">
        <v>5307249.1790475631</v>
      </c>
      <c r="C20" s="260">
        <v>5399070.8808253231</v>
      </c>
      <c r="D20" s="260">
        <v>5496200.2109272266</v>
      </c>
      <c r="E20" s="260">
        <v>5535757.2413833458</v>
      </c>
      <c r="F20" s="260">
        <v>5570354.8567542015</v>
      </c>
      <c r="G20" s="260">
        <v>5606555.3385081002</v>
      </c>
      <c r="H20" s="260">
        <v>5729865.7334556961</v>
      </c>
      <c r="I20" s="260">
        <v>5743355.6949166423</v>
      </c>
      <c r="J20" s="260">
        <v>5820958.9032716565</v>
      </c>
      <c r="K20" s="260">
        <v>5765022.5566806216</v>
      </c>
      <c r="L20" s="260">
        <v>5736413.9660989251</v>
      </c>
      <c r="M20" s="260">
        <v>5773948.4529881692</v>
      </c>
      <c r="N20" s="260">
        <v>5703689.3117266577</v>
      </c>
      <c r="O20" s="260">
        <v>5720321.4703767998</v>
      </c>
      <c r="P20" s="260">
        <v>5799867.5814942904</v>
      </c>
      <c r="Q20" s="260">
        <v>5936930.9914684212</v>
      </c>
      <c r="R20" s="260">
        <v>6213153</v>
      </c>
      <c r="S20" s="260">
        <v>6461767</v>
      </c>
      <c r="T20" s="260">
        <v>6652278</v>
      </c>
      <c r="U20" s="44">
        <v>6794815</v>
      </c>
      <c r="V20" s="44">
        <v>6911682</v>
      </c>
      <c r="W20" s="44">
        <v>7007448</v>
      </c>
      <c r="X20" s="44">
        <v>7084085</v>
      </c>
      <c r="Y20" s="44">
        <v>7156733</v>
      </c>
      <c r="Z20" s="44">
        <v>7225773</v>
      </c>
      <c r="AA20" s="44">
        <v>7294356</v>
      </c>
      <c r="AB20" s="44">
        <v>7361421</v>
      </c>
      <c r="AC20" s="44">
        <v>7421949</v>
      </c>
      <c r="AD20" s="44">
        <v>7476350</v>
      </c>
      <c r="AE20" s="44">
        <v>7525827</v>
      </c>
      <c r="AF20" s="44">
        <v>7572415</v>
      </c>
      <c r="AG20" s="44">
        <v>7617587</v>
      </c>
      <c r="AH20" s="44">
        <v>7666733</v>
      </c>
      <c r="AI20" s="44">
        <v>7711610</v>
      </c>
      <c r="AJ20" s="44">
        <v>7758490</v>
      </c>
      <c r="AK20" s="44">
        <v>7806932</v>
      </c>
      <c r="AL20" s="44">
        <v>7856652</v>
      </c>
      <c r="AM20" s="44">
        <v>7906913</v>
      </c>
      <c r="AN20" s="44">
        <v>7957776</v>
      </c>
      <c r="AO20" s="44">
        <v>8009372</v>
      </c>
      <c r="AP20" s="44">
        <v>8058989</v>
      </c>
      <c r="AQ20" s="44">
        <v>8110759</v>
      </c>
      <c r="AR20" s="44">
        <v>8164592</v>
      </c>
      <c r="AS20" s="44">
        <v>8222347</v>
      </c>
      <c r="AT20" s="44">
        <v>8282622</v>
      </c>
      <c r="AU20" s="44">
        <v>8345081</v>
      </c>
      <c r="AV20" s="44">
        <v>8407363</v>
      </c>
      <c r="AW20" s="44">
        <v>8470435</v>
      </c>
      <c r="AX20" s="44">
        <v>8534360</v>
      </c>
      <c r="AY20" s="44">
        <v>8599572</v>
      </c>
      <c r="AZ20" s="44">
        <v>8666345</v>
      </c>
    </row>
    <row r="21" spans="1:52" x14ac:dyDescent="0.35">
      <c r="A21" s="35" t="s">
        <v>59</v>
      </c>
      <c r="B21" s="260">
        <v>5361.5</v>
      </c>
      <c r="C21" s="260">
        <v>5423.5</v>
      </c>
      <c r="D21" s="260">
        <v>5540</v>
      </c>
      <c r="E21" s="260">
        <v>5655</v>
      </c>
      <c r="F21" s="260">
        <v>5987</v>
      </c>
      <c r="G21" s="260">
        <v>6127.5</v>
      </c>
      <c r="H21" s="260">
        <v>6285</v>
      </c>
      <c r="I21" s="260">
        <v>6421</v>
      </c>
      <c r="J21" s="260">
        <v>6476.5</v>
      </c>
      <c r="K21" s="260">
        <v>6232</v>
      </c>
      <c r="L21" s="260">
        <v>6201</v>
      </c>
      <c r="M21" s="260">
        <v>6230</v>
      </c>
      <c r="N21" s="260">
        <v>6085</v>
      </c>
      <c r="O21" s="260">
        <v>5916.5</v>
      </c>
      <c r="P21" s="260">
        <v>5826.5</v>
      </c>
      <c r="Q21" s="260">
        <v>5758</v>
      </c>
      <c r="R21" s="260">
        <v>5743.3653587492317</v>
      </c>
      <c r="S21" s="260">
        <v>5907.4948474616849</v>
      </c>
      <c r="T21" s="260">
        <v>6077.8812616111318</v>
      </c>
      <c r="U21" s="44">
        <v>6227</v>
      </c>
      <c r="V21" s="44">
        <v>6357</v>
      </c>
      <c r="W21" s="44">
        <v>6477</v>
      </c>
      <c r="X21" s="44">
        <v>6588</v>
      </c>
      <c r="Y21" s="44">
        <v>6686</v>
      </c>
      <c r="Z21" s="44">
        <v>6781</v>
      </c>
      <c r="AA21" s="44">
        <v>6873</v>
      </c>
      <c r="AB21" s="44">
        <v>6964</v>
      </c>
      <c r="AC21" s="44">
        <v>7054</v>
      </c>
      <c r="AD21" s="44">
        <v>7145</v>
      </c>
      <c r="AE21" s="44">
        <v>7236</v>
      </c>
      <c r="AF21" s="44">
        <v>7326</v>
      </c>
      <c r="AG21" s="44">
        <v>7403</v>
      </c>
      <c r="AH21" s="44">
        <v>7477</v>
      </c>
      <c r="AI21" s="44">
        <v>7552</v>
      </c>
      <c r="AJ21" s="44">
        <v>7627</v>
      </c>
      <c r="AK21" s="44">
        <v>7703</v>
      </c>
      <c r="AL21" s="44">
        <v>7778</v>
      </c>
      <c r="AM21" s="44">
        <v>7854</v>
      </c>
      <c r="AN21" s="44">
        <v>7931</v>
      </c>
      <c r="AO21" s="44">
        <v>8010</v>
      </c>
      <c r="AP21" s="44">
        <v>8091</v>
      </c>
      <c r="AQ21" s="44">
        <v>8175</v>
      </c>
      <c r="AR21" s="44">
        <v>8259</v>
      </c>
      <c r="AS21" s="44">
        <v>8345</v>
      </c>
      <c r="AT21" s="44">
        <v>8432</v>
      </c>
      <c r="AU21" s="44">
        <v>8520</v>
      </c>
      <c r="AV21" s="44">
        <v>8605</v>
      </c>
      <c r="AW21" s="44">
        <v>8691</v>
      </c>
      <c r="AX21" s="44">
        <v>8777</v>
      </c>
      <c r="AY21" s="44">
        <v>8863</v>
      </c>
      <c r="AZ21" s="44">
        <v>8949</v>
      </c>
    </row>
    <row r="22" spans="1:52" x14ac:dyDescent="0.35">
      <c r="A22" s="35" t="s">
        <v>56</v>
      </c>
      <c r="B22" s="257">
        <v>600208</v>
      </c>
      <c r="C22" s="257">
        <v>582084</v>
      </c>
      <c r="D22" s="257">
        <v>571706</v>
      </c>
      <c r="E22" s="257">
        <v>596004</v>
      </c>
      <c r="F22" s="257">
        <v>637824</v>
      </c>
      <c r="G22" s="257">
        <v>656002</v>
      </c>
      <c r="H22" s="257">
        <v>724072</v>
      </c>
      <c r="I22" s="257">
        <v>764262</v>
      </c>
      <c r="J22" s="257">
        <v>784656</v>
      </c>
      <c r="K22" s="257">
        <v>695984</v>
      </c>
      <c r="L22" s="257">
        <v>749104</v>
      </c>
      <c r="M22" s="257">
        <v>762982</v>
      </c>
      <c r="N22" s="257">
        <v>755940</v>
      </c>
      <c r="O22" s="257">
        <v>765178</v>
      </c>
      <c r="P22" s="257">
        <v>776653.99999999988</v>
      </c>
      <c r="Q22" s="257">
        <v>808482</v>
      </c>
      <c r="R22" s="257">
        <v>850093.80714012985</v>
      </c>
      <c r="S22" s="257">
        <v>905732.67026914831</v>
      </c>
      <c r="T22" s="257">
        <v>963433.59951237449</v>
      </c>
      <c r="U22" s="37">
        <v>1017905</v>
      </c>
      <c r="V22" s="37">
        <v>1069044</v>
      </c>
      <c r="W22" s="37">
        <v>1120445</v>
      </c>
      <c r="X22" s="37">
        <v>1169047</v>
      </c>
      <c r="Y22" s="37">
        <v>1216859</v>
      </c>
      <c r="Z22" s="37">
        <v>1257974</v>
      </c>
      <c r="AA22" s="37">
        <v>1302182</v>
      </c>
      <c r="AB22" s="37">
        <v>1350458</v>
      </c>
      <c r="AC22" s="37">
        <v>1402837</v>
      </c>
      <c r="AD22" s="37">
        <v>1457939</v>
      </c>
      <c r="AE22" s="37">
        <v>1512728</v>
      </c>
      <c r="AF22" s="37">
        <v>1568535</v>
      </c>
      <c r="AG22" s="37">
        <v>1626344</v>
      </c>
      <c r="AH22" s="37">
        <v>1679536</v>
      </c>
      <c r="AI22" s="37">
        <v>1732134</v>
      </c>
      <c r="AJ22" s="37">
        <v>1784737</v>
      </c>
      <c r="AK22" s="37">
        <v>1834092</v>
      </c>
      <c r="AL22" s="37">
        <v>1888346</v>
      </c>
      <c r="AM22" s="37">
        <v>1943491</v>
      </c>
      <c r="AN22" s="37">
        <v>2017177</v>
      </c>
      <c r="AO22" s="37">
        <v>2082934</v>
      </c>
      <c r="AP22" s="37">
        <v>2149625</v>
      </c>
      <c r="AQ22" s="37">
        <v>2220173</v>
      </c>
      <c r="AR22" s="37">
        <v>2292102</v>
      </c>
      <c r="AS22" s="37">
        <v>2361300</v>
      </c>
      <c r="AT22" s="37">
        <v>2429552</v>
      </c>
      <c r="AU22" s="37">
        <v>2506607</v>
      </c>
      <c r="AV22" s="37">
        <v>2582921</v>
      </c>
      <c r="AW22" s="37">
        <v>2650071</v>
      </c>
      <c r="AX22" s="37">
        <v>2725441</v>
      </c>
      <c r="AY22" s="37">
        <v>2792845</v>
      </c>
      <c r="AZ22" s="37">
        <v>2857657</v>
      </c>
    </row>
    <row r="23" spans="1:52" x14ac:dyDescent="0.35">
      <c r="A23" s="38" t="s">
        <v>20</v>
      </c>
      <c r="B23" s="258">
        <v>339994</v>
      </c>
      <c r="C23" s="258">
        <v>324324</v>
      </c>
      <c r="D23" s="258">
        <v>311092</v>
      </c>
      <c r="E23" s="258">
        <v>319067.99999999994</v>
      </c>
      <c r="F23" s="258">
        <v>334827.99999999994</v>
      </c>
      <c r="G23" s="258">
        <v>342158</v>
      </c>
      <c r="H23" s="258">
        <v>379724</v>
      </c>
      <c r="I23" s="258">
        <v>398103.99999999994</v>
      </c>
      <c r="J23" s="258">
        <v>402808</v>
      </c>
      <c r="K23" s="258">
        <v>361990</v>
      </c>
      <c r="L23" s="258">
        <v>360234</v>
      </c>
      <c r="M23" s="258">
        <v>353864</v>
      </c>
      <c r="N23" s="258">
        <v>351830</v>
      </c>
      <c r="O23" s="258">
        <v>344266</v>
      </c>
      <c r="P23" s="258">
        <v>348139.99999999994</v>
      </c>
      <c r="Q23" s="258">
        <v>358013.99999999994</v>
      </c>
      <c r="R23" s="258">
        <v>379951.80241447728</v>
      </c>
      <c r="S23" s="258">
        <v>410589.91277869308</v>
      </c>
      <c r="T23" s="258">
        <v>441977.40615555947</v>
      </c>
      <c r="U23" s="39">
        <v>471364</v>
      </c>
      <c r="V23" s="39">
        <v>499056</v>
      </c>
      <c r="W23" s="39">
        <v>527394</v>
      </c>
      <c r="X23" s="39">
        <v>553866</v>
      </c>
      <c r="Y23" s="39">
        <v>579985</v>
      </c>
      <c r="Z23" s="39">
        <v>606521</v>
      </c>
      <c r="AA23" s="39">
        <v>633914</v>
      </c>
      <c r="AB23" s="39">
        <v>663912</v>
      </c>
      <c r="AC23" s="39">
        <v>696642</v>
      </c>
      <c r="AD23" s="39">
        <v>730572</v>
      </c>
      <c r="AE23" s="39">
        <v>765164</v>
      </c>
      <c r="AF23" s="39">
        <v>800481</v>
      </c>
      <c r="AG23" s="39">
        <v>837811</v>
      </c>
      <c r="AH23" s="39">
        <v>871932</v>
      </c>
      <c r="AI23" s="39">
        <v>906568</v>
      </c>
      <c r="AJ23" s="39">
        <v>941976</v>
      </c>
      <c r="AK23" s="39">
        <v>976685</v>
      </c>
      <c r="AL23" s="39">
        <v>1014161</v>
      </c>
      <c r="AM23" s="39">
        <v>1052713</v>
      </c>
      <c r="AN23" s="39">
        <v>1101636</v>
      </c>
      <c r="AO23" s="39">
        <v>1145906</v>
      </c>
      <c r="AP23" s="39">
        <v>1189420</v>
      </c>
      <c r="AQ23" s="39">
        <v>1233970</v>
      </c>
      <c r="AR23" s="39">
        <v>1278432</v>
      </c>
      <c r="AS23" s="39">
        <v>1322690</v>
      </c>
      <c r="AT23" s="39">
        <v>1365978</v>
      </c>
      <c r="AU23" s="39">
        <v>1415003</v>
      </c>
      <c r="AV23" s="39">
        <v>1463478</v>
      </c>
      <c r="AW23" s="39">
        <v>1506386</v>
      </c>
      <c r="AX23" s="39">
        <v>1553189</v>
      </c>
      <c r="AY23" s="39">
        <v>1594549</v>
      </c>
      <c r="AZ23" s="39">
        <v>1634020</v>
      </c>
    </row>
    <row r="24" spans="1:52" x14ac:dyDescent="0.35">
      <c r="A24" s="43" t="s">
        <v>16</v>
      </c>
      <c r="B24" s="260">
        <v>260214</v>
      </c>
      <c r="C24" s="260">
        <v>257760</v>
      </c>
      <c r="D24" s="260">
        <v>260614</v>
      </c>
      <c r="E24" s="260">
        <v>276936</v>
      </c>
      <c r="F24" s="260">
        <v>302996</v>
      </c>
      <c r="G24" s="260">
        <v>313844</v>
      </c>
      <c r="H24" s="260">
        <v>344348</v>
      </c>
      <c r="I24" s="260">
        <v>366158</v>
      </c>
      <c r="J24" s="260">
        <v>381848</v>
      </c>
      <c r="K24" s="260">
        <v>333994</v>
      </c>
      <c r="L24" s="260">
        <v>388870</v>
      </c>
      <c r="M24" s="260">
        <v>409118</v>
      </c>
      <c r="N24" s="260">
        <v>404110.00000000006</v>
      </c>
      <c r="O24" s="260">
        <v>420911.99999999994</v>
      </c>
      <c r="P24" s="260">
        <v>428513.99999999994</v>
      </c>
      <c r="Q24" s="260">
        <v>450468</v>
      </c>
      <c r="R24" s="260">
        <v>470142.00472565263</v>
      </c>
      <c r="S24" s="260">
        <v>495142.75749045523</v>
      </c>
      <c r="T24" s="260">
        <v>521456.19335681497</v>
      </c>
      <c r="U24" s="44">
        <v>546541</v>
      </c>
      <c r="V24" s="44">
        <v>569988</v>
      </c>
      <c r="W24" s="44">
        <v>593051</v>
      </c>
      <c r="X24" s="44">
        <v>615181</v>
      </c>
      <c r="Y24" s="44">
        <v>636874</v>
      </c>
      <c r="Z24" s="44">
        <v>651452</v>
      </c>
      <c r="AA24" s="44">
        <v>668268</v>
      </c>
      <c r="AB24" s="44">
        <v>686546</v>
      </c>
      <c r="AC24" s="44">
        <v>706195</v>
      </c>
      <c r="AD24" s="44">
        <v>727367</v>
      </c>
      <c r="AE24" s="44">
        <v>747564</v>
      </c>
      <c r="AF24" s="44">
        <v>768054</v>
      </c>
      <c r="AG24" s="44">
        <v>788534</v>
      </c>
      <c r="AH24" s="44">
        <v>807604</v>
      </c>
      <c r="AI24" s="44">
        <v>825565</v>
      </c>
      <c r="AJ24" s="44">
        <v>842761</v>
      </c>
      <c r="AK24" s="44">
        <v>857408</v>
      </c>
      <c r="AL24" s="44">
        <v>874185</v>
      </c>
      <c r="AM24" s="44">
        <v>890778</v>
      </c>
      <c r="AN24" s="44">
        <v>915541</v>
      </c>
      <c r="AO24" s="44">
        <v>937028</v>
      </c>
      <c r="AP24" s="44">
        <v>960205</v>
      </c>
      <c r="AQ24" s="44">
        <v>986203</v>
      </c>
      <c r="AR24" s="44">
        <v>1013670</v>
      </c>
      <c r="AS24" s="44">
        <v>1038611</v>
      </c>
      <c r="AT24" s="44">
        <v>1063574</v>
      </c>
      <c r="AU24" s="44">
        <v>1091604</v>
      </c>
      <c r="AV24" s="44">
        <v>1119443</v>
      </c>
      <c r="AW24" s="44">
        <v>1143685</v>
      </c>
      <c r="AX24" s="44">
        <v>1172252</v>
      </c>
      <c r="AY24" s="44">
        <v>1198297</v>
      </c>
      <c r="AZ24" s="44">
        <v>1223638</v>
      </c>
    </row>
    <row r="25" spans="1:52" x14ac:dyDescent="0.35">
      <c r="A25" s="35" t="s">
        <v>60</v>
      </c>
      <c r="B25" s="261">
        <v>1602.3358663664608</v>
      </c>
      <c r="C25" s="261">
        <v>1650.6484918185593</v>
      </c>
      <c r="D25" s="261">
        <v>1670.8751030291528</v>
      </c>
      <c r="E25" s="261">
        <v>1816.2772392020827</v>
      </c>
      <c r="F25" s="261">
        <v>1838.1477854496238</v>
      </c>
      <c r="G25" s="261">
        <v>1934.7351721896407</v>
      </c>
      <c r="H25" s="261">
        <v>2102.6897820410827</v>
      </c>
      <c r="I25" s="261">
        <v>2066.6123050930119</v>
      </c>
      <c r="J25" s="261">
        <v>1931.0454538325034</v>
      </c>
      <c r="K25" s="261">
        <v>1911.8676774102669</v>
      </c>
      <c r="L25" s="261">
        <v>1925.828685465468</v>
      </c>
      <c r="M25" s="261">
        <v>1888.899396167214</v>
      </c>
      <c r="N25" s="261">
        <v>1859.037011435058</v>
      </c>
      <c r="O25" s="261">
        <v>1782.791747604741</v>
      </c>
      <c r="P25" s="261">
        <v>1753.5676859548844</v>
      </c>
      <c r="Q25" s="261">
        <v>1816.1638472358504</v>
      </c>
      <c r="R25" s="261">
        <v>1848.6959536401077</v>
      </c>
      <c r="S25" s="261">
        <v>1890.1246276315137</v>
      </c>
      <c r="T25" s="261">
        <v>1929.1871587260148</v>
      </c>
      <c r="U25" s="45">
        <v>1963.8</v>
      </c>
      <c r="V25" s="45">
        <v>1994.8</v>
      </c>
      <c r="W25" s="45">
        <v>2022.6</v>
      </c>
      <c r="X25" s="45">
        <v>2047.6</v>
      </c>
      <c r="Y25" s="45">
        <v>2075.1999999999998</v>
      </c>
      <c r="Z25" s="45">
        <v>2100.9</v>
      </c>
      <c r="AA25" s="45">
        <v>2125.6</v>
      </c>
      <c r="AB25" s="45">
        <v>2149.6</v>
      </c>
      <c r="AC25" s="45">
        <v>2173.1</v>
      </c>
      <c r="AD25" s="45">
        <v>2196.4</v>
      </c>
      <c r="AE25" s="45">
        <v>2219.4</v>
      </c>
      <c r="AF25" s="45">
        <v>2242</v>
      </c>
      <c r="AG25" s="45">
        <v>2264.3000000000002</v>
      </c>
      <c r="AH25" s="45">
        <v>2286.4</v>
      </c>
      <c r="AI25" s="45">
        <v>2307.1999999999998</v>
      </c>
      <c r="AJ25" s="45">
        <v>2328.1999999999998</v>
      </c>
      <c r="AK25" s="45">
        <v>2349.3000000000002</v>
      </c>
      <c r="AL25" s="45">
        <v>2370.6</v>
      </c>
      <c r="AM25" s="45">
        <v>2392.4</v>
      </c>
      <c r="AN25" s="45">
        <v>2414.1999999999998</v>
      </c>
      <c r="AO25" s="45">
        <v>2437</v>
      </c>
      <c r="AP25" s="45">
        <v>2460.8000000000002</v>
      </c>
      <c r="AQ25" s="45">
        <v>2485.3000000000002</v>
      </c>
      <c r="AR25" s="45">
        <v>2510</v>
      </c>
      <c r="AS25" s="45">
        <v>2535.6</v>
      </c>
      <c r="AT25" s="45">
        <v>2562</v>
      </c>
      <c r="AU25" s="45">
        <v>2589.6999999999998</v>
      </c>
      <c r="AV25" s="45">
        <v>2618.4</v>
      </c>
      <c r="AW25" s="45">
        <v>2647.6</v>
      </c>
      <c r="AX25" s="45">
        <v>2677.1</v>
      </c>
      <c r="AY25" s="45">
        <v>2707</v>
      </c>
      <c r="AZ25" s="45">
        <v>2737.3</v>
      </c>
    </row>
    <row r="26" spans="1:52" x14ac:dyDescent="0.35">
      <c r="A26" s="40" t="s">
        <v>61</v>
      </c>
      <c r="B26" s="262">
        <v>936.93658815081994</v>
      </c>
      <c r="C26" s="262">
        <v>975.15464794521154</v>
      </c>
      <c r="D26" s="262">
        <v>983.99292557647186</v>
      </c>
      <c r="E26" s="262">
        <v>1057.8274808262165</v>
      </c>
      <c r="F26" s="262">
        <v>1081.9735121499584</v>
      </c>
      <c r="G26" s="262">
        <v>1125.7827746816024</v>
      </c>
      <c r="H26" s="262">
        <v>1286.0020552796964</v>
      </c>
      <c r="I26" s="262">
        <v>1237.1102493266558</v>
      </c>
      <c r="J26" s="262">
        <v>1084.3710217799203</v>
      </c>
      <c r="K26" s="262">
        <v>1076.1599915319657</v>
      </c>
      <c r="L26" s="262">
        <v>1067.26382696633</v>
      </c>
      <c r="M26" s="262">
        <v>1024.1145102101418</v>
      </c>
      <c r="N26" s="262">
        <v>996.0549662726113</v>
      </c>
      <c r="O26" s="262">
        <v>919.89620494785231</v>
      </c>
      <c r="P26" s="262">
        <v>886.72069638061407</v>
      </c>
      <c r="Q26" s="262">
        <v>889.17291572099248</v>
      </c>
      <c r="R26" s="262">
        <v>899.25775902703811</v>
      </c>
      <c r="S26" s="262">
        <v>912.48024028958105</v>
      </c>
      <c r="T26" s="262">
        <v>925.12554320207732</v>
      </c>
      <c r="U26" s="42">
        <v>935.9</v>
      </c>
      <c r="V26" s="42">
        <v>944.7</v>
      </c>
      <c r="W26" s="42">
        <v>952.4</v>
      </c>
      <c r="X26" s="42">
        <v>959.1</v>
      </c>
      <c r="Y26" s="42">
        <v>967</v>
      </c>
      <c r="Z26" s="42">
        <v>974.3</v>
      </c>
      <c r="AA26" s="42">
        <v>981.9</v>
      </c>
      <c r="AB26" s="42">
        <v>989.5</v>
      </c>
      <c r="AC26" s="42">
        <v>997</v>
      </c>
      <c r="AD26" s="46">
        <v>1004.4</v>
      </c>
      <c r="AE26" s="46">
        <v>1011.7</v>
      </c>
      <c r="AF26" s="46">
        <v>1019</v>
      </c>
      <c r="AG26" s="46">
        <v>1026.4000000000001</v>
      </c>
      <c r="AH26" s="46">
        <v>1033.8</v>
      </c>
      <c r="AI26" s="46">
        <v>1040.3</v>
      </c>
      <c r="AJ26" s="46">
        <v>1046.8</v>
      </c>
      <c r="AK26" s="46">
        <v>1053.3</v>
      </c>
      <c r="AL26" s="46">
        <v>1059.9000000000001</v>
      </c>
      <c r="AM26" s="46">
        <v>1066.7</v>
      </c>
      <c r="AN26" s="46">
        <v>1073.5</v>
      </c>
      <c r="AO26" s="46">
        <v>1080.5999999999999</v>
      </c>
      <c r="AP26" s="46">
        <v>1088.0999999999999</v>
      </c>
      <c r="AQ26" s="46">
        <v>1096</v>
      </c>
      <c r="AR26" s="46">
        <v>1103.9000000000001</v>
      </c>
      <c r="AS26" s="46">
        <v>1112.4000000000001</v>
      </c>
      <c r="AT26" s="46">
        <v>1121.4000000000001</v>
      </c>
      <c r="AU26" s="46">
        <v>1131.4000000000001</v>
      </c>
      <c r="AV26" s="46">
        <v>1141.9000000000001</v>
      </c>
      <c r="AW26" s="46">
        <v>1152.7</v>
      </c>
      <c r="AX26" s="46">
        <v>1163.9000000000001</v>
      </c>
      <c r="AY26" s="46">
        <v>1175.4000000000001</v>
      </c>
      <c r="AZ26" s="46">
        <v>1187.4000000000001</v>
      </c>
    </row>
    <row r="27" spans="1:52" x14ac:dyDescent="0.35">
      <c r="A27" s="43" t="s">
        <v>62</v>
      </c>
      <c r="B27" s="263">
        <v>665.39927821564072</v>
      </c>
      <c r="C27" s="263">
        <v>675.49384387334783</v>
      </c>
      <c r="D27" s="263">
        <v>686.88217745268093</v>
      </c>
      <c r="E27" s="263">
        <v>758.44975837586617</v>
      </c>
      <c r="F27" s="263">
        <v>756.17427329966551</v>
      </c>
      <c r="G27" s="263">
        <v>808.95239750803819</v>
      </c>
      <c r="H27" s="263">
        <v>816.68772676138644</v>
      </c>
      <c r="I27" s="263">
        <v>829.50205576635585</v>
      </c>
      <c r="J27" s="263">
        <v>846.67443205258326</v>
      </c>
      <c r="K27" s="263">
        <v>835.70768587830116</v>
      </c>
      <c r="L27" s="263">
        <v>858.56485849913793</v>
      </c>
      <c r="M27" s="263">
        <v>864.78488595707222</v>
      </c>
      <c r="N27" s="263">
        <v>862.98204516244664</v>
      </c>
      <c r="O27" s="263">
        <v>862.89554265688855</v>
      </c>
      <c r="P27" s="263">
        <v>866.84698957427031</v>
      </c>
      <c r="Q27" s="263">
        <v>926.99093151485795</v>
      </c>
      <c r="R27" s="263">
        <v>949.43819461306975</v>
      </c>
      <c r="S27" s="263">
        <v>977.64438734193277</v>
      </c>
      <c r="T27" s="263">
        <v>1004.0616155239373</v>
      </c>
      <c r="U27" s="47">
        <v>1028</v>
      </c>
      <c r="V27" s="47">
        <v>1050.0999999999999</v>
      </c>
      <c r="W27" s="47">
        <v>1070.2</v>
      </c>
      <c r="X27" s="47">
        <v>1088.5</v>
      </c>
      <c r="Y27" s="47">
        <v>1108.3</v>
      </c>
      <c r="Z27" s="47">
        <v>1126.5999999999999</v>
      </c>
      <c r="AA27" s="47">
        <v>1143.7</v>
      </c>
      <c r="AB27" s="47">
        <v>1160.0999999999999</v>
      </c>
      <c r="AC27" s="47">
        <v>1176.0999999999999</v>
      </c>
      <c r="AD27" s="47">
        <v>1192</v>
      </c>
      <c r="AE27" s="47">
        <v>1207.7</v>
      </c>
      <c r="AF27" s="47">
        <v>1223</v>
      </c>
      <c r="AG27" s="47">
        <v>1237.9000000000001</v>
      </c>
      <c r="AH27" s="47">
        <v>1252.5999999999999</v>
      </c>
      <c r="AI27" s="47">
        <v>1266.9000000000001</v>
      </c>
      <c r="AJ27" s="47">
        <v>1281.4000000000001</v>
      </c>
      <c r="AK27" s="47">
        <v>1296</v>
      </c>
      <c r="AL27" s="47">
        <v>1310.7</v>
      </c>
      <c r="AM27" s="47">
        <v>1325.7</v>
      </c>
      <c r="AN27" s="47">
        <v>1340.6</v>
      </c>
      <c r="AO27" s="47">
        <v>1356.4</v>
      </c>
      <c r="AP27" s="47">
        <v>1372.7</v>
      </c>
      <c r="AQ27" s="47">
        <v>1389.3</v>
      </c>
      <c r="AR27" s="47">
        <v>1406.1</v>
      </c>
      <c r="AS27" s="47">
        <v>1423.2</v>
      </c>
      <c r="AT27" s="47">
        <v>1440.6</v>
      </c>
      <c r="AU27" s="47">
        <v>1458.3</v>
      </c>
      <c r="AV27" s="47">
        <v>1476.5</v>
      </c>
      <c r="AW27" s="47">
        <v>1494.9</v>
      </c>
      <c r="AX27" s="47">
        <v>1513.2</v>
      </c>
      <c r="AY27" s="47">
        <v>1531.6</v>
      </c>
      <c r="AZ27" s="47">
        <v>1549.9</v>
      </c>
    </row>
    <row r="28" spans="1:52" x14ac:dyDescent="0.35">
      <c r="A28" s="4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spans="1:52" x14ac:dyDescent="0.35">
      <c r="A29" s="49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35">
      <c r="A30" s="31" t="s">
        <v>51</v>
      </c>
      <c r="B30" s="265">
        <v>256144294.17904755</v>
      </c>
      <c r="C30" s="265">
        <v>263427961.88082531</v>
      </c>
      <c r="D30" s="265">
        <v>268820935.21092725</v>
      </c>
      <c r="E30" s="265">
        <v>273658329.24138331</v>
      </c>
      <c r="F30" s="265">
        <v>278404118.85675418</v>
      </c>
      <c r="G30" s="265">
        <v>284589505.33850813</v>
      </c>
      <c r="H30" s="265">
        <v>291258991.73345572</v>
      </c>
      <c r="I30" s="265">
        <v>298753086.69491667</v>
      </c>
      <c r="J30" s="265">
        <v>303748883.90327168</v>
      </c>
      <c r="K30" s="265">
        <v>305611817.55668062</v>
      </c>
      <c r="L30" s="265">
        <v>310156348.9660989</v>
      </c>
      <c r="M30" s="265">
        <v>313582448.45298815</v>
      </c>
      <c r="N30" s="265">
        <v>314987025.31172669</v>
      </c>
      <c r="O30" s="265">
        <v>319608426.47037679</v>
      </c>
      <c r="P30" s="265">
        <v>323509058.58149427</v>
      </c>
      <c r="Q30" s="265">
        <v>327835506.99146843</v>
      </c>
      <c r="R30" s="265">
        <v>335775269</v>
      </c>
      <c r="S30" s="265">
        <v>343570810</v>
      </c>
      <c r="T30" s="265">
        <v>349879539</v>
      </c>
      <c r="U30" s="51">
        <v>355562885</v>
      </c>
      <c r="V30" s="51">
        <v>360425097</v>
      </c>
      <c r="W30" s="51">
        <v>365157751</v>
      </c>
      <c r="X30" s="51">
        <v>369807976</v>
      </c>
      <c r="Y30" s="51">
        <v>373954751</v>
      </c>
      <c r="Z30" s="51">
        <v>377654726</v>
      </c>
      <c r="AA30" s="51">
        <v>381147082</v>
      </c>
      <c r="AB30" s="51">
        <v>383904075</v>
      </c>
      <c r="AC30" s="51">
        <v>386270950</v>
      </c>
      <c r="AD30" s="51">
        <v>388695225</v>
      </c>
      <c r="AE30" s="51">
        <v>391018554</v>
      </c>
      <c r="AF30" s="51">
        <v>393423685</v>
      </c>
      <c r="AG30" s="51">
        <v>395902271</v>
      </c>
      <c r="AH30" s="51">
        <v>398388729</v>
      </c>
      <c r="AI30" s="51">
        <v>400896767</v>
      </c>
      <c r="AJ30" s="51">
        <v>403383000</v>
      </c>
      <c r="AK30" s="51">
        <v>405848923</v>
      </c>
      <c r="AL30" s="51">
        <v>408288500</v>
      </c>
      <c r="AM30" s="51">
        <v>410745783</v>
      </c>
      <c r="AN30" s="51">
        <v>413158774</v>
      </c>
      <c r="AO30" s="51">
        <v>415483353</v>
      </c>
      <c r="AP30" s="51">
        <v>417789284</v>
      </c>
      <c r="AQ30" s="51">
        <v>420156755</v>
      </c>
      <c r="AR30" s="51">
        <v>422591529</v>
      </c>
      <c r="AS30" s="51">
        <v>425116476</v>
      </c>
      <c r="AT30" s="51">
        <v>427775148</v>
      </c>
      <c r="AU30" s="51">
        <v>430605971</v>
      </c>
      <c r="AV30" s="51">
        <v>433548903</v>
      </c>
      <c r="AW30" s="51">
        <v>436529022</v>
      </c>
      <c r="AX30" s="51">
        <v>439568176</v>
      </c>
      <c r="AY30" s="51">
        <v>442702804</v>
      </c>
      <c r="AZ30" s="51">
        <v>445940625</v>
      </c>
    </row>
    <row r="31" spans="1:52" x14ac:dyDescent="0.35">
      <c r="A31" s="52" t="s">
        <v>7</v>
      </c>
      <c r="B31" s="266">
        <v>227942846</v>
      </c>
      <c r="C31" s="266">
        <v>234377604</v>
      </c>
      <c r="D31" s="266">
        <v>239280894</v>
      </c>
      <c r="E31" s="266">
        <v>243548497</v>
      </c>
      <c r="F31" s="266">
        <v>247577889</v>
      </c>
      <c r="G31" s="266">
        <v>253066482</v>
      </c>
      <c r="H31" s="266">
        <v>258973453</v>
      </c>
      <c r="I31" s="266">
        <v>265190216</v>
      </c>
      <c r="J31" s="266">
        <v>269860619</v>
      </c>
      <c r="K31" s="266">
        <v>272113428</v>
      </c>
      <c r="L31" s="266">
        <v>276529092</v>
      </c>
      <c r="M31" s="266">
        <v>279812599</v>
      </c>
      <c r="N31" s="266">
        <v>281549162</v>
      </c>
      <c r="O31" s="266">
        <v>286000218</v>
      </c>
      <c r="P31" s="266">
        <v>289308296</v>
      </c>
      <c r="Q31" s="266">
        <v>292751201</v>
      </c>
      <c r="R31" s="266">
        <v>299873301</v>
      </c>
      <c r="S31" s="266">
        <v>306661748</v>
      </c>
      <c r="T31" s="266">
        <v>312056733</v>
      </c>
      <c r="U31" s="53">
        <v>316958901</v>
      </c>
      <c r="V31" s="53">
        <v>321103966</v>
      </c>
      <c r="W31" s="53">
        <v>325203751</v>
      </c>
      <c r="X31" s="53">
        <v>329324929</v>
      </c>
      <c r="Y31" s="53">
        <v>332982268</v>
      </c>
      <c r="Z31" s="53">
        <v>336234566</v>
      </c>
      <c r="AA31" s="53">
        <v>339304588</v>
      </c>
      <c r="AB31" s="53">
        <v>341688416</v>
      </c>
      <c r="AC31" s="53">
        <v>343723797</v>
      </c>
      <c r="AD31" s="53">
        <v>345835620</v>
      </c>
      <c r="AE31" s="53">
        <v>347848443</v>
      </c>
      <c r="AF31" s="53">
        <v>349919184</v>
      </c>
      <c r="AG31" s="53">
        <v>352052902</v>
      </c>
      <c r="AH31" s="53">
        <v>354192442</v>
      </c>
      <c r="AI31" s="53">
        <v>356387637</v>
      </c>
      <c r="AJ31" s="53">
        <v>358552498</v>
      </c>
      <c r="AK31" s="53">
        <v>360684201</v>
      </c>
      <c r="AL31" s="53">
        <v>362774316</v>
      </c>
      <c r="AM31" s="53">
        <v>364870364</v>
      </c>
      <c r="AN31" s="53">
        <v>366910120</v>
      </c>
      <c r="AO31" s="53">
        <v>368845535</v>
      </c>
      <c r="AP31" s="53">
        <v>370748727</v>
      </c>
      <c r="AQ31" s="53">
        <v>372691845</v>
      </c>
      <c r="AR31" s="53">
        <v>374677935</v>
      </c>
      <c r="AS31" s="53">
        <v>376737777</v>
      </c>
      <c r="AT31" s="53">
        <v>378911307</v>
      </c>
      <c r="AU31" s="53">
        <v>381236209</v>
      </c>
      <c r="AV31" s="53">
        <v>383655683</v>
      </c>
      <c r="AW31" s="53">
        <v>386106931</v>
      </c>
      <c r="AX31" s="53">
        <v>388600365</v>
      </c>
      <c r="AY31" s="53">
        <v>391160390</v>
      </c>
      <c r="AZ31" s="53">
        <v>393783978</v>
      </c>
    </row>
    <row r="32" spans="1:52" x14ac:dyDescent="0.35">
      <c r="A32" s="54" t="s">
        <v>9</v>
      </c>
      <c r="B32" s="267">
        <v>26679508</v>
      </c>
      <c r="C32" s="267">
        <v>27609356</v>
      </c>
      <c r="D32" s="267">
        <v>28647121</v>
      </c>
      <c r="E32" s="267">
        <v>29429695</v>
      </c>
      <c r="F32" s="267">
        <v>30192633</v>
      </c>
      <c r="G32" s="267">
        <v>31273941</v>
      </c>
      <c r="H32" s="267">
        <v>32303391</v>
      </c>
      <c r="I32" s="267">
        <v>33513997</v>
      </c>
      <c r="J32" s="267">
        <v>34753905</v>
      </c>
      <c r="K32" s="267">
        <v>35320124</v>
      </c>
      <c r="L32" s="267">
        <v>35884391</v>
      </c>
      <c r="M32" s="267">
        <v>36307796</v>
      </c>
      <c r="N32" s="267">
        <v>36013088</v>
      </c>
      <c r="O32" s="267">
        <v>36192222</v>
      </c>
      <c r="P32" s="267">
        <v>36564027</v>
      </c>
      <c r="Q32" s="267">
        <v>37036579</v>
      </c>
      <c r="R32" s="267">
        <v>38379405</v>
      </c>
      <c r="S32" s="267">
        <v>39730611</v>
      </c>
      <c r="T32" s="267">
        <v>40828293</v>
      </c>
      <c r="U32" s="55">
        <v>41784911</v>
      </c>
      <c r="V32" s="55">
        <v>42544205</v>
      </c>
      <c r="W32" s="55">
        <v>43069565</v>
      </c>
      <c r="X32" s="55">
        <v>43449486</v>
      </c>
      <c r="Y32" s="55">
        <v>43726356</v>
      </c>
      <c r="Z32" s="55">
        <v>43931253</v>
      </c>
      <c r="AA32" s="55">
        <v>44187863</v>
      </c>
      <c r="AB32" s="55">
        <v>44447444</v>
      </c>
      <c r="AC32" s="55">
        <v>44766717</v>
      </c>
      <c r="AD32" s="55">
        <v>45195243</v>
      </c>
      <c r="AE32" s="55">
        <v>45747773</v>
      </c>
      <c r="AF32" s="55">
        <v>46431006</v>
      </c>
      <c r="AG32" s="55">
        <v>47236784</v>
      </c>
      <c r="AH32" s="55">
        <v>48134739</v>
      </c>
      <c r="AI32" s="55">
        <v>49094420</v>
      </c>
      <c r="AJ32" s="55">
        <v>50126760</v>
      </c>
      <c r="AK32" s="55">
        <v>51231084</v>
      </c>
      <c r="AL32" s="55">
        <v>52412109</v>
      </c>
      <c r="AM32" s="55">
        <v>53719215</v>
      </c>
      <c r="AN32" s="55">
        <v>55109644</v>
      </c>
      <c r="AO32" s="55">
        <v>56573037</v>
      </c>
      <c r="AP32" s="55">
        <v>58109100</v>
      </c>
      <c r="AQ32" s="55">
        <v>59735302</v>
      </c>
      <c r="AR32" s="55">
        <v>61468105</v>
      </c>
      <c r="AS32" s="55">
        <v>63324424</v>
      </c>
      <c r="AT32" s="55">
        <v>65349694</v>
      </c>
      <c r="AU32" s="55">
        <v>67514270</v>
      </c>
      <c r="AV32" s="55">
        <v>69817449</v>
      </c>
      <c r="AW32" s="55">
        <v>72263733</v>
      </c>
      <c r="AX32" s="55">
        <v>74852926</v>
      </c>
      <c r="AY32" s="55">
        <v>77595960</v>
      </c>
      <c r="AZ32" s="55">
        <v>80506210</v>
      </c>
    </row>
    <row r="33" spans="1:52" x14ac:dyDescent="0.35">
      <c r="A33" s="56" t="s">
        <v>63</v>
      </c>
      <c r="B33" s="268">
        <v>26679508</v>
      </c>
      <c r="C33" s="268">
        <v>27609356</v>
      </c>
      <c r="D33" s="268">
        <v>28647121</v>
      </c>
      <c r="E33" s="268">
        <v>29429695</v>
      </c>
      <c r="F33" s="268">
        <v>30192633</v>
      </c>
      <c r="G33" s="268">
        <v>31273941</v>
      </c>
      <c r="H33" s="268">
        <v>32303391</v>
      </c>
      <c r="I33" s="268">
        <v>33513997</v>
      </c>
      <c r="J33" s="268">
        <v>34753905</v>
      </c>
      <c r="K33" s="268">
        <v>35320124</v>
      </c>
      <c r="L33" s="268">
        <v>35884391</v>
      </c>
      <c r="M33" s="268">
        <v>36307796</v>
      </c>
      <c r="N33" s="268">
        <v>36013088</v>
      </c>
      <c r="O33" s="268">
        <v>36192222</v>
      </c>
      <c r="P33" s="268">
        <v>36564027</v>
      </c>
      <c r="Q33" s="268">
        <v>37036579</v>
      </c>
      <c r="R33" s="268">
        <v>37888038</v>
      </c>
      <c r="S33" s="268">
        <v>38702160</v>
      </c>
      <c r="T33" s="268">
        <v>39224620</v>
      </c>
      <c r="U33" s="57">
        <v>39570369</v>
      </c>
      <c r="V33" s="57">
        <v>39691467</v>
      </c>
      <c r="W33" s="57">
        <v>39549864</v>
      </c>
      <c r="X33" s="57">
        <v>39220654</v>
      </c>
      <c r="Y33" s="57">
        <v>38757869</v>
      </c>
      <c r="Z33" s="57">
        <v>38214422</v>
      </c>
      <c r="AA33" s="57">
        <v>37711584</v>
      </c>
      <c r="AB33" s="57">
        <v>37247449</v>
      </c>
      <c r="AC33" s="57">
        <v>36885616</v>
      </c>
      <c r="AD33" s="57">
        <v>36670813</v>
      </c>
      <c r="AE33" s="57">
        <v>36607580</v>
      </c>
      <c r="AF33" s="57">
        <v>36686556</v>
      </c>
      <c r="AG33" s="57">
        <v>36885426</v>
      </c>
      <c r="AH33" s="57">
        <v>37161909</v>
      </c>
      <c r="AI33" s="57">
        <v>37478328</v>
      </c>
      <c r="AJ33" s="57">
        <v>37832649</v>
      </c>
      <c r="AK33" s="57">
        <v>38211944</v>
      </c>
      <c r="AL33" s="57">
        <v>38613548</v>
      </c>
      <c r="AM33" s="57">
        <v>39066196</v>
      </c>
      <c r="AN33" s="57">
        <v>39542066</v>
      </c>
      <c r="AO33" s="57">
        <v>40034800</v>
      </c>
      <c r="AP33" s="57">
        <v>40552325</v>
      </c>
      <c r="AQ33" s="57">
        <v>41107314</v>
      </c>
      <c r="AR33" s="57">
        <v>41716173</v>
      </c>
      <c r="AS33" s="57">
        <v>42388447</v>
      </c>
      <c r="AT33" s="57">
        <v>43154742</v>
      </c>
      <c r="AU33" s="57">
        <v>43993245</v>
      </c>
      <c r="AV33" s="57">
        <v>44905936</v>
      </c>
      <c r="AW33" s="57">
        <v>45890956</v>
      </c>
      <c r="AX33" s="57">
        <v>46951846</v>
      </c>
      <c r="AY33" s="57">
        <v>48088101</v>
      </c>
      <c r="AZ33" s="57">
        <v>49309742</v>
      </c>
    </row>
    <row r="34" spans="1:52" x14ac:dyDescent="0.35">
      <c r="A34" s="58" t="s">
        <v>64</v>
      </c>
      <c r="B34" s="259">
        <v>26679508</v>
      </c>
      <c r="C34" s="259">
        <v>27609356</v>
      </c>
      <c r="D34" s="259">
        <v>28647121</v>
      </c>
      <c r="E34" s="259">
        <v>29429695</v>
      </c>
      <c r="F34" s="259">
        <v>30192633</v>
      </c>
      <c r="G34" s="259">
        <v>31273941</v>
      </c>
      <c r="H34" s="259">
        <v>32303391</v>
      </c>
      <c r="I34" s="259">
        <v>33513997</v>
      </c>
      <c r="J34" s="259">
        <v>34753905</v>
      </c>
      <c r="K34" s="259">
        <v>35320124</v>
      </c>
      <c r="L34" s="259">
        <v>35884391</v>
      </c>
      <c r="M34" s="259">
        <v>36307796</v>
      </c>
      <c r="N34" s="259">
        <v>36013088</v>
      </c>
      <c r="O34" s="259">
        <v>36192222</v>
      </c>
      <c r="P34" s="259">
        <v>36564027</v>
      </c>
      <c r="Q34" s="259">
        <v>37036579</v>
      </c>
      <c r="R34" s="259">
        <v>37888038</v>
      </c>
      <c r="S34" s="259">
        <v>38702160</v>
      </c>
      <c r="T34" s="259">
        <v>39224620</v>
      </c>
      <c r="U34" s="41">
        <v>39570369</v>
      </c>
      <c r="V34" s="41">
        <v>39691467</v>
      </c>
      <c r="W34" s="41">
        <v>39549864</v>
      </c>
      <c r="X34" s="41">
        <v>39220654</v>
      </c>
      <c r="Y34" s="41">
        <v>38757869</v>
      </c>
      <c r="Z34" s="41">
        <v>38214422</v>
      </c>
      <c r="AA34" s="41">
        <v>37711584</v>
      </c>
      <c r="AB34" s="41">
        <v>37247449</v>
      </c>
      <c r="AC34" s="41">
        <v>36885616</v>
      </c>
      <c r="AD34" s="41">
        <v>36670813</v>
      </c>
      <c r="AE34" s="41">
        <v>36607580</v>
      </c>
      <c r="AF34" s="41">
        <v>36686556</v>
      </c>
      <c r="AG34" s="41">
        <v>36885426</v>
      </c>
      <c r="AH34" s="41">
        <v>37161909</v>
      </c>
      <c r="AI34" s="41">
        <v>37478328</v>
      </c>
      <c r="AJ34" s="41">
        <v>37832649</v>
      </c>
      <c r="AK34" s="41">
        <v>38211944</v>
      </c>
      <c r="AL34" s="41">
        <v>38613548</v>
      </c>
      <c r="AM34" s="41">
        <v>39066196</v>
      </c>
      <c r="AN34" s="41">
        <v>39542066</v>
      </c>
      <c r="AO34" s="41">
        <v>40034800</v>
      </c>
      <c r="AP34" s="41">
        <v>40552325</v>
      </c>
      <c r="AQ34" s="41">
        <v>41107314</v>
      </c>
      <c r="AR34" s="41">
        <v>41716173</v>
      </c>
      <c r="AS34" s="41">
        <v>42388447</v>
      </c>
      <c r="AT34" s="41">
        <v>43154742</v>
      </c>
      <c r="AU34" s="41">
        <v>43993245</v>
      </c>
      <c r="AV34" s="41">
        <v>44905936</v>
      </c>
      <c r="AW34" s="41">
        <v>45890956</v>
      </c>
      <c r="AX34" s="41">
        <v>46951846</v>
      </c>
      <c r="AY34" s="41">
        <v>48088101</v>
      </c>
      <c r="AZ34" s="41">
        <v>49309742</v>
      </c>
    </row>
    <row r="35" spans="1:52" x14ac:dyDescent="0.35">
      <c r="A35" s="58" t="s">
        <v>65</v>
      </c>
      <c r="B35" s="259">
        <v>0</v>
      </c>
      <c r="C35" s="259">
        <v>0</v>
      </c>
      <c r="D35" s="259">
        <v>0</v>
      </c>
      <c r="E35" s="259">
        <v>0</v>
      </c>
      <c r="F35" s="259">
        <v>0</v>
      </c>
      <c r="G35" s="259">
        <v>0</v>
      </c>
      <c r="H35" s="259">
        <v>0</v>
      </c>
      <c r="I35" s="259">
        <v>0</v>
      </c>
      <c r="J35" s="259">
        <v>0</v>
      </c>
      <c r="K35" s="259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59">
        <v>0</v>
      </c>
      <c r="R35" s="259">
        <v>0</v>
      </c>
      <c r="S35" s="259">
        <v>0</v>
      </c>
      <c r="T35" s="259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x14ac:dyDescent="0.35">
      <c r="A36" s="58" t="s">
        <v>66</v>
      </c>
      <c r="B36" s="259">
        <v>0</v>
      </c>
      <c r="C36" s="259">
        <v>0</v>
      </c>
      <c r="D36" s="259">
        <v>0</v>
      </c>
      <c r="E36" s="259">
        <v>0</v>
      </c>
      <c r="F36" s="259">
        <v>0</v>
      </c>
      <c r="G36" s="259">
        <v>0</v>
      </c>
      <c r="H36" s="259">
        <v>0</v>
      </c>
      <c r="I36" s="259">
        <v>0</v>
      </c>
      <c r="J36" s="259">
        <v>0</v>
      </c>
      <c r="K36" s="259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59">
        <v>0</v>
      </c>
      <c r="R36" s="259">
        <v>0</v>
      </c>
      <c r="S36" s="259">
        <v>0</v>
      </c>
      <c r="T36" s="259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</row>
    <row r="37" spans="1:52" x14ac:dyDescent="0.35">
      <c r="A37" s="56" t="s">
        <v>67</v>
      </c>
      <c r="B37" s="268">
        <v>0</v>
      </c>
      <c r="C37" s="268">
        <v>0</v>
      </c>
      <c r="D37" s="268">
        <v>0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0</v>
      </c>
      <c r="K37" s="268">
        <v>0</v>
      </c>
      <c r="L37" s="268">
        <v>0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268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35">
      <c r="A38" s="58" t="s">
        <v>64</v>
      </c>
      <c r="B38" s="259">
        <v>0</v>
      </c>
      <c r="C38" s="259">
        <v>0</v>
      </c>
      <c r="D38" s="259">
        <v>0</v>
      </c>
      <c r="E38" s="259">
        <v>0</v>
      </c>
      <c r="F38" s="259">
        <v>0</v>
      </c>
      <c r="G38" s="259">
        <v>0</v>
      </c>
      <c r="H38" s="259">
        <v>0</v>
      </c>
      <c r="I38" s="259">
        <v>0</v>
      </c>
      <c r="J38" s="259">
        <v>0</v>
      </c>
      <c r="K38" s="259">
        <v>0</v>
      </c>
      <c r="L38" s="259">
        <v>0</v>
      </c>
      <c r="M38" s="259">
        <v>0</v>
      </c>
      <c r="N38" s="259">
        <v>0</v>
      </c>
      <c r="O38" s="259">
        <v>0</v>
      </c>
      <c r="P38" s="259">
        <v>0</v>
      </c>
      <c r="Q38" s="259">
        <v>0</v>
      </c>
      <c r="R38" s="259">
        <v>0</v>
      </c>
      <c r="S38" s="259">
        <v>0</v>
      </c>
      <c r="T38" s="259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</row>
    <row r="39" spans="1:52" x14ac:dyDescent="0.35">
      <c r="A39" s="56" t="s">
        <v>68</v>
      </c>
      <c r="B39" s="268">
        <v>0</v>
      </c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0</v>
      </c>
      <c r="N39" s="268">
        <v>0</v>
      </c>
      <c r="O39" s="268">
        <v>0</v>
      </c>
      <c r="P39" s="268">
        <v>0</v>
      </c>
      <c r="Q39" s="268">
        <v>0</v>
      </c>
      <c r="R39" s="268">
        <v>491367</v>
      </c>
      <c r="S39" s="268">
        <v>1028451</v>
      </c>
      <c r="T39" s="268">
        <v>1603673</v>
      </c>
      <c r="U39" s="57">
        <v>2214542</v>
      </c>
      <c r="V39" s="57">
        <v>2852738</v>
      </c>
      <c r="W39" s="57">
        <v>3519701</v>
      </c>
      <c r="X39" s="57">
        <v>4228832</v>
      </c>
      <c r="Y39" s="57">
        <v>4968487</v>
      </c>
      <c r="Z39" s="57">
        <v>5716831</v>
      </c>
      <c r="AA39" s="57">
        <v>6476279</v>
      </c>
      <c r="AB39" s="57">
        <v>7199995</v>
      </c>
      <c r="AC39" s="57">
        <v>7881101</v>
      </c>
      <c r="AD39" s="57">
        <v>8524430</v>
      </c>
      <c r="AE39" s="57">
        <v>9140193</v>
      </c>
      <c r="AF39" s="57">
        <v>9744450</v>
      </c>
      <c r="AG39" s="57">
        <v>10351358</v>
      </c>
      <c r="AH39" s="57">
        <v>10972830</v>
      </c>
      <c r="AI39" s="57">
        <v>11616092</v>
      </c>
      <c r="AJ39" s="57">
        <v>12294111</v>
      </c>
      <c r="AK39" s="57">
        <v>13019140</v>
      </c>
      <c r="AL39" s="57">
        <v>13798561</v>
      </c>
      <c r="AM39" s="57">
        <v>14653019</v>
      </c>
      <c r="AN39" s="57">
        <v>15567578</v>
      </c>
      <c r="AO39" s="57">
        <v>16538237</v>
      </c>
      <c r="AP39" s="57">
        <v>17556775</v>
      </c>
      <c r="AQ39" s="57">
        <v>18627988</v>
      </c>
      <c r="AR39" s="57">
        <v>19751932</v>
      </c>
      <c r="AS39" s="57">
        <v>20935977</v>
      </c>
      <c r="AT39" s="57">
        <v>22194952</v>
      </c>
      <c r="AU39" s="57">
        <v>23521025</v>
      </c>
      <c r="AV39" s="57">
        <v>24911513</v>
      </c>
      <c r="AW39" s="57">
        <v>26372777</v>
      </c>
      <c r="AX39" s="57">
        <v>27901080</v>
      </c>
      <c r="AY39" s="57">
        <v>29507859</v>
      </c>
      <c r="AZ39" s="57">
        <v>31196468</v>
      </c>
    </row>
    <row r="40" spans="1:52" x14ac:dyDescent="0.35">
      <c r="A40" s="58" t="s">
        <v>69</v>
      </c>
      <c r="B40" s="259">
        <v>0</v>
      </c>
      <c r="C40" s="259">
        <v>0</v>
      </c>
      <c r="D40" s="259">
        <v>0</v>
      </c>
      <c r="E40" s="259">
        <v>0</v>
      </c>
      <c r="F40" s="259">
        <v>0</v>
      </c>
      <c r="G40" s="259">
        <v>0</v>
      </c>
      <c r="H40" s="259">
        <v>0</v>
      </c>
      <c r="I40" s="259">
        <v>0</v>
      </c>
      <c r="J40" s="259">
        <v>0</v>
      </c>
      <c r="K40" s="259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59">
        <v>0</v>
      </c>
      <c r="R40" s="259">
        <v>491367</v>
      </c>
      <c r="S40" s="259">
        <v>1028451</v>
      </c>
      <c r="T40" s="259">
        <v>1603673</v>
      </c>
      <c r="U40" s="41">
        <v>2214542</v>
      </c>
      <c r="V40" s="41">
        <v>2852738</v>
      </c>
      <c r="W40" s="41">
        <v>3519701</v>
      </c>
      <c r="X40" s="41">
        <v>4228832</v>
      </c>
      <c r="Y40" s="41">
        <v>4968487</v>
      </c>
      <c r="Z40" s="41">
        <v>5716831</v>
      </c>
      <c r="AA40" s="41">
        <v>6476279</v>
      </c>
      <c r="AB40" s="41">
        <v>7199995</v>
      </c>
      <c r="AC40" s="41">
        <v>7881101</v>
      </c>
      <c r="AD40" s="41">
        <v>8524430</v>
      </c>
      <c r="AE40" s="41">
        <v>9140193</v>
      </c>
      <c r="AF40" s="41">
        <v>9744450</v>
      </c>
      <c r="AG40" s="41">
        <v>10351358</v>
      </c>
      <c r="AH40" s="41">
        <v>10972830</v>
      </c>
      <c r="AI40" s="41">
        <v>11616092</v>
      </c>
      <c r="AJ40" s="41">
        <v>12294111</v>
      </c>
      <c r="AK40" s="41">
        <v>13019140</v>
      </c>
      <c r="AL40" s="41">
        <v>13798561</v>
      </c>
      <c r="AM40" s="41">
        <v>14653019</v>
      </c>
      <c r="AN40" s="41">
        <v>15567578</v>
      </c>
      <c r="AO40" s="41">
        <v>16538237</v>
      </c>
      <c r="AP40" s="41">
        <v>17556775</v>
      </c>
      <c r="AQ40" s="41">
        <v>18627988</v>
      </c>
      <c r="AR40" s="41">
        <v>19751932</v>
      </c>
      <c r="AS40" s="41">
        <v>20935977</v>
      </c>
      <c r="AT40" s="41">
        <v>22194952</v>
      </c>
      <c r="AU40" s="41">
        <v>23521025</v>
      </c>
      <c r="AV40" s="41">
        <v>24911513</v>
      </c>
      <c r="AW40" s="41">
        <v>26372777</v>
      </c>
      <c r="AX40" s="41">
        <v>27901080</v>
      </c>
      <c r="AY40" s="41">
        <v>29507859</v>
      </c>
      <c r="AZ40" s="41">
        <v>31196468</v>
      </c>
    </row>
    <row r="41" spans="1:52" x14ac:dyDescent="0.35">
      <c r="A41" s="58" t="s">
        <v>70</v>
      </c>
      <c r="B41" s="259">
        <v>0</v>
      </c>
      <c r="C41" s="259">
        <v>0</v>
      </c>
      <c r="D41" s="259">
        <v>0</v>
      </c>
      <c r="E41" s="259">
        <v>0</v>
      </c>
      <c r="F41" s="259">
        <v>0</v>
      </c>
      <c r="G41" s="259">
        <v>0</v>
      </c>
      <c r="H41" s="259">
        <v>0</v>
      </c>
      <c r="I41" s="259">
        <v>0</v>
      </c>
      <c r="J41" s="259">
        <v>0</v>
      </c>
      <c r="K41" s="259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</row>
    <row r="42" spans="1:52" x14ac:dyDescent="0.35">
      <c r="A42" s="58" t="s">
        <v>71</v>
      </c>
      <c r="B42" s="259">
        <v>0</v>
      </c>
      <c r="C42" s="259">
        <v>0</v>
      </c>
      <c r="D42" s="259">
        <v>0</v>
      </c>
      <c r="E42" s="259">
        <v>0</v>
      </c>
      <c r="F42" s="259">
        <v>0</v>
      </c>
      <c r="G42" s="259">
        <v>0</v>
      </c>
      <c r="H42" s="259">
        <v>0</v>
      </c>
      <c r="I42" s="259">
        <v>0</v>
      </c>
      <c r="J42" s="259">
        <v>0</v>
      </c>
      <c r="K42" s="259">
        <v>0</v>
      </c>
      <c r="L42" s="259">
        <v>0</v>
      </c>
      <c r="M42" s="259">
        <v>0</v>
      </c>
      <c r="N42" s="259">
        <v>0</v>
      </c>
      <c r="O42" s="259">
        <v>0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</row>
    <row r="43" spans="1:52" x14ac:dyDescent="0.35">
      <c r="A43" s="56" t="s">
        <v>72</v>
      </c>
      <c r="B43" s="268">
        <v>0</v>
      </c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268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35">
      <c r="A44" s="58" t="s">
        <v>73</v>
      </c>
      <c r="B44" s="259">
        <v>0</v>
      </c>
      <c r="C44" s="259">
        <v>0</v>
      </c>
      <c r="D44" s="259">
        <v>0</v>
      </c>
      <c r="E44" s="259">
        <v>0</v>
      </c>
      <c r="F44" s="259">
        <v>0</v>
      </c>
      <c r="G44" s="259">
        <v>0</v>
      </c>
      <c r="H44" s="259">
        <v>0</v>
      </c>
      <c r="I44" s="259">
        <v>0</v>
      </c>
      <c r="J44" s="259">
        <v>0</v>
      </c>
      <c r="K44" s="259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59">
        <v>0</v>
      </c>
      <c r="R44" s="259">
        <v>0</v>
      </c>
      <c r="S44" s="259">
        <v>0</v>
      </c>
      <c r="T44" s="259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</row>
    <row r="45" spans="1:52" x14ac:dyDescent="0.35">
      <c r="A45" s="54" t="s">
        <v>11</v>
      </c>
      <c r="B45" s="267">
        <v>200599391</v>
      </c>
      <c r="C45" s="267">
        <v>206096297</v>
      </c>
      <c r="D45" s="267">
        <v>209967381</v>
      </c>
      <c r="E45" s="267">
        <v>213447603</v>
      </c>
      <c r="F45" s="267">
        <v>216710017</v>
      </c>
      <c r="G45" s="267">
        <v>221125428</v>
      </c>
      <c r="H45" s="267">
        <v>226000715</v>
      </c>
      <c r="I45" s="267">
        <v>231005293</v>
      </c>
      <c r="J45" s="267">
        <v>234426746</v>
      </c>
      <c r="K45" s="267">
        <v>236114507</v>
      </c>
      <c r="L45" s="267">
        <v>239968731</v>
      </c>
      <c r="M45" s="267">
        <v>242827586</v>
      </c>
      <c r="N45" s="267">
        <v>244863667</v>
      </c>
      <c r="O45" s="267">
        <v>249130639</v>
      </c>
      <c r="P45" s="267">
        <v>252056715</v>
      </c>
      <c r="Q45" s="267">
        <v>255004455</v>
      </c>
      <c r="R45" s="267">
        <v>260770603</v>
      </c>
      <c r="S45" s="267">
        <v>266185487</v>
      </c>
      <c r="T45" s="267">
        <v>270462770</v>
      </c>
      <c r="U45" s="55">
        <v>274390885</v>
      </c>
      <c r="V45" s="55">
        <v>277761604</v>
      </c>
      <c r="W45" s="55">
        <v>281322557</v>
      </c>
      <c r="X45" s="55">
        <v>285052875</v>
      </c>
      <c r="Y45" s="55">
        <v>288422505</v>
      </c>
      <c r="Z45" s="55">
        <v>291459630</v>
      </c>
      <c r="AA45" s="55">
        <v>294263318</v>
      </c>
      <c r="AB45" s="55">
        <v>296379268</v>
      </c>
      <c r="AC45" s="55">
        <v>298088037</v>
      </c>
      <c r="AD45" s="55">
        <v>299764090</v>
      </c>
      <c r="AE45" s="55">
        <v>301217510</v>
      </c>
      <c r="AF45" s="55">
        <v>302598665</v>
      </c>
      <c r="AG45" s="55">
        <v>303921074</v>
      </c>
      <c r="AH45" s="55">
        <v>305157786</v>
      </c>
      <c r="AI45" s="55">
        <v>306388571</v>
      </c>
      <c r="AJ45" s="55">
        <v>307515389</v>
      </c>
      <c r="AK45" s="55">
        <v>308537501</v>
      </c>
      <c r="AL45" s="55">
        <v>309441537</v>
      </c>
      <c r="AM45" s="55">
        <v>310225359</v>
      </c>
      <c r="AN45" s="55">
        <v>310869729</v>
      </c>
      <c r="AO45" s="55">
        <v>311336823</v>
      </c>
      <c r="AP45" s="55">
        <v>311698352</v>
      </c>
      <c r="AQ45" s="55">
        <v>312009754</v>
      </c>
      <c r="AR45" s="55">
        <v>312257676</v>
      </c>
      <c r="AS45" s="55">
        <v>312455914</v>
      </c>
      <c r="AT45" s="55">
        <v>312598914</v>
      </c>
      <c r="AU45" s="55">
        <v>312753870</v>
      </c>
      <c r="AV45" s="55">
        <v>312864831</v>
      </c>
      <c r="AW45" s="55">
        <v>312864159</v>
      </c>
      <c r="AX45" s="55">
        <v>312762689</v>
      </c>
      <c r="AY45" s="55">
        <v>312573735</v>
      </c>
      <c r="AZ45" s="55">
        <v>312281036</v>
      </c>
    </row>
    <row r="46" spans="1:52" x14ac:dyDescent="0.35">
      <c r="A46" s="56" t="s">
        <v>63</v>
      </c>
      <c r="B46" s="268">
        <v>200599391</v>
      </c>
      <c r="C46" s="268">
        <v>206096297</v>
      </c>
      <c r="D46" s="268">
        <v>209967381</v>
      </c>
      <c r="E46" s="268">
        <v>213447594</v>
      </c>
      <c r="F46" s="268">
        <v>216710004</v>
      </c>
      <c r="G46" s="268">
        <v>221125413</v>
      </c>
      <c r="H46" s="268">
        <v>226000665</v>
      </c>
      <c r="I46" s="268">
        <v>231005217</v>
      </c>
      <c r="J46" s="268">
        <v>234425550</v>
      </c>
      <c r="K46" s="268">
        <v>236112216</v>
      </c>
      <c r="L46" s="268">
        <v>239960175</v>
      </c>
      <c r="M46" s="268">
        <v>242802472</v>
      </c>
      <c r="N46" s="268">
        <v>244817391</v>
      </c>
      <c r="O46" s="268">
        <v>249034995</v>
      </c>
      <c r="P46" s="268">
        <v>251862343</v>
      </c>
      <c r="Q46" s="268">
        <v>254665859</v>
      </c>
      <c r="R46" s="268">
        <v>260226765</v>
      </c>
      <c r="S46" s="268">
        <v>265411241</v>
      </c>
      <c r="T46" s="268">
        <v>269400652</v>
      </c>
      <c r="U46" s="57">
        <v>272922790</v>
      </c>
      <c r="V46" s="57">
        <v>275776426</v>
      </c>
      <c r="W46" s="57">
        <v>276669198</v>
      </c>
      <c r="X46" s="57">
        <v>277083246</v>
      </c>
      <c r="Y46" s="57">
        <v>276391095</v>
      </c>
      <c r="Z46" s="57">
        <v>275451098</v>
      </c>
      <c r="AA46" s="57">
        <v>274313461</v>
      </c>
      <c r="AB46" s="57">
        <v>272840392</v>
      </c>
      <c r="AC46" s="57">
        <v>271120219</v>
      </c>
      <c r="AD46" s="57">
        <v>269728324</v>
      </c>
      <c r="AE46" s="57">
        <v>268295328</v>
      </c>
      <c r="AF46" s="57">
        <v>266572796</v>
      </c>
      <c r="AG46" s="57">
        <v>264557251</v>
      </c>
      <c r="AH46" s="57">
        <v>262158003</v>
      </c>
      <c r="AI46" s="57">
        <v>259440345</v>
      </c>
      <c r="AJ46" s="57">
        <v>256301303</v>
      </c>
      <c r="AK46" s="57">
        <v>252772793</v>
      </c>
      <c r="AL46" s="57">
        <v>248856988</v>
      </c>
      <c r="AM46" s="57">
        <v>244611726</v>
      </c>
      <c r="AN46" s="57">
        <v>240064363</v>
      </c>
      <c r="AO46" s="57">
        <v>235275545</v>
      </c>
      <c r="AP46" s="57">
        <v>230351073</v>
      </c>
      <c r="AQ46" s="57">
        <v>225422217</v>
      </c>
      <c r="AR46" s="57">
        <v>220531450</v>
      </c>
      <c r="AS46" s="57">
        <v>215767400</v>
      </c>
      <c r="AT46" s="57">
        <v>211141477</v>
      </c>
      <c r="AU46" s="57">
        <v>206764859</v>
      </c>
      <c r="AV46" s="57">
        <v>202606692</v>
      </c>
      <c r="AW46" s="57">
        <v>198677080</v>
      </c>
      <c r="AX46" s="57">
        <v>194955355</v>
      </c>
      <c r="AY46" s="57">
        <v>191468554</v>
      </c>
      <c r="AZ46" s="57">
        <v>188145308</v>
      </c>
    </row>
    <row r="47" spans="1:52" x14ac:dyDescent="0.35">
      <c r="A47" s="58" t="s">
        <v>74</v>
      </c>
      <c r="B47" s="259">
        <v>3730015</v>
      </c>
      <c r="C47" s="259">
        <v>4257955</v>
      </c>
      <c r="D47" s="259">
        <v>4753347</v>
      </c>
      <c r="E47" s="259">
        <v>5341617</v>
      </c>
      <c r="F47" s="259">
        <v>5628901</v>
      </c>
      <c r="G47" s="259">
        <v>5881840</v>
      </c>
      <c r="H47" s="259">
        <v>6086089</v>
      </c>
      <c r="I47" s="259">
        <v>6334989</v>
      </c>
      <c r="J47" s="259">
        <v>6520408</v>
      </c>
      <c r="K47" s="259">
        <v>6755828</v>
      </c>
      <c r="L47" s="259">
        <v>7017824</v>
      </c>
      <c r="M47" s="259">
        <v>6940405</v>
      </c>
      <c r="N47" s="259">
        <v>7119510</v>
      </c>
      <c r="O47" s="259">
        <v>7401821</v>
      </c>
      <c r="P47" s="259">
        <v>7614498</v>
      </c>
      <c r="Q47" s="259">
        <v>7685081</v>
      </c>
      <c r="R47" s="259">
        <v>7705258</v>
      </c>
      <c r="S47" s="259">
        <v>7847852</v>
      </c>
      <c r="T47" s="259">
        <v>7925082</v>
      </c>
      <c r="U47" s="41">
        <v>7965579</v>
      </c>
      <c r="V47" s="41">
        <v>7982116</v>
      </c>
      <c r="W47" s="41">
        <v>7874290</v>
      </c>
      <c r="X47" s="41">
        <v>7770175</v>
      </c>
      <c r="Y47" s="41">
        <v>7637599</v>
      </c>
      <c r="Z47" s="41">
        <v>7525119</v>
      </c>
      <c r="AA47" s="41">
        <v>7440984</v>
      </c>
      <c r="AB47" s="41">
        <v>7374410</v>
      </c>
      <c r="AC47" s="41">
        <v>7315387</v>
      </c>
      <c r="AD47" s="41">
        <v>7297143</v>
      </c>
      <c r="AE47" s="41">
        <v>7283652</v>
      </c>
      <c r="AF47" s="41">
        <v>7254596</v>
      </c>
      <c r="AG47" s="41">
        <v>7212911</v>
      </c>
      <c r="AH47" s="41">
        <v>7159045</v>
      </c>
      <c r="AI47" s="41">
        <v>7097607</v>
      </c>
      <c r="AJ47" s="41">
        <v>7030509</v>
      </c>
      <c r="AK47" s="41">
        <v>6955669</v>
      </c>
      <c r="AL47" s="41">
        <v>6873443</v>
      </c>
      <c r="AM47" s="41">
        <v>6780781</v>
      </c>
      <c r="AN47" s="41">
        <v>6678686</v>
      </c>
      <c r="AO47" s="41">
        <v>6564765</v>
      </c>
      <c r="AP47" s="41">
        <v>6442108</v>
      </c>
      <c r="AQ47" s="41">
        <v>6311479</v>
      </c>
      <c r="AR47" s="41">
        <v>6175876</v>
      </c>
      <c r="AS47" s="41">
        <v>6036109</v>
      </c>
      <c r="AT47" s="41">
        <v>5896062</v>
      </c>
      <c r="AU47" s="41">
        <v>5757453</v>
      </c>
      <c r="AV47" s="41">
        <v>5622738</v>
      </c>
      <c r="AW47" s="41">
        <v>5491791</v>
      </c>
      <c r="AX47" s="41">
        <v>5366605</v>
      </c>
      <c r="AY47" s="41">
        <v>5245972</v>
      </c>
      <c r="AZ47" s="41">
        <v>5129305</v>
      </c>
    </row>
    <row r="48" spans="1:52" x14ac:dyDescent="0.35">
      <c r="A48" s="58" t="s">
        <v>64</v>
      </c>
      <c r="B48" s="259">
        <v>158855956</v>
      </c>
      <c r="C48" s="259">
        <v>160086903</v>
      </c>
      <c r="D48" s="259">
        <v>159210184</v>
      </c>
      <c r="E48" s="259">
        <v>157556134</v>
      </c>
      <c r="F48" s="259">
        <v>155284913</v>
      </c>
      <c r="G48" s="259">
        <v>154388861</v>
      </c>
      <c r="H48" s="259">
        <v>153000612</v>
      </c>
      <c r="I48" s="259">
        <v>152669704</v>
      </c>
      <c r="J48" s="259">
        <v>150364082</v>
      </c>
      <c r="K48" s="259">
        <v>147365482</v>
      </c>
      <c r="L48" s="259">
        <v>145998073</v>
      </c>
      <c r="M48" s="259">
        <v>144080609</v>
      </c>
      <c r="N48" s="259">
        <v>141772302</v>
      </c>
      <c r="O48" s="259">
        <v>140845134</v>
      </c>
      <c r="P48" s="259">
        <v>139854618</v>
      </c>
      <c r="Q48" s="259">
        <v>139055432</v>
      </c>
      <c r="R48" s="259">
        <v>141174967</v>
      </c>
      <c r="S48" s="259">
        <v>143293061</v>
      </c>
      <c r="T48" s="259">
        <v>144683142</v>
      </c>
      <c r="U48" s="41">
        <v>145999954</v>
      </c>
      <c r="V48" s="41">
        <v>147152427</v>
      </c>
      <c r="W48" s="41">
        <v>147691517</v>
      </c>
      <c r="X48" s="41">
        <v>148105843</v>
      </c>
      <c r="Y48" s="41">
        <v>148079231</v>
      </c>
      <c r="Z48" s="41">
        <v>148057249</v>
      </c>
      <c r="AA48" s="41">
        <v>148054775</v>
      </c>
      <c r="AB48" s="41">
        <v>147958935</v>
      </c>
      <c r="AC48" s="41">
        <v>147788740</v>
      </c>
      <c r="AD48" s="41">
        <v>147796546</v>
      </c>
      <c r="AE48" s="41">
        <v>147757854</v>
      </c>
      <c r="AF48" s="41">
        <v>147511227</v>
      </c>
      <c r="AG48" s="41">
        <v>147025293</v>
      </c>
      <c r="AH48" s="41">
        <v>146209086</v>
      </c>
      <c r="AI48" s="41">
        <v>145098388</v>
      </c>
      <c r="AJ48" s="41">
        <v>143632529</v>
      </c>
      <c r="AK48" s="41">
        <v>141855496</v>
      </c>
      <c r="AL48" s="41">
        <v>139789834</v>
      </c>
      <c r="AM48" s="41">
        <v>137498746</v>
      </c>
      <c r="AN48" s="41">
        <v>135012603</v>
      </c>
      <c r="AO48" s="41">
        <v>132375965</v>
      </c>
      <c r="AP48" s="41">
        <v>129652453</v>
      </c>
      <c r="AQ48" s="41">
        <v>126921212</v>
      </c>
      <c r="AR48" s="41">
        <v>124202101</v>
      </c>
      <c r="AS48" s="41">
        <v>121547346</v>
      </c>
      <c r="AT48" s="41">
        <v>118957738</v>
      </c>
      <c r="AU48" s="41">
        <v>116495819</v>
      </c>
      <c r="AV48" s="41">
        <v>114139661</v>
      </c>
      <c r="AW48" s="41">
        <v>111888970</v>
      </c>
      <c r="AX48" s="41">
        <v>109722588</v>
      </c>
      <c r="AY48" s="41">
        <v>107658535</v>
      </c>
      <c r="AZ48" s="41">
        <v>105650949</v>
      </c>
    </row>
    <row r="49" spans="1:52" x14ac:dyDescent="0.35">
      <c r="A49" s="58" t="s">
        <v>75</v>
      </c>
      <c r="B49" s="259">
        <v>289200</v>
      </c>
      <c r="C49" s="259">
        <v>338231</v>
      </c>
      <c r="D49" s="259">
        <v>339553</v>
      </c>
      <c r="E49" s="259">
        <v>337476</v>
      </c>
      <c r="F49" s="259">
        <v>347219</v>
      </c>
      <c r="G49" s="259">
        <v>446461</v>
      </c>
      <c r="H49" s="259">
        <v>525839</v>
      </c>
      <c r="I49" s="259">
        <v>595140</v>
      </c>
      <c r="J49" s="259">
        <v>678143</v>
      </c>
      <c r="K49" s="259">
        <v>752594</v>
      </c>
      <c r="L49" s="259">
        <v>926798</v>
      </c>
      <c r="M49" s="259">
        <v>965753</v>
      </c>
      <c r="N49" s="259">
        <v>1089082</v>
      </c>
      <c r="O49" s="259">
        <v>1175568</v>
      </c>
      <c r="P49" s="259">
        <v>1238936</v>
      </c>
      <c r="Q49" s="259">
        <v>1313031</v>
      </c>
      <c r="R49" s="259">
        <v>1364722</v>
      </c>
      <c r="S49" s="259">
        <v>1418634</v>
      </c>
      <c r="T49" s="259">
        <v>1469370</v>
      </c>
      <c r="U49" s="41">
        <v>1524302</v>
      </c>
      <c r="V49" s="41">
        <v>1582342</v>
      </c>
      <c r="W49" s="41">
        <v>1620183</v>
      </c>
      <c r="X49" s="41">
        <v>1676307</v>
      </c>
      <c r="Y49" s="41">
        <v>1734834</v>
      </c>
      <c r="Z49" s="41">
        <v>1805892</v>
      </c>
      <c r="AA49" s="41">
        <v>1889553</v>
      </c>
      <c r="AB49" s="41">
        <v>1986531</v>
      </c>
      <c r="AC49" s="41">
        <v>2095801</v>
      </c>
      <c r="AD49" s="41">
        <v>2224676</v>
      </c>
      <c r="AE49" s="41">
        <v>2360961</v>
      </c>
      <c r="AF49" s="41">
        <v>2502861</v>
      </c>
      <c r="AG49" s="41">
        <v>2651089</v>
      </c>
      <c r="AH49" s="41">
        <v>2805164</v>
      </c>
      <c r="AI49" s="41">
        <v>2965736</v>
      </c>
      <c r="AJ49" s="41">
        <v>3130388</v>
      </c>
      <c r="AK49" s="41">
        <v>3298297</v>
      </c>
      <c r="AL49" s="41">
        <v>3466845</v>
      </c>
      <c r="AM49" s="41">
        <v>3635697</v>
      </c>
      <c r="AN49" s="41">
        <v>3803242</v>
      </c>
      <c r="AO49" s="41">
        <v>3969515</v>
      </c>
      <c r="AP49" s="41">
        <v>4134787</v>
      </c>
      <c r="AQ49" s="41">
        <v>4300492</v>
      </c>
      <c r="AR49" s="41">
        <v>4466336</v>
      </c>
      <c r="AS49" s="41">
        <v>4634422</v>
      </c>
      <c r="AT49" s="41">
        <v>4804143</v>
      </c>
      <c r="AU49" s="41">
        <v>4978209</v>
      </c>
      <c r="AV49" s="41">
        <v>5154632</v>
      </c>
      <c r="AW49" s="41">
        <v>5335454</v>
      </c>
      <c r="AX49" s="41">
        <v>5519718</v>
      </c>
      <c r="AY49" s="41">
        <v>5708207</v>
      </c>
      <c r="AZ49" s="41">
        <v>5897974</v>
      </c>
    </row>
    <row r="50" spans="1:52" x14ac:dyDescent="0.35">
      <c r="A50" s="58" t="s">
        <v>76</v>
      </c>
      <c r="B50" s="259">
        <v>0</v>
      </c>
      <c r="C50" s="259">
        <v>0</v>
      </c>
      <c r="D50" s="259">
        <v>0</v>
      </c>
      <c r="E50" s="259">
        <v>0</v>
      </c>
      <c r="F50" s="259">
        <v>0</v>
      </c>
      <c r="G50" s="259">
        <v>0</v>
      </c>
      <c r="H50" s="259">
        <v>0</v>
      </c>
      <c r="I50" s="259">
        <v>0</v>
      </c>
      <c r="J50" s="259">
        <v>0</v>
      </c>
      <c r="K50" s="259">
        <v>0</v>
      </c>
      <c r="L50" s="259">
        <v>0</v>
      </c>
      <c r="M50" s="259">
        <v>0</v>
      </c>
      <c r="N50" s="259">
        <v>0</v>
      </c>
      <c r="O50" s="259">
        <v>0</v>
      </c>
      <c r="P50" s="259">
        <v>0</v>
      </c>
      <c r="Q50" s="259">
        <v>0</v>
      </c>
      <c r="R50" s="259">
        <v>2736</v>
      </c>
      <c r="S50" s="259">
        <v>6273</v>
      </c>
      <c r="T50" s="259">
        <v>10688</v>
      </c>
      <c r="U50" s="41">
        <v>16209</v>
      </c>
      <c r="V50" s="41">
        <v>22997</v>
      </c>
      <c r="W50" s="41">
        <v>36166</v>
      </c>
      <c r="X50" s="41">
        <v>51373</v>
      </c>
      <c r="Y50" s="41">
        <v>68708</v>
      </c>
      <c r="Z50" s="41">
        <v>87491</v>
      </c>
      <c r="AA50" s="41">
        <v>107894</v>
      </c>
      <c r="AB50" s="41">
        <v>129192</v>
      </c>
      <c r="AC50" s="41">
        <v>151907</v>
      </c>
      <c r="AD50" s="41">
        <v>175685</v>
      </c>
      <c r="AE50" s="41">
        <v>200766</v>
      </c>
      <c r="AF50" s="41">
        <v>228577</v>
      </c>
      <c r="AG50" s="41">
        <v>259283</v>
      </c>
      <c r="AH50" s="41">
        <v>293136</v>
      </c>
      <c r="AI50" s="41">
        <v>330702</v>
      </c>
      <c r="AJ50" s="41">
        <v>372114</v>
      </c>
      <c r="AK50" s="41">
        <v>417668</v>
      </c>
      <c r="AL50" s="41">
        <v>467585</v>
      </c>
      <c r="AM50" s="41">
        <v>522190</v>
      </c>
      <c r="AN50" s="41">
        <v>581739</v>
      </c>
      <c r="AO50" s="41">
        <v>646554</v>
      </c>
      <c r="AP50" s="41">
        <v>717163</v>
      </c>
      <c r="AQ50" s="41">
        <v>794257</v>
      </c>
      <c r="AR50" s="41">
        <v>877940</v>
      </c>
      <c r="AS50" s="41">
        <v>968666</v>
      </c>
      <c r="AT50" s="41">
        <v>1066353</v>
      </c>
      <c r="AU50" s="41">
        <v>1171686</v>
      </c>
      <c r="AV50" s="41">
        <v>1284166</v>
      </c>
      <c r="AW50" s="41">
        <v>1403772</v>
      </c>
      <c r="AX50" s="41">
        <v>1530144</v>
      </c>
      <c r="AY50" s="41">
        <v>1663499</v>
      </c>
      <c r="AZ50" s="41">
        <v>1802791</v>
      </c>
    </row>
    <row r="51" spans="1:52" x14ac:dyDescent="0.35">
      <c r="A51" s="58" t="s">
        <v>65</v>
      </c>
      <c r="B51" s="259">
        <v>37724220</v>
      </c>
      <c r="C51" s="259">
        <v>41413208</v>
      </c>
      <c r="D51" s="259">
        <v>45664297</v>
      </c>
      <c r="E51" s="259">
        <v>50212367</v>
      </c>
      <c r="F51" s="259">
        <v>55448971</v>
      </c>
      <c r="G51" s="259">
        <v>60408251</v>
      </c>
      <c r="H51" s="259">
        <v>66388125</v>
      </c>
      <c r="I51" s="259">
        <v>71405384</v>
      </c>
      <c r="J51" s="259">
        <v>76862917</v>
      </c>
      <c r="K51" s="259">
        <v>81238312</v>
      </c>
      <c r="L51" s="259">
        <v>86017480</v>
      </c>
      <c r="M51" s="259">
        <v>90815705</v>
      </c>
      <c r="N51" s="259">
        <v>94836497</v>
      </c>
      <c r="O51" s="259">
        <v>99612472</v>
      </c>
      <c r="P51" s="259">
        <v>103154291</v>
      </c>
      <c r="Q51" s="259">
        <v>106612315</v>
      </c>
      <c r="R51" s="259">
        <v>109979055</v>
      </c>
      <c r="S51" s="259">
        <v>112845355</v>
      </c>
      <c r="T51" s="259">
        <v>115312251</v>
      </c>
      <c r="U51" s="41">
        <v>117416552</v>
      </c>
      <c r="V51" s="41">
        <v>119036245</v>
      </c>
      <c r="W51" s="41">
        <v>119446599</v>
      </c>
      <c r="X51" s="41">
        <v>119478909</v>
      </c>
      <c r="Y51" s="41">
        <v>118869828</v>
      </c>
      <c r="Z51" s="41">
        <v>117974112</v>
      </c>
      <c r="AA51" s="41">
        <v>116818576</v>
      </c>
      <c r="AB51" s="41">
        <v>115389066</v>
      </c>
      <c r="AC51" s="41">
        <v>113765367</v>
      </c>
      <c r="AD51" s="41">
        <v>112230254</v>
      </c>
      <c r="AE51" s="41">
        <v>110686771</v>
      </c>
      <c r="AF51" s="41">
        <v>109068518</v>
      </c>
      <c r="AG51" s="41">
        <v>107399445</v>
      </c>
      <c r="AH51" s="41">
        <v>105679474</v>
      </c>
      <c r="AI51" s="41">
        <v>103932079</v>
      </c>
      <c r="AJ51" s="41">
        <v>102115063</v>
      </c>
      <c r="AK51" s="41">
        <v>100218634</v>
      </c>
      <c r="AL51" s="41">
        <v>98224018</v>
      </c>
      <c r="AM51" s="41">
        <v>96128393</v>
      </c>
      <c r="AN51" s="41">
        <v>93928340</v>
      </c>
      <c r="AO51" s="41">
        <v>91641172</v>
      </c>
      <c r="AP51" s="41">
        <v>89303901</v>
      </c>
      <c r="AQ51" s="41">
        <v>86964331</v>
      </c>
      <c r="AR51" s="41">
        <v>84640350</v>
      </c>
      <c r="AS51" s="41">
        <v>82362884</v>
      </c>
      <c r="AT51" s="41">
        <v>80136498</v>
      </c>
      <c r="AU51" s="41">
        <v>78001606</v>
      </c>
      <c r="AV51" s="41">
        <v>75945524</v>
      </c>
      <c r="AW51" s="41">
        <v>73973205</v>
      </c>
      <c r="AX51" s="41">
        <v>72079755</v>
      </c>
      <c r="AY51" s="41">
        <v>70270637</v>
      </c>
      <c r="AZ51" s="41">
        <v>68520575</v>
      </c>
    </row>
    <row r="52" spans="1:52" x14ac:dyDescent="0.35">
      <c r="A52" s="58" t="s">
        <v>66</v>
      </c>
      <c r="B52" s="259">
        <v>0</v>
      </c>
      <c r="C52" s="259">
        <v>0</v>
      </c>
      <c r="D52" s="259">
        <v>0</v>
      </c>
      <c r="E52" s="259">
        <v>0</v>
      </c>
      <c r="F52" s="259">
        <v>0</v>
      </c>
      <c r="G52" s="259">
        <v>0</v>
      </c>
      <c r="H52" s="259">
        <v>0</v>
      </c>
      <c r="I52" s="259">
        <v>0</v>
      </c>
      <c r="J52" s="259">
        <v>0</v>
      </c>
      <c r="K52" s="259">
        <v>0</v>
      </c>
      <c r="L52" s="259">
        <v>0</v>
      </c>
      <c r="M52" s="259">
        <v>0</v>
      </c>
      <c r="N52" s="259">
        <v>0</v>
      </c>
      <c r="O52" s="259">
        <v>0</v>
      </c>
      <c r="P52" s="259">
        <v>0</v>
      </c>
      <c r="Q52" s="259">
        <v>0</v>
      </c>
      <c r="R52" s="259">
        <v>27</v>
      </c>
      <c r="S52" s="259">
        <v>66</v>
      </c>
      <c r="T52" s="259">
        <v>119</v>
      </c>
      <c r="U52" s="42">
        <v>194</v>
      </c>
      <c r="V52" s="42">
        <v>299</v>
      </c>
      <c r="W52" s="42">
        <v>443</v>
      </c>
      <c r="X52" s="42">
        <v>639</v>
      </c>
      <c r="Y52" s="42">
        <v>895</v>
      </c>
      <c r="Z52" s="41">
        <v>1235</v>
      </c>
      <c r="AA52" s="41">
        <v>1679</v>
      </c>
      <c r="AB52" s="41">
        <v>2258</v>
      </c>
      <c r="AC52" s="41">
        <v>3017</v>
      </c>
      <c r="AD52" s="41">
        <v>4020</v>
      </c>
      <c r="AE52" s="41">
        <v>5324</v>
      </c>
      <c r="AF52" s="41">
        <v>7017</v>
      </c>
      <c r="AG52" s="41">
        <v>9230</v>
      </c>
      <c r="AH52" s="41">
        <v>12098</v>
      </c>
      <c r="AI52" s="41">
        <v>15833</v>
      </c>
      <c r="AJ52" s="41">
        <v>20700</v>
      </c>
      <c r="AK52" s="41">
        <v>27029</v>
      </c>
      <c r="AL52" s="41">
        <v>35263</v>
      </c>
      <c r="AM52" s="41">
        <v>45919</v>
      </c>
      <c r="AN52" s="41">
        <v>59753</v>
      </c>
      <c r="AO52" s="41">
        <v>77574</v>
      </c>
      <c r="AP52" s="41">
        <v>100661</v>
      </c>
      <c r="AQ52" s="41">
        <v>130446</v>
      </c>
      <c r="AR52" s="41">
        <v>168847</v>
      </c>
      <c r="AS52" s="41">
        <v>217973</v>
      </c>
      <c r="AT52" s="41">
        <v>280683</v>
      </c>
      <c r="AU52" s="41">
        <v>360086</v>
      </c>
      <c r="AV52" s="41">
        <v>459971</v>
      </c>
      <c r="AW52" s="41">
        <v>583888</v>
      </c>
      <c r="AX52" s="41">
        <v>736545</v>
      </c>
      <c r="AY52" s="41">
        <v>921704</v>
      </c>
      <c r="AZ52" s="41">
        <v>1143714</v>
      </c>
    </row>
    <row r="53" spans="1:52" x14ac:dyDescent="0.35">
      <c r="A53" s="58" t="s">
        <v>77</v>
      </c>
      <c r="B53" s="259">
        <v>0</v>
      </c>
      <c r="C53" s="259">
        <v>0</v>
      </c>
      <c r="D53" s="259">
        <v>0</v>
      </c>
      <c r="E53" s="259">
        <v>0</v>
      </c>
      <c r="F53" s="259">
        <v>0</v>
      </c>
      <c r="G53" s="259">
        <v>0</v>
      </c>
      <c r="H53" s="259">
        <v>0</v>
      </c>
      <c r="I53" s="259">
        <v>0</v>
      </c>
      <c r="J53" s="259">
        <v>0</v>
      </c>
      <c r="K53" s="259">
        <v>0</v>
      </c>
      <c r="L53" s="259">
        <v>0</v>
      </c>
      <c r="M53" s="259">
        <v>0</v>
      </c>
      <c r="N53" s="259">
        <v>0</v>
      </c>
      <c r="O53" s="259">
        <v>0</v>
      </c>
      <c r="P53" s="259">
        <v>0</v>
      </c>
      <c r="Q53" s="259">
        <v>0</v>
      </c>
      <c r="R53" s="259">
        <v>0</v>
      </c>
      <c r="S53" s="259">
        <v>0</v>
      </c>
      <c r="T53" s="259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</row>
    <row r="54" spans="1:52" x14ac:dyDescent="0.35">
      <c r="A54" s="56"/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x14ac:dyDescent="0.35">
      <c r="A55" s="58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</row>
    <row r="56" spans="1:52" x14ac:dyDescent="0.35">
      <c r="A56" s="58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</row>
    <row r="57" spans="1:52" x14ac:dyDescent="0.35">
      <c r="A57" s="58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</row>
    <row r="58" spans="1:52" x14ac:dyDescent="0.35">
      <c r="A58" s="5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</row>
    <row r="59" spans="1:52" x14ac:dyDescent="0.35">
      <c r="A59" s="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spans="1:52" x14ac:dyDescent="0.35">
      <c r="A60" s="58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</row>
    <row r="61" spans="1:52" x14ac:dyDescent="0.35">
      <c r="A61" s="58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</row>
    <row r="62" spans="1:52" x14ac:dyDescent="0.35">
      <c r="A62" s="56" t="s">
        <v>67</v>
      </c>
      <c r="B62" s="268">
        <v>0</v>
      </c>
      <c r="C62" s="268">
        <v>0</v>
      </c>
      <c r="D62" s="268">
        <v>0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132</v>
      </c>
      <c r="K62" s="268">
        <v>165</v>
      </c>
      <c r="L62" s="268">
        <v>389</v>
      </c>
      <c r="M62" s="268">
        <v>608</v>
      </c>
      <c r="N62" s="268">
        <v>6805</v>
      </c>
      <c r="O62" s="268">
        <v>30848</v>
      </c>
      <c r="P62" s="268">
        <v>92956</v>
      </c>
      <c r="Q62" s="268">
        <v>181560</v>
      </c>
      <c r="R62" s="268">
        <v>292888</v>
      </c>
      <c r="S62" s="268">
        <v>422406</v>
      </c>
      <c r="T62" s="268">
        <v>573430</v>
      </c>
      <c r="U62" s="57">
        <v>782673</v>
      </c>
      <c r="V62" s="57">
        <v>1050536</v>
      </c>
      <c r="W62" s="57">
        <v>1844143</v>
      </c>
      <c r="X62" s="57">
        <v>2897969</v>
      </c>
      <c r="Y62" s="57">
        <v>4215825</v>
      </c>
      <c r="Z62" s="57">
        <v>5645524</v>
      </c>
      <c r="AA62" s="57">
        <v>7165199</v>
      </c>
      <c r="AB62" s="57">
        <v>8674843</v>
      </c>
      <c r="AC62" s="57">
        <v>10196942</v>
      </c>
      <c r="AD62" s="57">
        <v>11670274</v>
      </c>
      <c r="AE62" s="57">
        <v>13107357</v>
      </c>
      <c r="AF62" s="57">
        <v>14599028</v>
      </c>
      <c r="AG62" s="57">
        <v>16131965</v>
      </c>
      <c r="AH62" s="57">
        <v>17720358</v>
      </c>
      <c r="AI62" s="57">
        <v>19357928</v>
      </c>
      <c r="AJ62" s="57">
        <v>21037437</v>
      </c>
      <c r="AK62" s="57">
        <v>22734292</v>
      </c>
      <c r="AL62" s="57">
        <v>24424503</v>
      </c>
      <c r="AM62" s="57">
        <v>26075347</v>
      </c>
      <c r="AN62" s="57">
        <v>27657780</v>
      </c>
      <c r="AO62" s="57">
        <v>29132715</v>
      </c>
      <c r="AP62" s="57">
        <v>30473124</v>
      </c>
      <c r="AQ62" s="57">
        <v>31642409</v>
      </c>
      <c r="AR62" s="57">
        <v>32607467</v>
      </c>
      <c r="AS62" s="57">
        <v>33349398</v>
      </c>
      <c r="AT62" s="57">
        <v>33855874</v>
      </c>
      <c r="AU62" s="57">
        <v>34131222</v>
      </c>
      <c r="AV62" s="57">
        <v>34167626</v>
      </c>
      <c r="AW62" s="57">
        <v>33968611</v>
      </c>
      <c r="AX62" s="57">
        <v>33547051</v>
      </c>
      <c r="AY62" s="57">
        <v>32929596</v>
      </c>
      <c r="AZ62" s="57">
        <v>32149494</v>
      </c>
    </row>
    <row r="63" spans="1:52" x14ac:dyDescent="0.35">
      <c r="A63" s="58" t="s">
        <v>74</v>
      </c>
      <c r="B63" s="259">
        <v>0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259">
        <v>0</v>
      </c>
      <c r="I63" s="259">
        <v>0</v>
      </c>
      <c r="J63" s="259">
        <v>0</v>
      </c>
      <c r="K63" s="259">
        <v>0</v>
      </c>
      <c r="L63" s="259">
        <v>0</v>
      </c>
      <c r="M63" s="259">
        <v>0</v>
      </c>
      <c r="N63" s="259">
        <v>0</v>
      </c>
      <c r="O63" s="259">
        <v>0</v>
      </c>
      <c r="P63" s="259">
        <v>0</v>
      </c>
      <c r="Q63" s="259">
        <v>0</v>
      </c>
      <c r="R63" s="259">
        <v>0</v>
      </c>
      <c r="S63" s="259">
        <v>0</v>
      </c>
      <c r="T63" s="259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x14ac:dyDescent="0.35">
      <c r="A64" s="58" t="s">
        <v>64</v>
      </c>
      <c r="B64" s="259">
        <v>0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259">
        <v>0</v>
      </c>
      <c r="I64" s="259">
        <v>0</v>
      </c>
      <c r="J64" s="259">
        <v>132</v>
      </c>
      <c r="K64" s="259">
        <v>165</v>
      </c>
      <c r="L64" s="259">
        <v>389</v>
      </c>
      <c r="M64" s="259">
        <v>608</v>
      </c>
      <c r="N64" s="259">
        <v>6805</v>
      </c>
      <c r="O64" s="259">
        <v>30848</v>
      </c>
      <c r="P64" s="259">
        <v>92956</v>
      </c>
      <c r="Q64" s="259">
        <v>181560</v>
      </c>
      <c r="R64" s="259">
        <v>292888</v>
      </c>
      <c r="S64" s="259">
        <v>422406</v>
      </c>
      <c r="T64" s="259">
        <v>573430</v>
      </c>
      <c r="U64" s="41">
        <v>782673</v>
      </c>
      <c r="V64" s="41">
        <v>1050536</v>
      </c>
      <c r="W64" s="41">
        <v>1844141</v>
      </c>
      <c r="X64" s="41">
        <v>2897964</v>
      </c>
      <c r="Y64" s="41">
        <v>4215816</v>
      </c>
      <c r="Z64" s="41">
        <v>5645510</v>
      </c>
      <c r="AA64" s="41">
        <v>7165180</v>
      </c>
      <c r="AB64" s="41">
        <v>8674819</v>
      </c>
      <c r="AC64" s="41">
        <v>10196913</v>
      </c>
      <c r="AD64" s="41">
        <v>11670240</v>
      </c>
      <c r="AE64" s="41">
        <v>13107318</v>
      </c>
      <c r="AF64" s="41">
        <v>14598983</v>
      </c>
      <c r="AG64" s="41">
        <v>16131913</v>
      </c>
      <c r="AH64" s="41">
        <v>17720299</v>
      </c>
      <c r="AI64" s="41">
        <v>19357860</v>
      </c>
      <c r="AJ64" s="41">
        <v>21037360</v>
      </c>
      <c r="AK64" s="41">
        <v>22734205</v>
      </c>
      <c r="AL64" s="41">
        <v>24424406</v>
      </c>
      <c r="AM64" s="41">
        <v>26075240</v>
      </c>
      <c r="AN64" s="41">
        <v>27657663</v>
      </c>
      <c r="AO64" s="41">
        <v>29132588</v>
      </c>
      <c r="AP64" s="41">
        <v>30472987</v>
      </c>
      <c r="AQ64" s="41">
        <v>31642262</v>
      </c>
      <c r="AR64" s="41">
        <v>32607310</v>
      </c>
      <c r="AS64" s="41">
        <v>33349233</v>
      </c>
      <c r="AT64" s="41">
        <v>33855702</v>
      </c>
      <c r="AU64" s="41">
        <v>34131044</v>
      </c>
      <c r="AV64" s="41">
        <v>34167448</v>
      </c>
      <c r="AW64" s="41">
        <v>33968434</v>
      </c>
      <c r="AX64" s="41">
        <v>33546873</v>
      </c>
      <c r="AY64" s="41">
        <v>32929420</v>
      </c>
      <c r="AZ64" s="41">
        <v>32149323</v>
      </c>
    </row>
    <row r="65" spans="1:52" x14ac:dyDescent="0.35">
      <c r="A65" s="58" t="s">
        <v>75</v>
      </c>
      <c r="B65" s="259">
        <v>0</v>
      </c>
      <c r="C65" s="259">
        <v>0</v>
      </c>
      <c r="D65" s="259">
        <v>0</v>
      </c>
      <c r="E65" s="259">
        <v>0</v>
      </c>
      <c r="F65" s="259">
        <v>0</v>
      </c>
      <c r="G65" s="259">
        <v>0</v>
      </c>
      <c r="H65" s="259">
        <v>0</v>
      </c>
      <c r="I65" s="259">
        <v>0</v>
      </c>
      <c r="J65" s="259">
        <v>0</v>
      </c>
      <c r="K65" s="259">
        <v>0</v>
      </c>
      <c r="L65" s="259">
        <v>0</v>
      </c>
      <c r="M65" s="259">
        <v>0</v>
      </c>
      <c r="N65" s="259">
        <v>0</v>
      </c>
      <c r="O65" s="259">
        <v>0</v>
      </c>
      <c r="P65" s="259">
        <v>0</v>
      </c>
      <c r="Q65" s="259">
        <v>0</v>
      </c>
      <c r="R65" s="259">
        <v>0</v>
      </c>
      <c r="S65" s="259">
        <v>0</v>
      </c>
      <c r="T65" s="259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x14ac:dyDescent="0.35">
      <c r="A66" s="58" t="s">
        <v>76</v>
      </c>
      <c r="B66" s="259">
        <v>0</v>
      </c>
      <c r="C66" s="259">
        <v>0</v>
      </c>
      <c r="D66" s="259">
        <v>0</v>
      </c>
      <c r="E66" s="259">
        <v>0</v>
      </c>
      <c r="F66" s="259">
        <v>0</v>
      </c>
      <c r="G66" s="259">
        <v>0</v>
      </c>
      <c r="H66" s="259">
        <v>0</v>
      </c>
      <c r="I66" s="259">
        <v>0</v>
      </c>
      <c r="J66" s="259">
        <v>0</v>
      </c>
      <c r="K66" s="259">
        <v>0</v>
      </c>
      <c r="L66" s="259">
        <v>0</v>
      </c>
      <c r="M66" s="259">
        <v>0</v>
      </c>
      <c r="N66" s="259">
        <v>0</v>
      </c>
      <c r="O66" s="259">
        <v>0</v>
      </c>
      <c r="P66" s="259">
        <v>0</v>
      </c>
      <c r="Q66" s="259">
        <v>0</v>
      </c>
      <c r="R66" s="259">
        <v>0</v>
      </c>
      <c r="S66" s="259">
        <v>0</v>
      </c>
      <c r="T66" s="259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</row>
    <row r="67" spans="1:52" x14ac:dyDescent="0.35">
      <c r="A67" s="58" t="s">
        <v>65</v>
      </c>
      <c r="B67" s="259">
        <v>0</v>
      </c>
      <c r="C67" s="259">
        <v>0</v>
      </c>
      <c r="D67" s="259">
        <v>0</v>
      </c>
      <c r="E67" s="259">
        <v>0</v>
      </c>
      <c r="F67" s="259">
        <v>0</v>
      </c>
      <c r="G67" s="259">
        <v>0</v>
      </c>
      <c r="H67" s="259">
        <v>0</v>
      </c>
      <c r="I67" s="259">
        <v>0</v>
      </c>
      <c r="J67" s="259">
        <v>0</v>
      </c>
      <c r="K67" s="259">
        <v>0</v>
      </c>
      <c r="L67" s="259">
        <v>0</v>
      </c>
      <c r="M67" s="259">
        <v>0</v>
      </c>
      <c r="N67" s="259">
        <v>0</v>
      </c>
      <c r="O67" s="259">
        <v>0</v>
      </c>
      <c r="P67" s="259">
        <v>0</v>
      </c>
      <c r="Q67" s="259">
        <v>0</v>
      </c>
      <c r="R67" s="259">
        <v>0</v>
      </c>
      <c r="S67" s="259">
        <v>0</v>
      </c>
      <c r="T67" s="259">
        <v>0</v>
      </c>
      <c r="U67" s="42">
        <v>0</v>
      </c>
      <c r="V67" s="42">
        <v>0</v>
      </c>
      <c r="W67" s="42">
        <v>2</v>
      </c>
      <c r="X67" s="42">
        <v>5</v>
      </c>
      <c r="Y67" s="42">
        <v>9</v>
      </c>
      <c r="Z67" s="42">
        <v>14</v>
      </c>
      <c r="AA67" s="42">
        <v>19</v>
      </c>
      <c r="AB67" s="42">
        <v>24</v>
      </c>
      <c r="AC67" s="42">
        <v>29</v>
      </c>
      <c r="AD67" s="42">
        <v>34</v>
      </c>
      <c r="AE67" s="42">
        <v>39</v>
      </c>
      <c r="AF67" s="42">
        <v>45</v>
      </c>
      <c r="AG67" s="42">
        <v>52</v>
      </c>
      <c r="AH67" s="42">
        <v>59</v>
      </c>
      <c r="AI67" s="42">
        <v>68</v>
      </c>
      <c r="AJ67" s="42">
        <v>77</v>
      </c>
      <c r="AK67" s="42">
        <v>87</v>
      </c>
      <c r="AL67" s="42">
        <v>97</v>
      </c>
      <c r="AM67" s="42">
        <v>107</v>
      </c>
      <c r="AN67" s="42">
        <v>117</v>
      </c>
      <c r="AO67" s="42">
        <v>127</v>
      </c>
      <c r="AP67" s="42">
        <v>137</v>
      </c>
      <c r="AQ67" s="42">
        <v>147</v>
      </c>
      <c r="AR67" s="42">
        <v>157</v>
      </c>
      <c r="AS67" s="42">
        <v>165</v>
      </c>
      <c r="AT67" s="42">
        <v>172</v>
      </c>
      <c r="AU67" s="42">
        <v>178</v>
      </c>
      <c r="AV67" s="42">
        <v>178</v>
      </c>
      <c r="AW67" s="42">
        <v>177</v>
      </c>
      <c r="AX67" s="42">
        <v>178</v>
      </c>
      <c r="AY67" s="42">
        <v>176</v>
      </c>
      <c r="AZ67" s="42">
        <v>171</v>
      </c>
    </row>
    <row r="68" spans="1:52" x14ac:dyDescent="0.35">
      <c r="A68" s="58" t="s">
        <v>66</v>
      </c>
      <c r="B68" s="259">
        <v>0</v>
      </c>
      <c r="C68" s="259">
        <v>0</v>
      </c>
      <c r="D68" s="259">
        <v>0</v>
      </c>
      <c r="E68" s="259">
        <v>0</v>
      </c>
      <c r="F68" s="259">
        <v>0</v>
      </c>
      <c r="G68" s="259">
        <v>0</v>
      </c>
      <c r="H68" s="259">
        <v>0</v>
      </c>
      <c r="I68" s="259">
        <v>0</v>
      </c>
      <c r="J68" s="259">
        <v>0</v>
      </c>
      <c r="K68" s="259">
        <v>0</v>
      </c>
      <c r="L68" s="259">
        <v>0</v>
      </c>
      <c r="M68" s="259">
        <v>0</v>
      </c>
      <c r="N68" s="259">
        <v>0</v>
      </c>
      <c r="O68" s="259">
        <v>0</v>
      </c>
      <c r="P68" s="259">
        <v>0</v>
      </c>
      <c r="Q68" s="259">
        <v>0</v>
      </c>
      <c r="R68" s="259">
        <v>0</v>
      </c>
      <c r="S68" s="259">
        <v>0</v>
      </c>
      <c r="T68" s="259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x14ac:dyDescent="0.35">
      <c r="A69" s="58" t="s">
        <v>77</v>
      </c>
      <c r="B69" s="259">
        <v>0</v>
      </c>
      <c r="C69" s="259">
        <v>0</v>
      </c>
      <c r="D69" s="259">
        <v>0</v>
      </c>
      <c r="E69" s="259">
        <v>0</v>
      </c>
      <c r="F69" s="259">
        <v>0</v>
      </c>
      <c r="G69" s="259">
        <v>0</v>
      </c>
      <c r="H69" s="259">
        <v>0</v>
      </c>
      <c r="I69" s="259">
        <v>0</v>
      </c>
      <c r="J69" s="259">
        <v>0</v>
      </c>
      <c r="K69" s="259">
        <v>0</v>
      </c>
      <c r="L69" s="259">
        <v>0</v>
      </c>
      <c r="M69" s="259">
        <v>0</v>
      </c>
      <c r="N69" s="259">
        <v>0</v>
      </c>
      <c r="O69" s="259">
        <v>0</v>
      </c>
      <c r="P69" s="259">
        <v>0</v>
      </c>
      <c r="Q69" s="259">
        <v>0</v>
      </c>
      <c r="R69" s="259">
        <v>0</v>
      </c>
      <c r="S69" s="259">
        <v>0</v>
      </c>
      <c r="T69" s="259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x14ac:dyDescent="0.35">
      <c r="A70" s="56" t="s">
        <v>68</v>
      </c>
      <c r="B70" s="268">
        <v>0</v>
      </c>
      <c r="C70" s="268">
        <v>0</v>
      </c>
      <c r="D70" s="268">
        <v>0</v>
      </c>
      <c r="E70" s="268">
        <v>9</v>
      </c>
      <c r="F70" s="268">
        <v>13</v>
      </c>
      <c r="G70" s="268">
        <v>15</v>
      </c>
      <c r="H70" s="268">
        <v>50</v>
      </c>
      <c r="I70" s="268">
        <v>76</v>
      </c>
      <c r="J70" s="268">
        <v>1064</v>
      </c>
      <c r="K70" s="268">
        <v>2126</v>
      </c>
      <c r="L70" s="268">
        <v>8167</v>
      </c>
      <c r="M70" s="268">
        <v>24506</v>
      </c>
      <c r="N70" s="268">
        <v>39471</v>
      </c>
      <c r="O70" s="268">
        <v>64796</v>
      </c>
      <c r="P70" s="268">
        <v>101416</v>
      </c>
      <c r="Q70" s="268">
        <v>157036</v>
      </c>
      <c r="R70" s="268">
        <v>250421</v>
      </c>
      <c r="S70" s="268">
        <v>350712</v>
      </c>
      <c r="T70" s="268">
        <v>486899</v>
      </c>
      <c r="U70" s="57">
        <v>682695</v>
      </c>
      <c r="V70" s="57">
        <v>930305</v>
      </c>
      <c r="W70" s="57">
        <v>2803879</v>
      </c>
      <c r="X70" s="57">
        <v>5066112</v>
      </c>
      <c r="Y70" s="57">
        <v>7809886</v>
      </c>
      <c r="Z70" s="57">
        <v>10357240</v>
      </c>
      <c r="AA70" s="57">
        <v>12778904</v>
      </c>
      <c r="AB70" s="57">
        <v>14858368</v>
      </c>
      <c r="AC70" s="57">
        <v>16765376</v>
      </c>
      <c r="AD70" s="57">
        <v>18360185</v>
      </c>
      <c r="AE70" s="57">
        <v>19808932</v>
      </c>
      <c r="AF70" s="57">
        <v>21410459</v>
      </c>
      <c r="AG70" s="57">
        <v>23190178</v>
      </c>
      <c r="AH70" s="57">
        <v>25195755</v>
      </c>
      <c r="AI70" s="57">
        <v>27446395</v>
      </c>
      <c r="AJ70" s="57">
        <v>29953342</v>
      </c>
      <c r="AK70" s="57">
        <v>32708159</v>
      </c>
      <c r="AL70" s="57">
        <v>35719142</v>
      </c>
      <c r="AM70" s="57">
        <v>38959434</v>
      </c>
      <c r="AN70" s="57">
        <v>42412022</v>
      </c>
      <c r="AO70" s="57">
        <v>46018662</v>
      </c>
      <c r="AP70" s="57">
        <v>49772595</v>
      </c>
      <c r="AQ70" s="57">
        <v>53634364</v>
      </c>
      <c r="AR70" s="57">
        <v>57581274</v>
      </c>
      <c r="AS70" s="57">
        <v>61558310</v>
      </c>
      <c r="AT70" s="57">
        <v>65562192</v>
      </c>
      <c r="AU70" s="57">
        <v>69545043</v>
      </c>
      <c r="AV70" s="57">
        <v>73492232</v>
      </c>
      <c r="AW70" s="57">
        <v>77324797</v>
      </c>
      <c r="AX70" s="57">
        <v>81063147</v>
      </c>
      <c r="AY70" s="57">
        <v>84668822</v>
      </c>
      <c r="AZ70" s="57">
        <v>88167271</v>
      </c>
    </row>
    <row r="71" spans="1:52" x14ac:dyDescent="0.35">
      <c r="A71" s="58" t="s">
        <v>69</v>
      </c>
      <c r="B71" s="259">
        <v>0</v>
      </c>
      <c r="C71" s="259">
        <v>0</v>
      </c>
      <c r="D71" s="259">
        <v>0</v>
      </c>
      <c r="E71" s="259">
        <v>9</v>
      </c>
      <c r="F71" s="259">
        <v>13</v>
      </c>
      <c r="G71" s="259">
        <v>15</v>
      </c>
      <c r="H71" s="259">
        <v>50</v>
      </c>
      <c r="I71" s="259">
        <v>76</v>
      </c>
      <c r="J71" s="259">
        <v>1064</v>
      </c>
      <c r="K71" s="259">
        <v>2126</v>
      </c>
      <c r="L71" s="259">
        <v>8167</v>
      </c>
      <c r="M71" s="259">
        <v>24506</v>
      </c>
      <c r="N71" s="259">
        <v>39471</v>
      </c>
      <c r="O71" s="259">
        <v>64796</v>
      </c>
      <c r="P71" s="259">
        <v>101416</v>
      </c>
      <c r="Q71" s="259">
        <v>157036</v>
      </c>
      <c r="R71" s="259">
        <v>250408</v>
      </c>
      <c r="S71" s="259">
        <v>350670</v>
      </c>
      <c r="T71" s="259">
        <v>486784</v>
      </c>
      <c r="U71" s="41">
        <v>682378</v>
      </c>
      <c r="V71" s="41">
        <v>929508</v>
      </c>
      <c r="W71" s="41">
        <v>2798991</v>
      </c>
      <c r="X71" s="41">
        <v>5052140</v>
      </c>
      <c r="Y71" s="41">
        <v>7776576</v>
      </c>
      <c r="Z71" s="41">
        <v>10291406</v>
      </c>
      <c r="AA71" s="41">
        <v>12659610</v>
      </c>
      <c r="AB71" s="41">
        <v>14660775</v>
      </c>
      <c r="AC71" s="41">
        <v>16453227</v>
      </c>
      <c r="AD71" s="41">
        <v>17895476</v>
      </c>
      <c r="AE71" s="41">
        <v>19141084</v>
      </c>
      <c r="AF71" s="41">
        <v>20458812</v>
      </c>
      <c r="AG71" s="41">
        <v>21861000</v>
      </c>
      <c r="AH71" s="41">
        <v>23382887</v>
      </c>
      <c r="AI71" s="41">
        <v>25037402</v>
      </c>
      <c r="AJ71" s="41">
        <v>26835118</v>
      </c>
      <c r="AK71" s="41">
        <v>28775122</v>
      </c>
      <c r="AL71" s="41">
        <v>30873064</v>
      </c>
      <c r="AM71" s="41">
        <v>33118778</v>
      </c>
      <c r="AN71" s="41">
        <v>35509563</v>
      </c>
      <c r="AO71" s="41">
        <v>38010714</v>
      </c>
      <c r="AP71" s="41">
        <v>40629168</v>
      </c>
      <c r="AQ71" s="41">
        <v>43346088</v>
      </c>
      <c r="AR71" s="41">
        <v>46150672</v>
      </c>
      <c r="AS71" s="41">
        <v>49003782</v>
      </c>
      <c r="AT71" s="41">
        <v>51908538</v>
      </c>
      <c r="AU71" s="41">
        <v>54824596</v>
      </c>
      <c r="AV71" s="41">
        <v>57741852</v>
      </c>
      <c r="AW71" s="41">
        <v>60592270</v>
      </c>
      <c r="AX71" s="41">
        <v>63392271</v>
      </c>
      <c r="AY71" s="41">
        <v>66105974</v>
      </c>
      <c r="AZ71" s="41">
        <v>68754176</v>
      </c>
    </row>
    <row r="72" spans="1:52" x14ac:dyDescent="0.35">
      <c r="A72" s="58" t="s">
        <v>70</v>
      </c>
      <c r="B72" s="259">
        <v>0</v>
      </c>
      <c r="C72" s="259">
        <v>0</v>
      </c>
      <c r="D72" s="259">
        <v>0</v>
      </c>
      <c r="E72" s="259">
        <v>0</v>
      </c>
      <c r="F72" s="259">
        <v>0</v>
      </c>
      <c r="G72" s="259">
        <v>0</v>
      </c>
      <c r="H72" s="259">
        <v>0</v>
      </c>
      <c r="I72" s="259">
        <v>0</v>
      </c>
      <c r="J72" s="259">
        <v>0</v>
      </c>
      <c r="K72" s="259">
        <v>0</v>
      </c>
      <c r="L72" s="259">
        <v>0</v>
      </c>
      <c r="M72" s="259">
        <v>0</v>
      </c>
      <c r="N72" s="259">
        <v>0</v>
      </c>
      <c r="O72" s="259">
        <v>0</v>
      </c>
      <c r="P72" s="259">
        <v>0</v>
      </c>
      <c r="Q72" s="259">
        <v>0</v>
      </c>
      <c r="R72" s="259">
        <v>13</v>
      </c>
      <c r="S72" s="259">
        <v>42</v>
      </c>
      <c r="T72" s="259">
        <v>115</v>
      </c>
      <c r="U72" s="42">
        <v>317</v>
      </c>
      <c r="V72" s="42">
        <v>797</v>
      </c>
      <c r="W72" s="41">
        <v>4888</v>
      </c>
      <c r="X72" s="41">
        <v>13972</v>
      </c>
      <c r="Y72" s="41">
        <v>33310</v>
      </c>
      <c r="Z72" s="41">
        <v>65834</v>
      </c>
      <c r="AA72" s="41">
        <v>119294</v>
      </c>
      <c r="AB72" s="41">
        <v>197593</v>
      </c>
      <c r="AC72" s="41">
        <v>312149</v>
      </c>
      <c r="AD72" s="41">
        <v>464709</v>
      </c>
      <c r="AE72" s="41">
        <v>667848</v>
      </c>
      <c r="AF72" s="41">
        <v>951647</v>
      </c>
      <c r="AG72" s="41">
        <v>1329178</v>
      </c>
      <c r="AH72" s="41">
        <v>1812868</v>
      </c>
      <c r="AI72" s="41">
        <v>2408993</v>
      </c>
      <c r="AJ72" s="41">
        <v>3118224</v>
      </c>
      <c r="AK72" s="41">
        <v>3933037</v>
      </c>
      <c r="AL72" s="41">
        <v>4846078</v>
      </c>
      <c r="AM72" s="41">
        <v>5840656</v>
      </c>
      <c r="AN72" s="41">
        <v>6902459</v>
      </c>
      <c r="AO72" s="41">
        <v>8007948</v>
      </c>
      <c r="AP72" s="41">
        <v>9143427</v>
      </c>
      <c r="AQ72" s="41">
        <v>10288276</v>
      </c>
      <c r="AR72" s="41">
        <v>11430602</v>
      </c>
      <c r="AS72" s="41">
        <v>12554528</v>
      </c>
      <c r="AT72" s="41">
        <v>13653654</v>
      </c>
      <c r="AU72" s="41">
        <v>14720447</v>
      </c>
      <c r="AV72" s="41">
        <v>15750380</v>
      </c>
      <c r="AW72" s="41">
        <v>16732527</v>
      </c>
      <c r="AX72" s="41">
        <v>17670876</v>
      </c>
      <c r="AY72" s="41">
        <v>18562848</v>
      </c>
      <c r="AZ72" s="41">
        <v>19413095</v>
      </c>
    </row>
    <row r="73" spans="1:52" x14ac:dyDescent="0.35">
      <c r="A73" s="58" t="s">
        <v>71</v>
      </c>
      <c r="B73" s="259">
        <v>0</v>
      </c>
      <c r="C73" s="259">
        <v>0</v>
      </c>
      <c r="D73" s="259">
        <v>0</v>
      </c>
      <c r="E73" s="259">
        <v>0</v>
      </c>
      <c r="F73" s="259">
        <v>0</v>
      </c>
      <c r="G73" s="259">
        <v>0</v>
      </c>
      <c r="H73" s="259">
        <v>0</v>
      </c>
      <c r="I73" s="259">
        <v>0</v>
      </c>
      <c r="J73" s="259">
        <v>0</v>
      </c>
      <c r="K73" s="259">
        <v>0</v>
      </c>
      <c r="L73" s="259">
        <v>0</v>
      </c>
      <c r="M73" s="259">
        <v>0</v>
      </c>
      <c r="N73" s="259">
        <v>0</v>
      </c>
      <c r="O73" s="259">
        <v>0</v>
      </c>
      <c r="P73" s="259">
        <v>0</v>
      </c>
      <c r="Q73" s="259">
        <v>0</v>
      </c>
      <c r="R73" s="259">
        <v>0</v>
      </c>
      <c r="S73" s="259">
        <v>0</v>
      </c>
      <c r="T73" s="259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x14ac:dyDescent="0.35">
      <c r="A74" s="58" t="s">
        <v>78</v>
      </c>
      <c r="B74" s="259">
        <v>0</v>
      </c>
      <c r="C74" s="259">
        <v>0</v>
      </c>
      <c r="D74" s="259">
        <v>0</v>
      </c>
      <c r="E74" s="259">
        <v>0</v>
      </c>
      <c r="F74" s="259">
        <v>0</v>
      </c>
      <c r="G74" s="259">
        <v>0</v>
      </c>
      <c r="H74" s="259">
        <v>0</v>
      </c>
      <c r="I74" s="259">
        <v>0</v>
      </c>
      <c r="J74" s="259">
        <v>0</v>
      </c>
      <c r="K74" s="259">
        <v>0</v>
      </c>
      <c r="L74" s="259">
        <v>0</v>
      </c>
      <c r="M74" s="259">
        <v>0</v>
      </c>
      <c r="N74" s="259">
        <v>0</v>
      </c>
      <c r="O74" s="259">
        <v>0</v>
      </c>
      <c r="P74" s="259">
        <v>0</v>
      </c>
      <c r="Q74" s="259">
        <v>0</v>
      </c>
      <c r="R74" s="259">
        <v>0</v>
      </c>
      <c r="S74" s="259">
        <v>0</v>
      </c>
      <c r="T74" s="259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</row>
    <row r="75" spans="1:52" x14ac:dyDescent="0.35">
      <c r="A75" s="56" t="s">
        <v>72</v>
      </c>
      <c r="B75" s="268">
        <v>0</v>
      </c>
      <c r="C75" s="268">
        <v>0</v>
      </c>
      <c r="D75" s="268">
        <v>0</v>
      </c>
      <c r="E75" s="268">
        <v>0</v>
      </c>
      <c r="F75" s="268">
        <v>0</v>
      </c>
      <c r="G75" s="268">
        <v>0</v>
      </c>
      <c r="H75" s="268">
        <v>0</v>
      </c>
      <c r="I75" s="268">
        <v>0</v>
      </c>
      <c r="J75" s="268">
        <v>0</v>
      </c>
      <c r="K75" s="268">
        <v>0</v>
      </c>
      <c r="L75" s="268">
        <v>0</v>
      </c>
      <c r="M75" s="268">
        <v>0</v>
      </c>
      <c r="N75" s="268">
        <v>0</v>
      </c>
      <c r="O75" s="268">
        <v>0</v>
      </c>
      <c r="P75" s="268">
        <v>0</v>
      </c>
      <c r="Q75" s="268">
        <v>0</v>
      </c>
      <c r="R75" s="268">
        <v>529</v>
      </c>
      <c r="S75" s="268">
        <v>1128</v>
      </c>
      <c r="T75" s="268">
        <v>1789</v>
      </c>
      <c r="U75" s="57">
        <v>2727</v>
      </c>
      <c r="V75" s="57">
        <v>4337</v>
      </c>
      <c r="W75" s="57">
        <v>5337</v>
      </c>
      <c r="X75" s="57">
        <v>5548</v>
      </c>
      <c r="Y75" s="57">
        <v>5699</v>
      </c>
      <c r="Z75" s="57">
        <v>5768</v>
      </c>
      <c r="AA75" s="57">
        <v>5754</v>
      </c>
      <c r="AB75" s="57">
        <v>5665</v>
      </c>
      <c r="AC75" s="57">
        <v>5500</v>
      </c>
      <c r="AD75" s="57">
        <v>5307</v>
      </c>
      <c r="AE75" s="57">
        <v>5893</v>
      </c>
      <c r="AF75" s="57">
        <v>16382</v>
      </c>
      <c r="AG75" s="57">
        <v>41680</v>
      </c>
      <c r="AH75" s="57">
        <v>83670</v>
      </c>
      <c r="AI75" s="57">
        <v>143903</v>
      </c>
      <c r="AJ75" s="57">
        <v>223307</v>
      </c>
      <c r="AK75" s="57">
        <v>322257</v>
      </c>
      <c r="AL75" s="57">
        <v>440904</v>
      </c>
      <c r="AM75" s="57">
        <v>578852</v>
      </c>
      <c r="AN75" s="57">
        <v>735564</v>
      </c>
      <c r="AO75" s="57">
        <v>909901</v>
      </c>
      <c r="AP75" s="57">
        <v>1101560</v>
      </c>
      <c r="AQ75" s="57">
        <v>1310764</v>
      </c>
      <c r="AR75" s="57">
        <v>1537485</v>
      </c>
      <c r="AS75" s="57">
        <v>1780806</v>
      </c>
      <c r="AT75" s="57">
        <v>2039371</v>
      </c>
      <c r="AU75" s="57">
        <v>2312746</v>
      </c>
      <c r="AV75" s="57">
        <v>2598281</v>
      </c>
      <c r="AW75" s="57">
        <v>2893671</v>
      </c>
      <c r="AX75" s="57">
        <v>3197136</v>
      </c>
      <c r="AY75" s="57">
        <v>3506763</v>
      </c>
      <c r="AZ75" s="57">
        <v>3818963</v>
      </c>
    </row>
    <row r="76" spans="1:52" x14ac:dyDescent="0.35">
      <c r="A76" s="58" t="s">
        <v>73</v>
      </c>
      <c r="B76" s="259">
        <v>0</v>
      </c>
      <c r="C76" s="259">
        <v>0</v>
      </c>
      <c r="D76" s="259">
        <v>0</v>
      </c>
      <c r="E76" s="259">
        <v>0</v>
      </c>
      <c r="F76" s="259">
        <v>0</v>
      </c>
      <c r="G76" s="259">
        <v>0</v>
      </c>
      <c r="H76" s="259">
        <v>0</v>
      </c>
      <c r="I76" s="259">
        <v>0</v>
      </c>
      <c r="J76" s="259">
        <v>0</v>
      </c>
      <c r="K76" s="259">
        <v>0</v>
      </c>
      <c r="L76" s="259">
        <v>0</v>
      </c>
      <c r="M76" s="259">
        <v>0</v>
      </c>
      <c r="N76" s="259">
        <v>0</v>
      </c>
      <c r="O76" s="259">
        <v>0</v>
      </c>
      <c r="P76" s="259">
        <v>0</v>
      </c>
      <c r="Q76" s="259">
        <v>0</v>
      </c>
      <c r="R76" s="259">
        <v>38</v>
      </c>
      <c r="S76" s="259">
        <v>91</v>
      </c>
      <c r="T76" s="259">
        <v>160</v>
      </c>
      <c r="U76" s="42">
        <v>276</v>
      </c>
      <c r="V76" s="42">
        <v>510</v>
      </c>
      <c r="W76" s="42">
        <v>798</v>
      </c>
      <c r="X76" s="42">
        <v>881</v>
      </c>
      <c r="Y76" s="42">
        <v>960</v>
      </c>
      <c r="Z76" s="41">
        <v>1024</v>
      </c>
      <c r="AA76" s="41">
        <v>1073</v>
      </c>
      <c r="AB76" s="41">
        <v>1105</v>
      </c>
      <c r="AC76" s="41">
        <v>1129</v>
      </c>
      <c r="AD76" s="41">
        <v>1150</v>
      </c>
      <c r="AE76" s="41">
        <v>1528</v>
      </c>
      <c r="AF76" s="41">
        <v>6744</v>
      </c>
      <c r="AG76" s="41">
        <v>20135</v>
      </c>
      <c r="AH76" s="41">
        <v>43903</v>
      </c>
      <c r="AI76" s="41">
        <v>80156</v>
      </c>
      <c r="AJ76" s="41">
        <v>130653</v>
      </c>
      <c r="AK76" s="41">
        <v>196814</v>
      </c>
      <c r="AL76" s="41">
        <v>279784</v>
      </c>
      <c r="AM76" s="41">
        <v>380320</v>
      </c>
      <c r="AN76" s="41">
        <v>498844</v>
      </c>
      <c r="AO76" s="41">
        <v>635254</v>
      </c>
      <c r="AP76" s="41">
        <v>789913</v>
      </c>
      <c r="AQ76" s="41">
        <v>963583</v>
      </c>
      <c r="AR76" s="41">
        <v>1156642</v>
      </c>
      <c r="AS76" s="41">
        <v>1368626</v>
      </c>
      <c r="AT76" s="41">
        <v>1598593</v>
      </c>
      <c r="AU76" s="41">
        <v>1846280</v>
      </c>
      <c r="AV76" s="41">
        <v>2109303</v>
      </c>
      <c r="AW76" s="41">
        <v>2385444</v>
      </c>
      <c r="AX76" s="41">
        <v>2672767</v>
      </c>
      <c r="AY76" s="41">
        <v>2969105</v>
      </c>
      <c r="AZ76" s="41">
        <v>3270716</v>
      </c>
    </row>
    <row r="77" spans="1:52" x14ac:dyDescent="0.35">
      <c r="A77" s="58" t="s">
        <v>79</v>
      </c>
      <c r="B77" s="259">
        <v>0</v>
      </c>
      <c r="C77" s="259">
        <v>0</v>
      </c>
      <c r="D77" s="259">
        <v>0</v>
      </c>
      <c r="E77" s="259">
        <v>0</v>
      </c>
      <c r="F77" s="259">
        <v>0</v>
      </c>
      <c r="G77" s="259">
        <v>0</v>
      </c>
      <c r="H77" s="259">
        <v>0</v>
      </c>
      <c r="I77" s="259">
        <v>0</v>
      </c>
      <c r="J77" s="259">
        <v>0</v>
      </c>
      <c r="K77" s="259">
        <v>0</v>
      </c>
      <c r="L77" s="259">
        <v>0</v>
      </c>
      <c r="M77" s="259">
        <v>0</v>
      </c>
      <c r="N77" s="259">
        <v>0</v>
      </c>
      <c r="O77" s="259">
        <v>0</v>
      </c>
      <c r="P77" s="259">
        <v>0</v>
      </c>
      <c r="Q77" s="259">
        <v>0</v>
      </c>
      <c r="R77" s="259">
        <v>491</v>
      </c>
      <c r="S77" s="259">
        <v>1037</v>
      </c>
      <c r="T77" s="259">
        <v>1629</v>
      </c>
      <c r="U77" s="41">
        <v>2451</v>
      </c>
      <c r="V77" s="41">
        <v>3827</v>
      </c>
      <c r="W77" s="41">
        <v>4539</v>
      </c>
      <c r="X77" s="41">
        <v>4667</v>
      </c>
      <c r="Y77" s="41">
        <v>4739</v>
      </c>
      <c r="Z77" s="41">
        <v>4744</v>
      </c>
      <c r="AA77" s="41">
        <v>4681</v>
      </c>
      <c r="AB77" s="41">
        <v>4560</v>
      </c>
      <c r="AC77" s="41">
        <v>4371</v>
      </c>
      <c r="AD77" s="41">
        <v>4157</v>
      </c>
      <c r="AE77" s="41">
        <v>4365</v>
      </c>
      <c r="AF77" s="41">
        <v>9638</v>
      </c>
      <c r="AG77" s="41">
        <v>21545</v>
      </c>
      <c r="AH77" s="41">
        <v>39767</v>
      </c>
      <c r="AI77" s="41">
        <v>63747</v>
      </c>
      <c r="AJ77" s="41">
        <v>92654</v>
      </c>
      <c r="AK77" s="41">
        <v>125443</v>
      </c>
      <c r="AL77" s="41">
        <v>161120</v>
      </c>
      <c r="AM77" s="41">
        <v>198532</v>
      </c>
      <c r="AN77" s="41">
        <v>236720</v>
      </c>
      <c r="AO77" s="41">
        <v>274647</v>
      </c>
      <c r="AP77" s="41">
        <v>311647</v>
      </c>
      <c r="AQ77" s="41">
        <v>347181</v>
      </c>
      <c r="AR77" s="41">
        <v>380843</v>
      </c>
      <c r="AS77" s="41">
        <v>412180</v>
      </c>
      <c r="AT77" s="41">
        <v>440778</v>
      </c>
      <c r="AU77" s="41">
        <v>466466</v>
      </c>
      <c r="AV77" s="41">
        <v>488978</v>
      </c>
      <c r="AW77" s="41">
        <v>508227</v>
      </c>
      <c r="AX77" s="41">
        <v>524369</v>
      </c>
      <c r="AY77" s="41">
        <v>537658</v>
      </c>
      <c r="AZ77" s="41">
        <v>548247</v>
      </c>
    </row>
    <row r="78" spans="1:52" x14ac:dyDescent="0.35">
      <c r="A78" s="54" t="s">
        <v>23</v>
      </c>
      <c r="B78" s="267">
        <v>663947</v>
      </c>
      <c r="C78" s="267">
        <v>671951</v>
      </c>
      <c r="D78" s="267">
        <v>666392</v>
      </c>
      <c r="E78" s="267">
        <v>671199</v>
      </c>
      <c r="F78" s="267">
        <v>675239</v>
      </c>
      <c r="G78" s="267">
        <v>667113</v>
      </c>
      <c r="H78" s="267">
        <v>669347</v>
      </c>
      <c r="I78" s="267">
        <v>670926</v>
      </c>
      <c r="J78" s="267">
        <v>679968</v>
      </c>
      <c r="K78" s="267">
        <v>678797</v>
      </c>
      <c r="L78" s="267">
        <v>675970</v>
      </c>
      <c r="M78" s="267">
        <v>677217</v>
      </c>
      <c r="N78" s="267">
        <v>672407</v>
      </c>
      <c r="O78" s="267">
        <v>677357</v>
      </c>
      <c r="P78" s="267">
        <v>687554</v>
      </c>
      <c r="Q78" s="267">
        <v>710167</v>
      </c>
      <c r="R78" s="267">
        <v>723293</v>
      </c>
      <c r="S78" s="267">
        <v>745650</v>
      </c>
      <c r="T78" s="267">
        <v>765670</v>
      </c>
      <c r="U78" s="55">
        <v>783105</v>
      </c>
      <c r="V78" s="55">
        <v>798157</v>
      </c>
      <c r="W78" s="55">
        <v>811629</v>
      </c>
      <c r="X78" s="55">
        <v>822568</v>
      </c>
      <c r="Y78" s="55">
        <v>833407</v>
      </c>
      <c r="Z78" s="55">
        <v>843683</v>
      </c>
      <c r="AA78" s="55">
        <v>853407</v>
      </c>
      <c r="AB78" s="55">
        <v>861704</v>
      </c>
      <c r="AC78" s="55">
        <v>869043</v>
      </c>
      <c r="AD78" s="55">
        <v>876287</v>
      </c>
      <c r="AE78" s="55">
        <v>883160</v>
      </c>
      <c r="AF78" s="55">
        <v>889513</v>
      </c>
      <c r="AG78" s="55">
        <v>895044</v>
      </c>
      <c r="AH78" s="55">
        <v>899917</v>
      </c>
      <c r="AI78" s="55">
        <v>904646</v>
      </c>
      <c r="AJ78" s="55">
        <v>910349</v>
      </c>
      <c r="AK78" s="55">
        <v>915616</v>
      </c>
      <c r="AL78" s="55">
        <v>920670</v>
      </c>
      <c r="AM78" s="55">
        <v>925790</v>
      </c>
      <c r="AN78" s="55">
        <v>930747</v>
      </c>
      <c r="AO78" s="55">
        <v>935675</v>
      </c>
      <c r="AP78" s="55">
        <v>941275</v>
      </c>
      <c r="AQ78" s="55">
        <v>946789</v>
      </c>
      <c r="AR78" s="55">
        <v>952154</v>
      </c>
      <c r="AS78" s="55">
        <v>957439</v>
      </c>
      <c r="AT78" s="55">
        <v>962699</v>
      </c>
      <c r="AU78" s="55">
        <v>968069</v>
      </c>
      <c r="AV78" s="55">
        <v>973403</v>
      </c>
      <c r="AW78" s="55">
        <v>979039</v>
      </c>
      <c r="AX78" s="55">
        <v>984750</v>
      </c>
      <c r="AY78" s="55">
        <v>990695</v>
      </c>
      <c r="AZ78" s="55">
        <v>996732</v>
      </c>
    </row>
    <row r="79" spans="1:52" x14ac:dyDescent="0.35">
      <c r="A79" s="56" t="s">
        <v>63</v>
      </c>
      <c r="B79" s="268">
        <v>662223</v>
      </c>
      <c r="C79" s="268">
        <v>670169</v>
      </c>
      <c r="D79" s="268">
        <v>664578</v>
      </c>
      <c r="E79" s="268">
        <v>669433</v>
      </c>
      <c r="F79" s="268">
        <v>673466</v>
      </c>
      <c r="G79" s="268">
        <v>664942</v>
      </c>
      <c r="H79" s="268">
        <v>667219</v>
      </c>
      <c r="I79" s="268">
        <v>668817</v>
      </c>
      <c r="J79" s="268">
        <v>677815</v>
      </c>
      <c r="K79" s="268">
        <v>676592</v>
      </c>
      <c r="L79" s="268">
        <v>673419</v>
      </c>
      <c r="M79" s="268">
        <v>674555</v>
      </c>
      <c r="N79" s="268">
        <v>669752</v>
      </c>
      <c r="O79" s="268">
        <v>673579</v>
      </c>
      <c r="P79" s="268">
        <v>683833</v>
      </c>
      <c r="Q79" s="268">
        <v>706049</v>
      </c>
      <c r="R79" s="268">
        <v>718320</v>
      </c>
      <c r="S79" s="268">
        <v>739192</v>
      </c>
      <c r="T79" s="268">
        <v>757350</v>
      </c>
      <c r="U79" s="57">
        <v>772633</v>
      </c>
      <c r="V79" s="57">
        <v>785304</v>
      </c>
      <c r="W79" s="57">
        <v>795865</v>
      </c>
      <c r="X79" s="57">
        <v>803354</v>
      </c>
      <c r="Y79" s="57">
        <v>810175</v>
      </c>
      <c r="Z79" s="57">
        <v>815885</v>
      </c>
      <c r="AA79" s="57">
        <v>820536</v>
      </c>
      <c r="AB79" s="57">
        <v>823295</v>
      </c>
      <c r="AC79" s="57">
        <v>824595</v>
      </c>
      <c r="AD79" s="57">
        <v>825279</v>
      </c>
      <c r="AE79" s="57">
        <v>825005</v>
      </c>
      <c r="AF79" s="57">
        <v>823571</v>
      </c>
      <c r="AG79" s="57">
        <v>820569</v>
      </c>
      <c r="AH79" s="57">
        <v>816132</v>
      </c>
      <c r="AI79" s="57">
        <v>810867</v>
      </c>
      <c r="AJ79" s="57">
        <v>805850</v>
      </c>
      <c r="AK79" s="57">
        <v>799955</v>
      </c>
      <c r="AL79" s="57">
        <v>793398</v>
      </c>
      <c r="AM79" s="57">
        <v>786343</v>
      </c>
      <c r="AN79" s="57">
        <v>778715</v>
      </c>
      <c r="AO79" s="57">
        <v>770543</v>
      </c>
      <c r="AP79" s="57">
        <v>762433</v>
      </c>
      <c r="AQ79" s="57">
        <v>753597</v>
      </c>
      <c r="AR79" s="57">
        <v>744052</v>
      </c>
      <c r="AS79" s="57">
        <v>733853</v>
      </c>
      <c r="AT79" s="57">
        <v>723251</v>
      </c>
      <c r="AU79" s="57">
        <v>712232</v>
      </c>
      <c r="AV79" s="57">
        <v>700920</v>
      </c>
      <c r="AW79" s="57">
        <v>689414</v>
      </c>
      <c r="AX79" s="57">
        <v>677991</v>
      </c>
      <c r="AY79" s="57">
        <v>666448</v>
      </c>
      <c r="AZ79" s="57">
        <v>655057</v>
      </c>
    </row>
    <row r="80" spans="1:52" x14ac:dyDescent="0.35">
      <c r="A80" s="58" t="s">
        <v>74</v>
      </c>
      <c r="B80" s="259">
        <v>1225</v>
      </c>
      <c r="C80" s="259">
        <v>1203</v>
      </c>
      <c r="D80" s="259">
        <v>1138</v>
      </c>
      <c r="E80" s="259">
        <v>1103</v>
      </c>
      <c r="F80" s="259">
        <v>2248</v>
      </c>
      <c r="G80" s="259">
        <v>2247</v>
      </c>
      <c r="H80" s="259">
        <v>2167</v>
      </c>
      <c r="I80" s="259">
        <v>2263</v>
      </c>
      <c r="J80" s="259">
        <v>2282</v>
      </c>
      <c r="K80" s="259">
        <v>2396</v>
      </c>
      <c r="L80" s="259">
        <v>2375</v>
      </c>
      <c r="M80" s="259">
        <v>2314</v>
      </c>
      <c r="N80" s="259">
        <v>2212</v>
      </c>
      <c r="O80" s="259">
        <v>2153</v>
      </c>
      <c r="P80" s="259">
        <v>2116</v>
      </c>
      <c r="Q80" s="259">
        <v>2004</v>
      </c>
      <c r="R80" s="259">
        <v>1958</v>
      </c>
      <c r="S80" s="259">
        <v>1938</v>
      </c>
      <c r="T80" s="259">
        <v>1847</v>
      </c>
      <c r="U80" s="41">
        <v>1800</v>
      </c>
      <c r="V80" s="41">
        <v>1794</v>
      </c>
      <c r="W80" s="41">
        <v>1832</v>
      </c>
      <c r="X80" s="41">
        <v>1898</v>
      </c>
      <c r="Y80" s="41">
        <v>1983</v>
      </c>
      <c r="Z80" s="41">
        <v>2085</v>
      </c>
      <c r="AA80" s="41">
        <v>2192</v>
      </c>
      <c r="AB80" s="41">
        <v>2287</v>
      </c>
      <c r="AC80" s="41">
        <v>2377</v>
      </c>
      <c r="AD80" s="41">
        <v>2451</v>
      </c>
      <c r="AE80" s="41">
        <v>2517</v>
      </c>
      <c r="AF80" s="41">
        <v>2566</v>
      </c>
      <c r="AG80" s="41">
        <v>2603</v>
      </c>
      <c r="AH80" s="41">
        <v>2632</v>
      </c>
      <c r="AI80" s="41">
        <v>2651</v>
      </c>
      <c r="AJ80" s="41">
        <v>2664</v>
      </c>
      <c r="AK80" s="41">
        <v>2648</v>
      </c>
      <c r="AL80" s="41">
        <v>2627</v>
      </c>
      <c r="AM80" s="41">
        <v>2604</v>
      </c>
      <c r="AN80" s="41">
        <v>2577</v>
      </c>
      <c r="AO80" s="41">
        <v>2549</v>
      </c>
      <c r="AP80" s="41">
        <v>2523</v>
      </c>
      <c r="AQ80" s="41">
        <v>2493</v>
      </c>
      <c r="AR80" s="41">
        <v>2468</v>
      </c>
      <c r="AS80" s="41">
        <v>2431</v>
      </c>
      <c r="AT80" s="41">
        <v>2391</v>
      </c>
      <c r="AU80" s="41">
        <v>2360</v>
      </c>
      <c r="AV80" s="41">
        <v>2327</v>
      </c>
      <c r="AW80" s="41">
        <v>2298</v>
      </c>
      <c r="AX80" s="41">
        <v>2249</v>
      </c>
      <c r="AY80" s="41">
        <v>2210</v>
      </c>
      <c r="AZ80" s="41">
        <v>2177</v>
      </c>
    </row>
    <row r="81" spans="1:52" x14ac:dyDescent="0.35">
      <c r="A81" s="58" t="s">
        <v>64</v>
      </c>
      <c r="B81" s="259">
        <v>14605</v>
      </c>
      <c r="C81" s="259">
        <v>13822</v>
      </c>
      <c r="D81" s="259">
        <v>13094</v>
      </c>
      <c r="E81" s="259">
        <v>11242</v>
      </c>
      <c r="F81" s="259">
        <v>10158</v>
      </c>
      <c r="G81" s="259">
        <v>9073</v>
      </c>
      <c r="H81" s="259">
        <v>8454</v>
      </c>
      <c r="I81" s="259">
        <v>7523</v>
      </c>
      <c r="J81" s="259">
        <v>6926</v>
      </c>
      <c r="K81" s="259">
        <v>6185</v>
      </c>
      <c r="L81" s="259">
        <v>5664</v>
      </c>
      <c r="M81" s="259">
        <v>5248</v>
      </c>
      <c r="N81" s="259">
        <v>4881</v>
      </c>
      <c r="O81" s="259">
        <v>5320</v>
      </c>
      <c r="P81" s="259">
        <v>4517</v>
      </c>
      <c r="Q81" s="259">
        <v>4259</v>
      </c>
      <c r="R81" s="259">
        <v>4142</v>
      </c>
      <c r="S81" s="259">
        <v>4082</v>
      </c>
      <c r="T81" s="259">
        <v>3759</v>
      </c>
      <c r="U81" s="41">
        <v>3647</v>
      </c>
      <c r="V81" s="41">
        <v>3673</v>
      </c>
      <c r="W81" s="41">
        <v>3776</v>
      </c>
      <c r="X81" s="41">
        <v>3940</v>
      </c>
      <c r="Y81" s="41">
        <v>4141</v>
      </c>
      <c r="Z81" s="41">
        <v>4344</v>
      </c>
      <c r="AA81" s="41">
        <v>4532</v>
      </c>
      <c r="AB81" s="41">
        <v>4690</v>
      </c>
      <c r="AC81" s="41">
        <v>4818</v>
      </c>
      <c r="AD81" s="41">
        <v>4919</v>
      </c>
      <c r="AE81" s="41">
        <v>5004</v>
      </c>
      <c r="AF81" s="41">
        <v>5064</v>
      </c>
      <c r="AG81" s="41">
        <v>5087</v>
      </c>
      <c r="AH81" s="41">
        <v>5089</v>
      </c>
      <c r="AI81" s="41">
        <v>5068</v>
      </c>
      <c r="AJ81" s="41">
        <v>5017</v>
      </c>
      <c r="AK81" s="41">
        <v>4935</v>
      </c>
      <c r="AL81" s="41">
        <v>4861</v>
      </c>
      <c r="AM81" s="41">
        <v>4772</v>
      </c>
      <c r="AN81" s="41">
        <v>4684</v>
      </c>
      <c r="AO81" s="41">
        <v>4597</v>
      </c>
      <c r="AP81" s="41">
        <v>4505</v>
      </c>
      <c r="AQ81" s="41">
        <v>4412</v>
      </c>
      <c r="AR81" s="41">
        <v>4324</v>
      </c>
      <c r="AS81" s="41">
        <v>4233</v>
      </c>
      <c r="AT81" s="41">
        <v>4125</v>
      </c>
      <c r="AU81" s="41">
        <v>4040</v>
      </c>
      <c r="AV81" s="41">
        <v>3957</v>
      </c>
      <c r="AW81" s="41">
        <v>3868</v>
      </c>
      <c r="AX81" s="41">
        <v>3744</v>
      </c>
      <c r="AY81" s="41">
        <v>3635</v>
      </c>
      <c r="AZ81" s="41">
        <v>3534</v>
      </c>
    </row>
    <row r="82" spans="1:52" x14ac:dyDescent="0.35">
      <c r="A82" s="58" t="s">
        <v>75</v>
      </c>
      <c r="B82" s="259">
        <v>3430</v>
      </c>
      <c r="C82" s="259">
        <v>5453</v>
      </c>
      <c r="D82" s="259">
        <v>5514</v>
      </c>
      <c r="E82" s="259">
        <v>7848</v>
      </c>
      <c r="F82" s="259">
        <v>8498</v>
      </c>
      <c r="G82" s="259">
        <v>9526</v>
      </c>
      <c r="H82" s="259">
        <v>11770</v>
      </c>
      <c r="I82" s="259">
        <v>13446</v>
      </c>
      <c r="J82" s="259">
        <v>15119</v>
      </c>
      <c r="K82" s="259">
        <v>16318</v>
      </c>
      <c r="L82" s="259">
        <v>17209</v>
      </c>
      <c r="M82" s="259">
        <v>19523</v>
      </c>
      <c r="N82" s="259">
        <v>20930</v>
      </c>
      <c r="O82" s="259">
        <v>22803</v>
      </c>
      <c r="P82" s="259">
        <v>25598</v>
      </c>
      <c r="Q82" s="259">
        <v>34907</v>
      </c>
      <c r="R82" s="259">
        <v>36929</v>
      </c>
      <c r="S82" s="259">
        <v>39480</v>
      </c>
      <c r="T82" s="259">
        <v>42254</v>
      </c>
      <c r="U82" s="41">
        <v>45184</v>
      </c>
      <c r="V82" s="41">
        <v>48169</v>
      </c>
      <c r="W82" s="41">
        <v>51231</v>
      </c>
      <c r="X82" s="41">
        <v>54282</v>
      </c>
      <c r="Y82" s="41">
        <v>57487</v>
      </c>
      <c r="Z82" s="41">
        <v>60734</v>
      </c>
      <c r="AA82" s="41">
        <v>63966</v>
      </c>
      <c r="AB82" s="41">
        <v>67084</v>
      </c>
      <c r="AC82" s="41">
        <v>70113</v>
      </c>
      <c r="AD82" s="41">
        <v>73079</v>
      </c>
      <c r="AE82" s="41">
        <v>76030</v>
      </c>
      <c r="AF82" s="41">
        <v>78966</v>
      </c>
      <c r="AG82" s="41">
        <v>81853</v>
      </c>
      <c r="AH82" s="41">
        <v>84673</v>
      </c>
      <c r="AI82" s="41">
        <v>87418</v>
      </c>
      <c r="AJ82" s="41">
        <v>90213</v>
      </c>
      <c r="AK82" s="41">
        <v>92797</v>
      </c>
      <c r="AL82" s="41">
        <v>95184</v>
      </c>
      <c r="AM82" s="41">
        <v>97351</v>
      </c>
      <c r="AN82" s="41">
        <v>99279</v>
      </c>
      <c r="AO82" s="41">
        <v>100940</v>
      </c>
      <c r="AP82" s="41">
        <v>102465</v>
      </c>
      <c r="AQ82" s="41">
        <v>103700</v>
      </c>
      <c r="AR82" s="41">
        <v>104663</v>
      </c>
      <c r="AS82" s="41">
        <v>105338</v>
      </c>
      <c r="AT82" s="41">
        <v>105798</v>
      </c>
      <c r="AU82" s="41">
        <v>106017</v>
      </c>
      <c r="AV82" s="41">
        <v>105995</v>
      </c>
      <c r="AW82" s="41">
        <v>105754</v>
      </c>
      <c r="AX82" s="41">
        <v>105325</v>
      </c>
      <c r="AY82" s="41">
        <v>104700</v>
      </c>
      <c r="AZ82" s="41">
        <v>103905</v>
      </c>
    </row>
    <row r="83" spans="1:52" x14ac:dyDescent="0.35">
      <c r="A83" s="58" t="s">
        <v>65</v>
      </c>
      <c r="B83" s="259">
        <v>642963</v>
      </c>
      <c r="C83" s="259">
        <v>649691</v>
      </c>
      <c r="D83" s="259">
        <v>644832</v>
      </c>
      <c r="E83" s="259">
        <v>649240</v>
      </c>
      <c r="F83" s="259">
        <v>652562</v>
      </c>
      <c r="G83" s="259">
        <v>644096</v>
      </c>
      <c r="H83" s="259">
        <v>644828</v>
      </c>
      <c r="I83" s="259">
        <v>645585</v>
      </c>
      <c r="J83" s="259">
        <v>653488</v>
      </c>
      <c r="K83" s="259">
        <v>651693</v>
      </c>
      <c r="L83" s="259">
        <v>648171</v>
      </c>
      <c r="M83" s="259">
        <v>647470</v>
      </c>
      <c r="N83" s="259">
        <v>641729</v>
      </c>
      <c r="O83" s="259">
        <v>643303</v>
      </c>
      <c r="P83" s="259">
        <v>651602</v>
      </c>
      <c r="Q83" s="259">
        <v>664879</v>
      </c>
      <c r="R83" s="259">
        <v>675291</v>
      </c>
      <c r="S83" s="259">
        <v>693692</v>
      </c>
      <c r="T83" s="259">
        <v>709490</v>
      </c>
      <c r="U83" s="41">
        <v>722002</v>
      </c>
      <c r="V83" s="41">
        <v>731668</v>
      </c>
      <c r="W83" s="41">
        <v>739026</v>
      </c>
      <c r="X83" s="41">
        <v>743234</v>
      </c>
      <c r="Y83" s="41">
        <v>746561</v>
      </c>
      <c r="Z83" s="41">
        <v>748713</v>
      </c>
      <c r="AA83" s="41">
        <v>749830</v>
      </c>
      <c r="AB83" s="41">
        <v>749205</v>
      </c>
      <c r="AC83" s="41">
        <v>747234</v>
      </c>
      <c r="AD83" s="41">
        <v>744744</v>
      </c>
      <c r="AE83" s="41">
        <v>741322</v>
      </c>
      <c r="AF83" s="41">
        <v>736774</v>
      </c>
      <c r="AG83" s="41">
        <v>730728</v>
      </c>
      <c r="AH83" s="41">
        <v>723300</v>
      </c>
      <c r="AI83" s="41">
        <v>715103</v>
      </c>
      <c r="AJ83" s="41">
        <v>707072</v>
      </c>
      <c r="AK83" s="41">
        <v>698352</v>
      </c>
      <c r="AL83" s="41">
        <v>689074</v>
      </c>
      <c r="AM83" s="41">
        <v>679427</v>
      </c>
      <c r="AN83" s="41">
        <v>669311</v>
      </c>
      <c r="AO83" s="41">
        <v>658775</v>
      </c>
      <c r="AP83" s="41">
        <v>648300</v>
      </c>
      <c r="AQ83" s="41">
        <v>637280</v>
      </c>
      <c r="AR83" s="41">
        <v>625685</v>
      </c>
      <c r="AS83" s="41">
        <v>613597</v>
      </c>
      <c r="AT83" s="41">
        <v>601224</v>
      </c>
      <c r="AU83" s="41">
        <v>588477</v>
      </c>
      <c r="AV83" s="41">
        <v>575591</v>
      </c>
      <c r="AW83" s="41">
        <v>562600</v>
      </c>
      <c r="AX83" s="41">
        <v>549808</v>
      </c>
      <c r="AY83" s="41">
        <v>536870</v>
      </c>
      <c r="AZ83" s="41">
        <v>524052</v>
      </c>
    </row>
    <row r="84" spans="1:52" x14ac:dyDescent="0.35">
      <c r="A84" s="58" t="s">
        <v>66</v>
      </c>
      <c r="B84" s="259">
        <v>0</v>
      </c>
      <c r="C84" s="259">
        <v>0</v>
      </c>
      <c r="D84" s="259">
        <v>0</v>
      </c>
      <c r="E84" s="259">
        <v>0</v>
      </c>
      <c r="F84" s="259">
        <v>0</v>
      </c>
      <c r="G84" s="259">
        <v>0</v>
      </c>
      <c r="H84" s="259">
        <v>0</v>
      </c>
      <c r="I84" s="259">
        <v>0</v>
      </c>
      <c r="J84" s="259">
        <v>0</v>
      </c>
      <c r="K84" s="259">
        <v>0</v>
      </c>
      <c r="L84" s="259">
        <v>0</v>
      </c>
      <c r="M84" s="259">
        <v>0</v>
      </c>
      <c r="N84" s="259">
        <v>0</v>
      </c>
      <c r="O84" s="259">
        <v>0</v>
      </c>
      <c r="P84" s="259">
        <v>0</v>
      </c>
      <c r="Q84" s="259">
        <v>0</v>
      </c>
      <c r="R84" s="259">
        <v>0</v>
      </c>
      <c r="S84" s="259">
        <v>0</v>
      </c>
      <c r="T84" s="259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1</v>
      </c>
      <c r="AB84" s="42">
        <v>5</v>
      </c>
      <c r="AC84" s="42">
        <v>11</v>
      </c>
      <c r="AD84" s="42">
        <v>17</v>
      </c>
      <c r="AE84" s="42">
        <v>25</v>
      </c>
      <c r="AF84" s="42">
        <v>39</v>
      </c>
      <c r="AG84" s="42">
        <v>58</v>
      </c>
      <c r="AH84" s="42">
        <v>88</v>
      </c>
      <c r="AI84" s="42">
        <v>126</v>
      </c>
      <c r="AJ84" s="42">
        <v>178</v>
      </c>
      <c r="AK84" s="42">
        <v>242</v>
      </c>
      <c r="AL84" s="42">
        <v>332</v>
      </c>
      <c r="AM84" s="42">
        <v>451</v>
      </c>
      <c r="AN84" s="42">
        <v>606</v>
      </c>
      <c r="AO84" s="42">
        <v>806</v>
      </c>
      <c r="AP84" s="41">
        <v>1049</v>
      </c>
      <c r="AQ84" s="41">
        <v>1346</v>
      </c>
      <c r="AR84" s="41">
        <v>1725</v>
      </c>
      <c r="AS84" s="41">
        <v>2213</v>
      </c>
      <c r="AT84" s="41">
        <v>2816</v>
      </c>
      <c r="AU84" s="41">
        <v>3579</v>
      </c>
      <c r="AV84" s="41">
        <v>4495</v>
      </c>
      <c r="AW84" s="41">
        <v>5623</v>
      </c>
      <c r="AX84" s="41">
        <v>6983</v>
      </c>
      <c r="AY84" s="41">
        <v>8647</v>
      </c>
      <c r="AZ84" s="41">
        <v>10609</v>
      </c>
    </row>
    <row r="85" spans="1:52" x14ac:dyDescent="0.35">
      <c r="A85" s="58" t="s">
        <v>80</v>
      </c>
      <c r="B85" s="259">
        <v>0</v>
      </c>
      <c r="C85" s="259">
        <v>0</v>
      </c>
      <c r="D85" s="259">
        <v>0</v>
      </c>
      <c r="E85" s="259">
        <v>0</v>
      </c>
      <c r="F85" s="259">
        <v>0</v>
      </c>
      <c r="G85" s="259">
        <v>0</v>
      </c>
      <c r="H85" s="259">
        <v>0</v>
      </c>
      <c r="I85" s="259">
        <v>0</v>
      </c>
      <c r="J85" s="259">
        <v>0</v>
      </c>
      <c r="K85" s="259">
        <v>0</v>
      </c>
      <c r="L85" s="259">
        <v>0</v>
      </c>
      <c r="M85" s="259">
        <v>0</v>
      </c>
      <c r="N85" s="259">
        <v>0</v>
      </c>
      <c r="O85" s="259">
        <v>0</v>
      </c>
      <c r="P85" s="259">
        <v>0</v>
      </c>
      <c r="Q85" s="259">
        <v>0</v>
      </c>
      <c r="R85" s="259">
        <v>0</v>
      </c>
      <c r="S85" s="259">
        <v>0</v>
      </c>
      <c r="T85" s="259">
        <v>0</v>
      </c>
      <c r="U85" s="42">
        <v>0</v>
      </c>
      <c r="V85" s="42">
        <v>0</v>
      </c>
      <c r="W85" s="42">
        <v>0</v>
      </c>
      <c r="X85" s="42">
        <v>0</v>
      </c>
      <c r="Y85" s="42">
        <v>3</v>
      </c>
      <c r="Z85" s="42">
        <v>9</v>
      </c>
      <c r="AA85" s="42">
        <v>15</v>
      </c>
      <c r="AB85" s="42">
        <v>24</v>
      </c>
      <c r="AC85" s="42">
        <v>42</v>
      </c>
      <c r="AD85" s="42">
        <v>69</v>
      </c>
      <c r="AE85" s="42">
        <v>107</v>
      </c>
      <c r="AF85" s="42">
        <v>162</v>
      </c>
      <c r="AG85" s="42">
        <v>240</v>
      </c>
      <c r="AH85" s="42">
        <v>350</v>
      </c>
      <c r="AI85" s="42">
        <v>501</v>
      </c>
      <c r="AJ85" s="42">
        <v>706</v>
      </c>
      <c r="AK85" s="42">
        <v>981</v>
      </c>
      <c r="AL85" s="41">
        <v>1320</v>
      </c>
      <c r="AM85" s="41">
        <v>1738</v>
      </c>
      <c r="AN85" s="41">
        <v>2258</v>
      </c>
      <c r="AO85" s="41">
        <v>2876</v>
      </c>
      <c r="AP85" s="41">
        <v>3591</v>
      </c>
      <c r="AQ85" s="41">
        <v>4366</v>
      </c>
      <c r="AR85" s="41">
        <v>5187</v>
      </c>
      <c r="AS85" s="41">
        <v>6041</v>
      </c>
      <c r="AT85" s="41">
        <v>6897</v>
      </c>
      <c r="AU85" s="41">
        <v>7759</v>
      </c>
      <c r="AV85" s="41">
        <v>8555</v>
      </c>
      <c r="AW85" s="41">
        <v>9271</v>
      </c>
      <c r="AX85" s="41">
        <v>9882</v>
      </c>
      <c r="AY85" s="41">
        <v>10386</v>
      </c>
      <c r="AZ85" s="41">
        <v>10780</v>
      </c>
    </row>
    <row r="86" spans="1:52" x14ac:dyDescent="0.35">
      <c r="A86" s="56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x14ac:dyDescent="0.35">
      <c r="A87" s="58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</row>
    <row r="88" spans="1:52" x14ac:dyDescent="0.35">
      <c r="A88" s="58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</row>
    <row r="89" spans="1:52" x14ac:dyDescent="0.35">
      <c r="A89" s="58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</row>
    <row r="90" spans="1:52" x14ac:dyDescent="0.35">
      <c r="A90" s="58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</row>
    <row r="91" spans="1:52" x14ac:dyDescent="0.35">
      <c r="A91" s="58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</row>
    <row r="92" spans="1:52" x14ac:dyDescent="0.35">
      <c r="A92" s="58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spans="1:52" x14ac:dyDescent="0.35">
      <c r="A93" s="56" t="s">
        <v>67</v>
      </c>
      <c r="B93" s="268">
        <v>0</v>
      </c>
      <c r="C93" s="268">
        <v>0</v>
      </c>
      <c r="D93" s="268">
        <v>0</v>
      </c>
      <c r="E93" s="268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297</v>
      </c>
      <c r="S93" s="268">
        <v>712</v>
      </c>
      <c r="T93" s="268">
        <v>1174</v>
      </c>
      <c r="U93" s="57">
        <v>1677</v>
      </c>
      <c r="V93" s="57">
        <v>2209</v>
      </c>
      <c r="W93" s="57">
        <v>2766</v>
      </c>
      <c r="X93" s="57">
        <v>3335</v>
      </c>
      <c r="Y93" s="57">
        <v>3928</v>
      </c>
      <c r="Z93" s="57">
        <v>4525</v>
      </c>
      <c r="AA93" s="57">
        <v>5105</v>
      </c>
      <c r="AB93" s="57">
        <v>5661</v>
      </c>
      <c r="AC93" s="57">
        <v>6198</v>
      </c>
      <c r="AD93" s="57">
        <v>6696</v>
      </c>
      <c r="AE93" s="57">
        <v>7183</v>
      </c>
      <c r="AF93" s="57">
        <v>7655</v>
      </c>
      <c r="AG93" s="57">
        <v>8102</v>
      </c>
      <c r="AH93" s="57">
        <v>8550</v>
      </c>
      <c r="AI93" s="57">
        <v>8974</v>
      </c>
      <c r="AJ93" s="57">
        <v>9382</v>
      </c>
      <c r="AK93" s="57">
        <v>9724</v>
      </c>
      <c r="AL93" s="57">
        <v>10062</v>
      </c>
      <c r="AM93" s="57">
        <v>10381</v>
      </c>
      <c r="AN93" s="57">
        <v>10681</v>
      </c>
      <c r="AO93" s="57">
        <v>10978</v>
      </c>
      <c r="AP93" s="57">
        <v>11271</v>
      </c>
      <c r="AQ93" s="57">
        <v>11544</v>
      </c>
      <c r="AR93" s="57">
        <v>11816</v>
      </c>
      <c r="AS93" s="57">
        <v>12082</v>
      </c>
      <c r="AT93" s="57">
        <v>12316</v>
      </c>
      <c r="AU93" s="57">
        <v>12570</v>
      </c>
      <c r="AV93" s="57">
        <v>12802</v>
      </c>
      <c r="AW93" s="57">
        <v>13049</v>
      </c>
      <c r="AX93" s="57">
        <v>13229</v>
      </c>
      <c r="AY93" s="57">
        <v>13441</v>
      </c>
      <c r="AZ93" s="57">
        <v>13647</v>
      </c>
    </row>
    <row r="94" spans="1:52" x14ac:dyDescent="0.35">
      <c r="A94" s="58" t="s">
        <v>74</v>
      </c>
      <c r="B94" s="259">
        <v>0</v>
      </c>
      <c r="C94" s="259">
        <v>0</v>
      </c>
      <c r="D94" s="259">
        <v>0</v>
      </c>
      <c r="E94" s="259">
        <v>0</v>
      </c>
      <c r="F94" s="259">
        <v>0</v>
      </c>
      <c r="G94" s="259">
        <v>0</v>
      </c>
      <c r="H94" s="259">
        <v>0</v>
      </c>
      <c r="I94" s="259">
        <v>0</v>
      </c>
      <c r="J94" s="259">
        <v>0</v>
      </c>
      <c r="K94" s="259">
        <v>0</v>
      </c>
      <c r="L94" s="259">
        <v>0</v>
      </c>
      <c r="M94" s="259">
        <v>0</v>
      </c>
      <c r="N94" s="259">
        <v>0</v>
      </c>
      <c r="O94" s="259">
        <v>0</v>
      </c>
      <c r="P94" s="259">
        <v>0</v>
      </c>
      <c r="Q94" s="259">
        <v>0</v>
      </c>
      <c r="R94" s="259">
        <v>0</v>
      </c>
      <c r="S94" s="259">
        <v>0</v>
      </c>
      <c r="T94" s="259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</row>
    <row r="95" spans="1:52" x14ac:dyDescent="0.35">
      <c r="A95" s="58" t="s">
        <v>64</v>
      </c>
      <c r="B95" s="259">
        <v>0</v>
      </c>
      <c r="C95" s="259">
        <v>0</v>
      </c>
      <c r="D95" s="259">
        <v>0</v>
      </c>
      <c r="E95" s="259">
        <v>0</v>
      </c>
      <c r="F95" s="259">
        <v>0</v>
      </c>
      <c r="G95" s="259">
        <v>0</v>
      </c>
      <c r="H95" s="259">
        <v>0</v>
      </c>
      <c r="I95" s="259">
        <v>0</v>
      </c>
      <c r="J95" s="259">
        <v>0</v>
      </c>
      <c r="K95" s="259">
        <v>0</v>
      </c>
      <c r="L95" s="259">
        <v>0</v>
      </c>
      <c r="M95" s="259">
        <v>0</v>
      </c>
      <c r="N95" s="259">
        <v>0</v>
      </c>
      <c r="O95" s="259">
        <v>0</v>
      </c>
      <c r="P95" s="259">
        <v>0</v>
      </c>
      <c r="Q95" s="259">
        <v>0</v>
      </c>
      <c r="R95" s="259">
        <v>211</v>
      </c>
      <c r="S95" s="259">
        <v>511</v>
      </c>
      <c r="T95" s="259">
        <v>846</v>
      </c>
      <c r="U95" s="41">
        <v>1211</v>
      </c>
      <c r="V95" s="41">
        <v>1595</v>
      </c>
      <c r="W95" s="41">
        <v>1996</v>
      </c>
      <c r="X95" s="41">
        <v>2404</v>
      </c>
      <c r="Y95" s="41">
        <v>2827</v>
      </c>
      <c r="Z95" s="41">
        <v>3254</v>
      </c>
      <c r="AA95" s="41">
        <v>3666</v>
      </c>
      <c r="AB95" s="41">
        <v>4057</v>
      </c>
      <c r="AC95" s="41">
        <v>4432</v>
      </c>
      <c r="AD95" s="41">
        <v>4791</v>
      </c>
      <c r="AE95" s="41">
        <v>5136</v>
      </c>
      <c r="AF95" s="41">
        <v>5476</v>
      </c>
      <c r="AG95" s="41">
        <v>5801</v>
      </c>
      <c r="AH95" s="41">
        <v>6116</v>
      </c>
      <c r="AI95" s="41">
        <v>6416</v>
      </c>
      <c r="AJ95" s="41">
        <v>6710</v>
      </c>
      <c r="AK95" s="41">
        <v>6966</v>
      </c>
      <c r="AL95" s="41">
        <v>7217</v>
      </c>
      <c r="AM95" s="41">
        <v>7461</v>
      </c>
      <c r="AN95" s="41">
        <v>7694</v>
      </c>
      <c r="AO95" s="41">
        <v>7918</v>
      </c>
      <c r="AP95" s="41">
        <v>8138</v>
      </c>
      <c r="AQ95" s="41">
        <v>8346</v>
      </c>
      <c r="AR95" s="41">
        <v>8544</v>
      </c>
      <c r="AS95" s="41">
        <v>8741</v>
      </c>
      <c r="AT95" s="41">
        <v>8916</v>
      </c>
      <c r="AU95" s="41">
        <v>9100</v>
      </c>
      <c r="AV95" s="41">
        <v>9267</v>
      </c>
      <c r="AW95" s="41">
        <v>9447</v>
      </c>
      <c r="AX95" s="41">
        <v>9590</v>
      </c>
      <c r="AY95" s="41">
        <v>9748</v>
      </c>
      <c r="AZ95" s="41">
        <v>9901</v>
      </c>
    </row>
    <row r="96" spans="1:52" x14ac:dyDescent="0.35">
      <c r="A96" s="58" t="s">
        <v>75</v>
      </c>
      <c r="B96" s="259">
        <v>0</v>
      </c>
      <c r="C96" s="259">
        <v>0</v>
      </c>
      <c r="D96" s="259">
        <v>0</v>
      </c>
      <c r="E96" s="259">
        <v>0</v>
      </c>
      <c r="F96" s="259">
        <v>0</v>
      </c>
      <c r="G96" s="259">
        <v>0</v>
      </c>
      <c r="H96" s="259">
        <v>0</v>
      </c>
      <c r="I96" s="259">
        <v>0</v>
      </c>
      <c r="J96" s="259">
        <v>0</v>
      </c>
      <c r="K96" s="259">
        <v>0</v>
      </c>
      <c r="L96" s="259">
        <v>0</v>
      </c>
      <c r="M96" s="259">
        <v>0</v>
      </c>
      <c r="N96" s="259">
        <v>0</v>
      </c>
      <c r="O96" s="259">
        <v>0</v>
      </c>
      <c r="P96" s="259">
        <v>0</v>
      </c>
      <c r="Q96" s="259">
        <v>0</v>
      </c>
      <c r="R96" s="259">
        <v>0</v>
      </c>
      <c r="S96" s="259">
        <v>0</v>
      </c>
      <c r="T96" s="259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</row>
    <row r="97" spans="1:52" x14ac:dyDescent="0.35">
      <c r="A97" s="58" t="s">
        <v>65</v>
      </c>
      <c r="B97" s="259">
        <v>0</v>
      </c>
      <c r="C97" s="259">
        <v>0</v>
      </c>
      <c r="D97" s="259">
        <v>0</v>
      </c>
      <c r="E97" s="259">
        <v>0</v>
      </c>
      <c r="F97" s="259">
        <v>0</v>
      </c>
      <c r="G97" s="259">
        <v>0</v>
      </c>
      <c r="H97" s="259">
        <v>0</v>
      </c>
      <c r="I97" s="259">
        <v>0</v>
      </c>
      <c r="J97" s="259">
        <v>0</v>
      </c>
      <c r="K97" s="259">
        <v>0</v>
      </c>
      <c r="L97" s="259">
        <v>0</v>
      </c>
      <c r="M97" s="259">
        <v>0</v>
      </c>
      <c r="N97" s="259">
        <v>0</v>
      </c>
      <c r="O97" s="259">
        <v>0</v>
      </c>
      <c r="P97" s="259">
        <v>0</v>
      </c>
      <c r="Q97" s="259">
        <v>0</v>
      </c>
      <c r="R97" s="259">
        <v>86</v>
      </c>
      <c r="S97" s="259">
        <v>201</v>
      </c>
      <c r="T97" s="259">
        <v>328</v>
      </c>
      <c r="U97" s="42">
        <v>466</v>
      </c>
      <c r="V97" s="42">
        <v>614</v>
      </c>
      <c r="W97" s="42">
        <v>770</v>
      </c>
      <c r="X97" s="42">
        <v>931</v>
      </c>
      <c r="Y97" s="41">
        <v>1101</v>
      </c>
      <c r="Z97" s="41">
        <v>1271</v>
      </c>
      <c r="AA97" s="41">
        <v>1439</v>
      </c>
      <c r="AB97" s="41">
        <v>1604</v>
      </c>
      <c r="AC97" s="41">
        <v>1766</v>
      </c>
      <c r="AD97" s="41">
        <v>1905</v>
      </c>
      <c r="AE97" s="41">
        <v>2047</v>
      </c>
      <c r="AF97" s="41">
        <v>2179</v>
      </c>
      <c r="AG97" s="41">
        <v>2301</v>
      </c>
      <c r="AH97" s="41">
        <v>2434</v>
      </c>
      <c r="AI97" s="41">
        <v>2558</v>
      </c>
      <c r="AJ97" s="41">
        <v>2672</v>
      </c>
      <c r="AK97" s="41">
        <v>2758</v>
      </c>
      <c r="AL97" s="41">
        <v>2845</v>
      </c>
      <c r="AM97" s="41">
        <v>2920</v>
      </c>
      <c r="AN97" s="41">
        <v>2987</v>
      </c>
      <c r="AO97" s="41">
        <v>3060</v>
      </c>
      <c r="AP97" s="41">
        <v>3133</v>
      </c>
      <c r="AQ97" s="41">
        <v>3198</v>
      </c>
      <c r="AR97" s="41">
        <v>3272</v>
      </c>
      <c r="AS97" s="41">
        <v>3341</v>
      </c>
      <c r="AT97" s="41">
        <v>3400</v>
      </c>
      <c r="AU97" s="41">
        <v>3470</v>
      </c>
      <c r="AV97" s="41">
        <v>3535</v>
      </c>
      <c r="AW97" s="41">
        <v>3602</v>
      </c>
      <c r="AX97" s="41">
        <v>3639</v>
      </c>
      <c r="AY97" s="41">
        <v>3693</v>
      </c>
      <c r="AZ97" s="41">
        <v>3746</v>
      </c>
    </row>
    <row r="98" spans="1:52" x14ac:dyDescent="0.35">
      <c r="A98" s="58" t="s">
        <v>66</v>
      </c>
      <c r="B98" s="259">
        <v>0</v>
      </c>
      <c r="C98" s="259">
        <v>0</v>
      </c>
      <c r="D98" s="259">
        <v>0</v>
      </c>
      <c r="E98" s="259">
        <v>0</v>
      </c>
      <c r="F98" s="259">
        <v>0</v>
      </c>
      <c r="G98" s="259">
        <v>0</v>
      </c>
      <c r="H98" s="259">
        <v>0</v>
      </c>
      <c r="I98" s="259">
        <v>0</v>
      </c>
      <c r="J98" s="259">
        <v>0</v>
      </c>
      <c r="K98" s="259">
        <v>0</v>
      </c>
      <c r="L98" s="259">
        <v>0</v>
      </c>
      <c r="M98" s="259">
        <v>0</v>
      </c>
      <c r="N98" s="259">
        <v>0</v>
      </c>
      <c r="O98" s="259">
        <v>0</v>
      </c>
      <c r="P98" s="259">
        <v>0</v>
      </c>
      <c r="Q98" s="259">
        <v>0</v>
      </c>
      <c r="R98" s="259">
        <v>0</v>
      </c>
      <c r="S98" s="259">
        <v>0</v>
      </c>
      <c r="T98" s="259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</row>
    <row r="99" spans="1:52" x14ac:dyDescent="0.35">
      <c r="A99" s="58" t="s">
        <v>80</v>
      </c>
      <c r="B99" s="259">
        <v>0</v>
      </c>
      <c r="C99" s="259">
        <v>0</v>
      </c>
      <c r="D99" s="259">
        <v>0</v>
      </c>
      <c r="E99" s="259">
        <v>0</v>
      </c>
      <c r="F99" s="259">
        <v>0</v>
      </c>
      <c r="G99" s="259">
        <v>0</v>
      </c>
      <c r="H99" s="259">
        <v>0</v>
      </c>
      <c r="I99" s="259">
        <v>0</v>
      </c>
      <c r="J99" s="259">
        <v>0</v>
      </c>
      <c r="K99" s="259">
        <v>0</v>
      </c>
      <c r="L99" s="259">
        <v>0</v>
      </c>
      <c r="M99" s="259">
        <v>0</v>
      </c>
      <c r="N99" s="259">
        <v>0</v>
      </c>
      <c r="O99" s="259">
        <v>0</v>
      </c>
      <c r="P99" s="259">
        <v>0</v>
      </c>
      <c r="Q99" s="259">
        <v>0</v>
      </c>
      <c r="R99" s="259">
        <v>0</v>
      </c>
      <c r="S99" s="259">
        <v>0</v>
      </c>
      <c r="T99" s="259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</row>
    <row r="100" spans="1:52" x14ac:dyDescent="0.35">
      <c r="A100" s="56" t="s">
        <v>68</v>
      </c>
      <c r="B100" s="268">
        <v>1724</v>
      </c>
      <c r="C100" s="268">
        <v>1782</v>
      </c>
      <c r="D100" s="268">
        <v>1814</v>
      </c>
      <c r="E100" s="268">
        <v>1766</v>
      </c>
      <c r="F100" s="268">
        <v>1773</v>
      </c>
      <c r="G100" s="268">
        <v>2171</v>
      </c>
      <c r="H100" s="268">
        <v>2128</v>
      </c>
      <c r="I100" s="268">
        <v>2109</v>
      </c>
      <c r="J100" s="268">
        <v>2153</v>
      </c>
      <c r="K100" s="268">
        <v>2205</v>
      </c>
      <c r="L100" s="268">
        <v>2551</v>
      </c>
      <c r="M100" s="268">
        <v>2662</v>
      </c>
      <c r="N100" s="268">
        <v>2655</v>
      </c>
      <c r="O100" s="268">
        <v>3778</v>
      </c>
      <c r="P100" s="268">
        <v>3721</v>
      </c>
      <c r="Q100" s="268">
        <v>4118</v>
      </c>
      <c r="R100" s="268">
        <v>4675</v>
      </c>
      <c r="S100" s="268">
        <v>5742</v>
      </c>
      <c r="T100" s="268">
        <v>7139</v>
      </c>
      <c r="U100" s="57">
        <v>8785</v>
      </c>
      <c r="V100" s="57">
        <v>10629</v>
      </c>
      <c r="W100" s="57">
        <v>12983</v>
      </c>
      <c r="X100" s="57">
        <v>15864</v>
      </c>
      <c r="Y100" s="57">
        <v>19289</v>
      </c>
      <c r="Z100" s="57">
        <v>23258</v>
      </c>
      <c r="AA100" s="57">
        <v>27751</v>
      </c>
      <c r="AB100" s="57">
        <v>32733</v>
      </c>
      <c r="AC100" s="57">
        <v>38235</v>
      </c>
      <c r="AD100" s="57">
        <v>44297</v>
      </c>
      <c r="AE100" s="57">
        <v>50957</v>
      </c>
      <c r="AF100" s="57">
        <v>58185</v>
      </c>
      <c r="AG100" s="57">
        <v>65945</v>
      </c>
      <c r="AH100" s="57">
        <v>74189</v>
      </c>
      <c r="AI100" s="57">
        <v>82804</v>
      </c>
      <c r="AJ100" s="57">
        <v>91787</v>
      </c>
      <c r="AK100" s="57">
        <v>100903</v>
      </c>
      <c r="AL100" s="57">
        <v>110092</v>
      </c>
      <c r="AM100" s="57">
        <v>119483</v>
      </c>
      <c r="AN100" s="57">
        <v>128948</v>
      </c>
      <c r="AO100" s="57">
        <v>138588</v>
      </c>
      <c r="AP100" s="57">
        <v>148513</v>
      </c>
      <c r="AQ100" s="57">
        <v>158762</v>
      </c>
      <c r="AR100" s="57">
        <v>169309</v>
      </c>
      <c r="AS100" s="57">
        <v>180167</v>
      </c>
      <c r="AT100" s="57">
        <v>191241</v>
      </c>
      <c r="AU100" s="57">
        <v>202669</v>
      </c>
      <c r="AV100" s="57">
        <v>214272</v>
      </c>
      <c r="AW100" s="57">
        <v>226213</v>
      </c>
      <c r="AX100" s="57">
        <v>238216</v>
      </c>
      <c r="AY100" s="57">
        <v>250469</v>
      </c>
      <c r="AZ100" s="57">
        <v>262749</v>
      </c>
    </row>
    <row r="101" spans="1:52" x14ac:dyDescent="0.35">
      <c r="A101" s="58" t="s">
        <v>69</v>
      </c>
      <c r="B101" s="259">
        <v>1724</v>
      </c>
      <c r="C101" s="259">
        <v>1782</v>
      </c>
      <c r="D101" s="259">
        <v>1814</v>
      </c>
      <c r="E101" s="259">
        <v>1766</v>
      </c>
      <c r="F101" s="259">
        <v>1773</v>
      </c>
      <c r="G101" s="259">
        <v>2171</v>
      </c>
      <c r="H101" s="259">
        <v>2128</v>
      </c>
      <c r="I101" s="259">
        <v>2109</v>
      </c>
      <c r="J101" s="259">
        <v>2153</v>
      </c>
      <c r="K101" s="259">
        <v>2205</v>
      </c>
      <c r="L101" s="259">
        <v>2551</v>
      </c>
      <c r="M101" s="259">
        <v>2662</v>
      </c>
      <c r="N101" s="259">
        <v>2655</v>
      </c>
      <c r="O101" s="259">
        <v>3778</v>
      </c>
      <c r="P101" s="259">
        <v>3721</v>
      </c>
      <c r="Q101" s="259">
        <v>4118</v>
      </c>
      <c r="R101" s="259">
        <v>4675</v>
      </c>
      <c r="S101" s="259">
        <v>5742</v>
      </c>
      <c r="T101" s="259">
        <v>7139</v>
      </c>
      <c r="U101" s="41">
        <v>8785</v>
      </c>
      <c r="V101" s="41">
        <v>10629</v>
      </c>
      <c r="W101" s="41">
        <v>12983</v>
      </c>
      <c r="X101" s="41">
        <v>15864</v>
      </c>
      <c r="Y101" s="41">
        <v>19288</v>
      </c>
      <c r="Z101" s="41">
        <v>23251</v>
      </c>
      <c r="AA101" s="41">
        <v>27735</v>
      </c>
      <c r="AB101" s="41">
        <v>32701</v>
      </c>
      <c r="AC101" s="41">
        <v>38176</v>
      </c>
      <c r="AD101" s="41">
        <v>44195</v>
      </c>
      <c r="AE101" s="41">
        <v>50794</v>
      </c>
      <c r="AF101" s="41">
        <v>57933</v>
      </c>
      <c r="AG101" s="41">
        <v>65568</v>
      </c>
      <c r="AH101" s="41">
        <v>73641</v>
      </c>
      <c r="AI101" s="41">
        <v>82023</v>
      </c>
      <c r="AJ101" s="41">
        <v>90695</v>
      </c>
      <c r="AK101" s="41">
        <v>99406</v>
      </c>
      <c r="AL101" s="41">
        <v>108084</v>
      </c>
      <c r="AM101" s="41">
        <v>116823</v>
      </c>
      <c r="AN101" s="41">
        <v>125470</v>
      </c>
      <c r="AO101" s="41">
        <v>134083</v>
      </c>
      <c r="AP101" s="41">
        <v>142770</v>
      </c>
      <c r="AQ101" s="41">
        <v>151509</v>
      </c>
      <c r="AR101" s="41">
        <v>160222</v>
      </c>
      <c r="AS101" s="41">
        <v>168852</v>
      </c>
      <c r="AT101" s="41">
        <v>177308</v>
      </c>
      <c r="AU101" s="41">
        <v>185620</v>
      </c>
      <c r="AV101" s="41">
        <v>193649</v>
      </c>
      <c r="AW101" s="41">
        <v>201440</v>
      </c>
      <c r="AX101" s="41">
        <v>208778</v>
      </c>
      <c r="AY101" s="41">
        <v>215742</v>
      </c>
      <c r="AZ101" s="41">
        <v>222170</v>
      </c>
    </row>
    <row r="102" spans="1:52" x14ac:dyDescent="0.35">
      <c r="A102" s="58" t="s">
        <v>70</v>
      </c>
      <c r="B102" s="259">
        <v>0</v>
      </c>
      <c r="C102" s="259">
        <v>0</v>
      </c>
      <c r="D102" s="259">
        <v>0</v>
      </c>
      <c r="E102" s="259">
        <v>0</v>
      </c>
      <c r="F102" s="259">
        <v>0</v>
      </c>
      <c r="G102" s="259">
        <v>0</v>
      </c>
      <c r="H102" s="259">
        <v>0</v>
      </c>
      <c r="I102" s="259">
        <v>0</v>
      </c>
      <c r="J102" s="259">
        <v>0</v>
      </c>
      <c r="K102" s="259">
        <v>0</v>
      </c>
      <c r="L102" s="259">
        <v>0</v>
      </c>
      <c r="M102" s="259">
        <v>0</v>
      </c>
      <c r="N102" s="259">
        <v>0</v>
      </c>
      <c r="O102" s="259">
        <v>0</v>
      </c>
      <c r="P102" s="259">
        <v>0</v>
      </c>
      <c r="Q102" s="259">
        <v>0</v>
      </c>
      <c r="R102" s="259">
        <v>0</v>
      </c>
      <c r="S102" s="259">
        <v>0</v>
      </c>
      <c r="T102" s="259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1</v>
      </c>
      <c r="AA102" s="42">
        <v>4</v>
      </c>
      <c r="AB102" s="42">
        <v>9</v>
      </c>
      <c r="AC102" s="42">
        <v>16</v>
      </c>
      <c r="AD102" s="42">
        <v>27</v>
      </c>
      <c r="AE102" s="42">
        <v>45</v>
      </c>
      <c r="AF102" s="42">
        <v>71</v>
      </c>
      <c r="AG102" s="42">
        <v>107</v>
      </c>
      <c r="AH102" s="42">
        <v>153</v>
      </c>
      <c r="AI102" s="42">
        <v>213</v>
      </c>
      <c r="AJ102" s="42">
        <v>292</v>
      </c>
      <c r="AK102" s="42">
        <v>396</v>
      </c>
      <c r="AL102" s="42">
        <v>526</v>
      </c>
      <c r="AM102" s="42">
        <v>691</v>
      </c>
      <c r="AN102" s="42">
        <v>884</v>
      </c>
      <c r="AO102" s="41">
        <v>1108</v>
      </c>
      <c r="AP102" s="41">
        <v>1374</v>
      </c>
      <c r="AQ102" s="41">
        <v>1693</v>
      </c>
      <c r="AR102" s="41">
        <v>2076</v>
      </c>
      <c r="AS102" s="41">
        <v>2521</v>
      </c>
      <c r="AT102" s="41">
        <v>3010</v>
      </c>
      <c r="AU102" s="41">
        <v>3569</v>
      </c>
      <c r="AV102" s="41">
        <v>4195</v>
      </c>
      <c r="AW102" s="41">
        <v>4917</v>
      </c>
      <c r="AX102" s="41">
        <v>5703</v>
      </c>
      <c r="AY102" s="41">
        <v>6602</v>
      </c>
      <c r="AZ102" s="41">
        <v>7575</v>
      </c>
    </row>
    <row r="103" spans="1:52" x14ac:dyDescent="0.35">
      <c r="A103" s="58" t="s">
        <v>71</v>
      </c>
      <c r="B103" s="259">
        <v>0</v>
      </c>
      <c r="C103" s="259">
        <v>0</v>
      </c>
      <c r="D103" s="259">
        <v>0</v>
      </c>
      <c r="E103" s="259">
        <v>0</v>
      </c>
      <c r="F103" s="259">
        <v>0</v>
      </c>
      <c r="G103" s="259">
        <v>0</v>
      </c>
      <c r="H103" s="259">
        <v>0</v>
      </c>
      <c r="I103" s="259">
        <v>0</v>
      </c>
      <c r="J103" s="259">
        <v>0</v>
      </c>
      <c r="K103" s="259">
        <v>0</v>
      </c>
      <c r="L103" s="259">
        <v>0</v>
      </c>
      <c r="M103" s="259">
        <v>0</v>
      </c>
      <c r="N103" s="259">
        <v>0</v>
      </c>
      <c r="O103" s="259">
        <v>0</v>
      </c>
      <c r="P103" s="259">
        <v>0</v>
      </c>
      <c r="Q103" s="259">
        <v>0</v>
      </c>
      <c r="R103" s="259">
        <v>0</v>
      </c>
      <c r="S103" s="259">
        <v>0</v>
      </c>
      <c r="T103" s="259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1</v>
      </c>
      <c r="Z103" s="42">
        <v>6</v>
      </c>
      <c r="AA103" s="42">
        <v>12</v>
      </c>
      <c r="AB103" s="42">
        <v>23</v>
      </c>
      <c r="AC103" s="42">
        <v>43</v>
      </c>
      <c r="AD103" s="42">
        <v>75</v>
      </c>
      <c r="AE103" s="42">
        <v>118</v>
      </c>
      <c r="AF103" s="42">
        <v>181</v>
      </c>
      <c r="AG103" s="42">
        <v>270</v>
      </c>
      <c r="AH103" s="42">
        <v>395</v>
      </c>
      <c r="AI103" s="42">
        <v>568</v>
      </c>
      <c r="AJ103" s="42">
        <v>800</v>
      </c>
      <c r="AK103" s="41">
        <v>1101</v>
      </c>
      <c r="AL103" s="41">
        <v>1482</v>
      </c>
      <c r="AM103" s="41">
        <v>1969</v>
      </c>
      <c r="AN103" s="41">
        <v>2594</v>
      </c>
      <c r="AO103" s="41">
        <v>3397</v>
      </c>
      <c r="AP103" s="41">
        <v>4369</v>
      </c>
      <c r="AQ103" s="41">
        <v>5560</v>
      </c>
      <c r="AR103" s="41">
        <v>7011</v>
      </c>
      <c r="AS103" s="41">
        <v>8794</v>
      </c>
      <c r="AT103" s="41">
        <v>10923</v>
      </c>
      <c r="AU103" s="41">
        <v>13480</v>
      </c>
      <c r="AV103" s="41">
        <v>16428</v>
      </c>
      <c r="AW103" s="41">
        <v>19856</v>
      </c>
      <c r="AX103" s="41">
        <v>23735</v>
      </c>
      <c r="AY103" s="41">
        <v>28125</v>
      </c>
      <c r="AZ103" s="41">
        <v>33004</v>
      </c>
    </row>
    <row r="104" spans="1:52" x14ac:dyDescent="0.35">
      <c r="A104" s="58" t="s">
        <v>78</v>
      </c>
      <c r="B104" s="259">
        <v>0</v>
      </c>
      <c r="C104" s="259">
        <v>0</v>
      </c>
      <c r="D104" s="259">
        <v>0</v>
      </c>
      <c r="E104" s="259">
        <v>0</v>
      </c>
      <c r="F104" s="259">
        <v>0</v>
      </c>
      <c r="G104" s="259">
        <v>0</v>
      </c>
      <c r="H104" s="259">
        <v>0</v>
      </c>
      <c r="I104" s="259">
        <v>0</v>
      </c>
      <c r="J104" s="259">
        <v>0</v>
      </c>
      <c r="K104" s="259">
        <v>0</v>
      </c>
      <c r="L104" s="259">
        <v>0</v>
      </c>
      <c r="M104" s="259">
        <v>0</v>
      </c>
      <c r="N104" s="259">
        <v>0</v>
      </c>
      <c r="O104" s="259">
        <v>0</v>
      </c>
      <c r="P104" s="259">
        <v>0</v>
      </c>
      <c r="Q104" s="259">
        <v>0</v>
      </c>
      <c r="R104" s="259">
        <v>0</v>
      </c>
      <c r="S104" s="259">
        <v>0</v>
      </c>
      <c r="T104" s="259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</row>
    <row r="105" spans="1:52" x14ac:dyDescent="0.35">
      <c r="A105" s="56" t="s">
        <v>72</v>
      </c>
      <c r="B105" s="268">
        <v>0</v>
      </c>
      <c r="C105" s="268">
        <v>0</v>
      </c>
      <c r="D105" s="268">
        <v>0</v>
      </c>
      <c r="E105" s="268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1</v>
      </c>
      <c r="S105" s="268">
        <v>4</v>
      </c>
      <c r="T105" s="268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7">
        <v>1046</v>
      </c>
      <c r="AI105" s="57">
        <v>2001</v>
      </c>
      <c r="AJ105" s="57">
        <v>3330</v>
      </c>
      <c r="AK105" s="57">
        <v>5034</v>
      </c>
      <c r="AL105" s="57">
        <v>7118</v>
      </c>
      <c r="AM105" s="57">
        <v>9583</v>
      </c>
      <c r="AN105" s="57">
        <v>12403</v>
      </c>
      <c r="AO105" s="57">
        <v>15566</v>
      </c>
      <c r="AP105" s="57">
        <v>19058</v>
      </c>
      <c r="AQ105" s="57">
        <v>22886</v>
      </c>
      <c r="AR105" s="57">
        <v>26977</v>
      </c>
      <c r="AS105" s="57">
        <v>31337</v>
      </c>
      <c r="AT105" s="57">
        <v>35891</v>
      </c>
      <c r="AU105" s="57">
        <v>40598</v>
      </c>
      <c r="AV105" s="57">
        <v>45409</v>
      </c>
      <c r="AW105" s="57">
        <v>50363</v>
      </c>
      <c r="AX105" s="57">
        <v>55314</v>
      </c>
      <c r="AY105" s="57">
        <v>60337</v>
      </c>
      <c r="AZ105" s="57">
        <v>65279</v>
      </c>
    </row>
    <row r="106" spans="1:52" x14ac:dyDescent="0.35">
      <c r="A106" s="58" t="s">
        <v>73</v>
      </c>
      <c r="B106" s="259">
        <v>0</v>
      </c>
      <c r="C106" s="259">
        <v>0</v>
      </c>
      <c r="D106" s="259">
        <v>0</v>
      </c>
      <c r="E106" s="259">
        <v>0</v>
      </c>
      <c r="F106" s="259">
        <v>0</v>
      </c>
      <c r="G106" s="259">
        <v>0</v>
      </c>
      <c r="H106" s="259">
        <v>0</v>
      </c>
      <c r="I106" s="259">
        <v>0</v>
      </c>
      <c r="J106" s="259">
        <v>0</v>
      </c>
      <c r="K106" s="259">
        <v>0</v>
      </c>
      <c r="L106" s="259">
        <v>0</v>
      </c>
      <c r="M106" s="259">
        <v>0</v>
      </c>
      <c r="N106" s="259">
        <v>0</v>
      </c>
      <c r="O106" s="259">
        <v>0</v>
      </c>
      <c r="P106" s="259">
        <v>0</v>
      </c>
      <c r="Q106" s="259">
        <v>0</v>
      </c>
      <c r="R106" s="259">
        <v>0</v>
      </c>
      <c r="S106" s="259">
        <v>0</v>
      </c>
      <c r="T106" s="259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48</v>
      </c>
      <c r="AG106" s="42">
        <v>243</v>
      </c>
      <c r="AH106" s="42">
        <v>640</v>
      </c>
      <c r="AI106" s="41">
        <v>1282</v>
      </c>
      <c r="AJ106" s="41">
        <v>2216</v>
      </c>
      <c r="AK106" s="41">
        <v>3464</v>
      </c>
      <c r="AL106" s="41">
        <v>5043</v>
      </c>
      <c r="AM106" s="41">
        <v>6966</v>
      </c>
      <c r="AN106" s="41">
        <v>9239</v>
      </c>
      <c r="AO106" s="41">
        <v>11876</v>
      </c>
      <c r="AP106" s="41">
        <v>14868</v>
      </c>
      <c r="AQ106" s="41">
        <v>18222</v>
      </c>
      <c r="AR106" s="41">
        <v>21874</v>
      </c>
      <c r="AS106" s="41">
        <v>25840</v>
      </c>
      <c r="AT106" s="41">
        <v>30058</v>
      </c>
      <c r="AU106" s="41">
        <v>34497</v>
      </c>
      <c r="AV106" s="41">
        <v>39095</v>
      </c>
      <c r="AW106" s="41">
        <v>43874</v>
      </c>
      <c r="AX106" s="41">
        <v>48718</v>
      </c>
      <c r="AY106" s="41">
        <v>53654</v>
      </c>
      <c r="AZ106" s="41">
        <v>58533</v>
      </c>
    </row>
    <row r="107" spans="1:52" x14ac:dyDescent="0.35">
      <c r="A107" s="58" t="s">
        <v>81</v>
      </c>
      <c r="B107" s="259">
        <v>0</v>
      </c>
      <c r="C107" s="259">
        <v>0</v>
      </c>
      <c r="D107" s="259">
        <v>0</v>
      </c>
      <c r="E107" s="259">
        <v>0</v>
      </c>
      <c r="F107" s="259">
        <v>0</v>
      </c>
      <c r="G107" s="259">
        <v>0</v>
      </c>
      <c r="H107" s="259">
        <v>0</v>
      </c>
      <c r="I107" s="259">
        <v>0</v>
      </c>
      <c r="J107" s="259">
        <v>0</v>
      </c>
      <c r="K107" s="259">
        <v>0</v>
      </c>
      <c r="L107" s="259">
        <v>0</v>
      </c>
      <c r="M107" s="259">
        <v>0</v>
      </c>
      <c r="N107" s="259">
        <v>0</v>
      </c>
      <c r="O107" s="259">
        <v>0</v>
      </c>
      <c r="P107" s="259">
        <v>0</v>
      </c>
      <c r="Q107" s="259">
        <v>0</v>
      </c>
      <c r="R107" s="259">
        <v>1</v>
      </c>
      <c r="S107" s="259">
        <v>4</v>
      </c>
      <c r="T107" s="259">
        <v>7</v>
      </c>
      <c r="U107" s="42">
        <v>10</v>
      </c>
      <c r="V107" s="42">
        <v>15</v>
      </c>
      <c r="W107" s="42">
        <v>15</v>
      </c>
      <c r="X107" s="42">
        <v>15</v>
      </c>
      <c r="Y107" s="42">
        <v>15</v>
      </c>
      <c r="Z107" s="42">
        <v>15</v>
      </c>
      <c r="AA107" s="42">
        <v>15</v>
      </c>
      <c r="AB107" s="42">
        <v>15</v>
      </c>
      <c r="AC107" s="42">
        <v>15</v>
      </c>
      <c r="AD107" s="42">
        <v>15</v>
      </c>
      <c r="AE107" s="42">
        <v>15</v>
      </c>
      <c r="AF107" s="42">
        <v>54</v>
      </c>
      <c r="AG107" s="42">
        <v>185</v>
      </c>
      <c r="AH107" s="42">
        <v>406</v>
      </c>
      <c r="AI107" s="42">
        <v>719</v>
      </c>
      <c r="AJ107" s="41">
        <v>1114</v>
      </c>
      <c r="AK107" s="41">
        <v>1570</v>
      </c>
      <c r="AL107" s="41">
        <v>2075</v>
      </c>
      <c r="AM107" s="41">
        <v>2617</v>
      </c>
      <c r="AN107" s="41">
        <v>3164</v>
      </c>
      <c r="AO107" s="41">
        <v>3690</v>
      </c>
      <c r="AP107" s="41">
        <v>4190</v>
      </c>
      <c r="AQ107" s="41">
        <v>4664</v>
      </c>
      <c r="AR107" s="41">
        <v>5103</v>
      </c>
      <c r="AS107" s="41">
        <v>5497</v>
      </c>
      <c r="AT107" s="41">
        <v>5833</v>
      </c>
      <c r="AU107" s="41">
        <v>6101</v>
      </c>
      <c r="AV107" s="41">
        <v>6314</v>
      </c>
      <c r="AW107" s="41">
        <v>6489</v>
      </c>
      <c r="AX107" s="41">
        <v>6596</v>
      </c>
      <c r="AY107" s="41">
        <v>6683</v>
      </c>
      <c r="AZ107" s="41">
        <v>6746</v>
      </c>
    </row>
    <row r="108" spans="1:52" x14ac:dyDescent="0.35">
      <c r="A108" s="52" t="s">
        <v>25</v>
      </c>
      <c r="B108" s="266">
        <v>28201448.179047562</v>
      </c>
      <c r="C108" s="266">
        <v>29050357.880825322</v>
      </c>
      <c r="D108" s="266">
        <v>29540041.210927226</v>
      </c>
      <c r="E108" s="266">
        <v>30109832.241383344</v>
      </c>
      <c r="F108" s="266">
        <v>30826229.856754202</v>
      </c>
      <c r="G108" s="266">
        <v>31523023.338508099</v>
      </c>
      <c r="H108" s="266">
        <v>32285538.733455695</v>
      </c>
      <c r="I108" s="266">
        <v>33562870.694916643</v>
      </c>
      <c r="J108" s="266">
        <v>33888264.90327166</v>
      </c>
      <c r="K108" s="266">
        <v>33498389.55668062</v>
      </c>
      <c r="L108" s="266">
        <v>33627256.966098927</v>
      </c>
      <c r="M108" s="266">
        <v>33769849.45298817</v>
      </c>
      <c r="N108" s="266">
        <v>33437863.31172666</v>
      </c>
      <c r="O108" s="266">
        <v>33608208.470376797</v>
      </c>
      <c r="P108" s="266">
        <v>34200762.581494287</v>
      </c>
      <c r="Q108" s="266">
        <v>35084305.991468422</v>
      </c>
      <c r="R108" s="266">
        <v>35901968</v>
      </c>
      <c r="S108" s="266">
        <v>36909062</v>
      </c>
      <c r="T108" s="266">
        <v>37822806</v>
      </c>
      <c r="U108" s="53">
        <v>38603984</v>
      </c>
      <c r="V108" s="53">
        <v>39321131</v>
      </c>
      <c r="W108" s="53">
        <v>39954000</v>
      </c>
      <c r="X108" s="53">
        <v>40483047</v>
      </c>
      <c r="Y108" s="53">
        <v>40972483</v>
      </c>
      <c r="Z108" s="53">
        <v>41420160</v>
      </c>
      <c r="AA108" s="53">
        <v>41842494</v>
      </c>
      <c r="AB108" s="53">
        <v>42215659</v>
      </c>
      <c r="AC108" s="53">
        <v>42547153</v>
      </c>
      <c r="AD108" s="53">
        <v>42859605</v>
      </c>
      <c r="AE108" s="53">
        <v>43170111</v>
      </c>
      <c r="AF108" s="53">
        <v>43504501</v>
      </c>
      <c r="AG108" s="53">
        <v>43849369</v>
      </c>
      <c r="AH108" s="53">
        <v>44196287</v>
      </c>
      <c r="AI108" s="53">
        <v>44509130</v>
      </c>
      <c r="AJ108" s="53">
        <v>44830502</v>
      </c>
      <c r="AK108" s="53">
        <v>45164722</v>
      </c>
      <c r="AL108" s="53">
        <v>45514184</v>
      </c>
      <c r="AM108" s="53">
        <v>45875419</v>
      </c>
      <c r="AN108" s="53">
        <v>46248654</v>
      </c>
      <c r="AO108" s="53">
        <v>46637818</v>
      </c>
      <c r="AP108" s="53">
        <v>47040557</v>
      </c>
      <c r="AQ108" s="53">
        <v>47464910</v>
      </c>
      <c r="AR108" s="53">
        <v>47913594</v>
      </c>
      <c r="AS108" s="53">
        <v>48378699</v>
      </c>
      <c r="AT108" s="53">
        <v>48863841</v>
      </c>
      <c r="AU108" s="53">
        <v>49369762</v>
      </c>
      <c r="AV108" s="53">
        <v>49893220</v>
      </c>
      <c r="AW108" s="53">
        <v>50422091</v>
      </c>
      <c r="AX108" s="53">
        <v>50967811</v>
      </c>
      <c r="AY108" s="53">
        <v>51542414</v>
      </c>
      <c r="AZ108" s="53">
        <v>52156647</v>
      </c>
    </row>
    <row r="109" spans="1:52" x14ac:dyDescent="0.35">
      <c r="A109" s="54" t="s">
        <v>57</v>
      </c>
      <c r="B109" s="267">
        <v>22894199</v>
      </c>
      <c r="C109" s="267">
        <v>23651287</v>
      </c>
      <c r="D109" s="267">
        <v>24043841</v>
      </c>
      <c r="E109" s="267">
        <v>24574075</v>
      </c>
      <c r="F109" s="267">
        <v>25255875</v>
      </c>
      <c r="G109" s="267">
        <v>25916468</v>
      </c>
      <c r="H109" s="267">
        <v>26555673</v>
      </c>
      <c r="I109" s="267">
        <v>27819515</v>
      </c>
      <c r="J109" s="267">
        <v>28067306</v>
      </c>
      <c r="K109" s="267">
        <v>27733367</v>
      </c>
      <c r="L109" s="267">
        <v>27890843</v>
      </c>
      <c r="M109" s="267">
        <v>27995901</v>
      </c>
      <c r="N109" s="267">
        <v>27734174</v>
      </c>
      <c r="O109" s="267">
        <v>27887887</v>
      </c>
      <c r="P109" s="267">
        <v>28400895</v>
      </c>
      <c r="Q109" s="267">
        <v>29147375</v>
      </c>
      <c r="R109" s="267">
        <v>29688815</v>
      </c>
      <c r="S109" s="267">
        <v>30447295</v>
      </c>
      <c r="T109" s="267">
        <v>31170528</v>
      </c>
      <c r="U109" s="55">
        <v>31809169</v>
      </c>
      <c r="V109" s="55">
        <v>32409449</v>
      </c>
      <c r="W109" s="55">
        <v>32946552</v>
      </c>
      <c r="X109" s="55">
        <v>33398962</v>
      </c>
      <c r="Y109" s="55">
        <v>33815750</v>
      </c>
      <c r="Z109" s="55">
        <v>34194387</v>
      </c>
      <c r="AA109" s="55">
        <v>34548138</v>
      </c>
      <c r="AB109" s="55">
        <v>34854238</v>
      </c>
      <c r="AC109" s="55">
        <v>35125204</v>
      </c>
      <c r="AD109" s="55">
        <v>35383255</v>
      </c>
      <c r="AE109" s="55">
        <v>35644284</v>
      </c>
      <c r="AF109" s="55">
        <v>35932086</v>
      </c>
      <c r="AG109" s="55">
        <v>36231782</v>
      </c>
      <c r="AH109" s="55">
        <v>36529554</v>
      </c>
      <c r="AI109" s="55">
        <v>36797520</v>
      </c>
      <c r="AJ109" s="55">
        <v>37072012</v>
      </c>
      <c r="AK109" s="55">
        <v>37357790</v>
      </c>
      <c r="AL109" s="55">
        <v>37657532</v>
      </c>
      <c r="AM109" s="55">
        <v>37968506</v>
      </c>
      <c r="AN109" s="55">
        <v>38290878</v>
      </c>
      <c r="AO109" s="55">
        <v>38628446</v>
      </c>
      <c r="AP109" s="55">
        <v>38981568</v>
      </c>
      <c r="AQ109" s="55">
        <v>39354151</v>
      </c>
      <c r="AR109" s="55">
        <v>39749002</v>
      </c>
      <c r="AS109" s="55">
        <v>40156352</v>
      </c>
      <c r="AT109" s="55">
        <v>40581219</v>
      </c>
      <c r="AU109" s="55">
        <v>41024681</v>
      </c>
      <c r="AV109" s="55">
        <v>41485857</v>
      </c>
      <c r="AW109" s="55">
        <v>41951656</v>
      </c>
      <c r="AX109" s="55">
        <v>42433451</v>
      </c>
      <c r="AY109" s="55">
        <v>42942842</v>
      </c>
      <c r="AZ109" s="55">
        <v>43490302</v>
      </c>
    </row>
    <row r="110" spans="1:52" x14ac:dyDescent="0.35">
      <c r="A110" s="56" t="s">
        <v>63</v>
      </c>
      <c r="B110" s="268">
        <v>22889003</v>
      </c>
      <c r="C110" s="268">
        <v>23645383</v>
      </c>
      <c r="D110" s="268">
        <v>24037666</v>
      </c>
      <c r="E110" s="268">
        <v>24567778</v>
      </c>
      <c r="F110" s="268">
        <v>25248392</v>
      </c>
      <c r="G110" s="268">
        <v>25909101</v>
      </c>
      <c r="H110" s="268">
        <v>26548191</v>
      </c>
      <c r="I110" s="268">
        <v>27811850</v>
      </c>
      <c r="J110" s="268">
        <v>28060131</v>
      </c>
      <c r="K110" s="268">
        <v>27725839</v>
      </c>
      <c r="L110" s="268">
        <v>27883510</v>
      </c>
      <c r="M110" s="268">
        <v>27987460</v>
      </c>
      <c r="N110" s="268">
        <v>27719136</v>
      </c>
      <c r="O110" s="268">
        <v>27865385</v>
      </c>
      <c r="P110" s="268">
        <v>28369868</v>
      </c>
      <c r="Q110" s="268">
        <v>29106871</v>
      </c>
      <c r="R110" s="268">
        <v>29629930</v>
      </c>
      <c r="S110" s="268">
        <v>30361518</v>
      </c>
      <c r="T110" s="268">
        <v>31050513</v>
      </c>
      <c r="U110" s="57">
        <v>31648612</v>
      </c>
      <c r="V110" s="57">
        <v>32026455</v>
      </c>
      <c r="W110" s="57">
        <v>32340408</v>
      </c>
      <c r="X110" s="57">
        <v>32583985</v>
      </c>
      <c r="Y110" s="57">
        <v>32805910</v>
      </c>
      <c r="Z110" s="57">
        <v>32972135</v>
      </c>
      <c r="AA110" s="57">
        <v>33065569</v>
      </c>
      <c r="AB110" s="57">
        <v>33066606</v>
      </c>
      <c r="AC110" s="57">
        <v>32991327</v>
      </c>
      <c r="AD110" s="57">
        <v>32860660</v>
      </c>
      <c r="AE110" s="57">
        <v>32689670</v>
      </c>
      <c r="AF110" s="57">
        <v>32493294</v>
      </c>
      <c r="AG110" s="57">
        <v>32252601</v>
      </c>
      <c r="AH110" s="57">
        <v>31946227</v>
      </c>
      <c r="AI110" s="57">
        <v>31556297</v>
      </c>
      <c r="AJ110" s="57">
        <v>31111214</v>
      </c>
      <c r="AK110" s="57">
        <v>30621626</v>
      </c>
      <c r="AL110" s="57">
        <v>30094000</v>
      </c>
      <c r="AM110" s="57">
        <v>29538527</v>
      </c>
      <c r="AN110" s="57">
        <v>28966939</v>
      </c>
      <c r="AO110" s="57">
        <v>28400042</v>
      </c>
      <c r="AP110" s="57">
        <v>27850960</v>
      </c>
      <c r="AQ110" s="57">
        <v>27338282</v>
      </c>
      <c r="AR110" s="57">
        <v>26870042</v>
      </c>
      <c r="AS110" s="57">
        <v>26451921</v>
      </c>
      <c r="AT110" s="57">
        <v>26084733</v>
      </c>
      <c r="AU110" s="57">
        <v>25772621</v>
      </c>
      <c r="AV110" s="57">
        <v>25511762</v>
      </c>
      <c r="AW110" s="57">
        <v>25295366</v>
      </c>
      <c r="AX110" s="57">
        <v>25122730</v>
      </c>
      <c r="AY110" s="57">
        <v>24996364</v>
      </c>
      <c r="AZ110" s="57">
        <v>24914392</v>
      </c>
    </row>
    <row r="111" spans="1:52" x14ac:dyDescent="0.35">
      <c r="A111" s="58" t="s">
        <v>74</v>
      </c>
      <c r="B111" s="259">
        <v>151939</v>
      </c>
      <c r="C111" s="259">
        <v>182110</v>
      </c>
      <c r="D111" s="259">
        <v>226935</v>
      </c>
      <c r="E111" s="259">
        <v>250547</v>
      </c>
      <c r="F111" s="259">
        <v>261558</v>
      </c>
      <c r="G111" s="259">
        <v>275825</v>
      </c>
      <c r="H111" s="259">
        <v>300756</v>
      </c>
      <c r="I111" s="259">
        <v>304964</v>
      </c>
      <c r="J111" s="259">
        <v>315874</v>
      </c>
      <c r="K111" s="259">
        <v>313737</v>
      </c>
      <c r="L111" s="259">
        <v>320139</v>
      </c>
      <c r="M111" s="259">
        <v>325834</v>
      </c>
      <c r="N111" s="259">
        <v>320541</v>
      </c>
      <c r="O111" s="259">
        <v>312457</v>
      </c>
      <c r="P111" s="259">
        <v>324103</v>
      </c>
      <c r="Q111" s="259">
        <v>320764</v>
      </c>
      <c r="R111" s="259">
        <v>308073</v>
      </c>
      <c r="S111" s="259">
        <v>302876</v>
      </c>
      <c r="T111" s="259">
        <v>292973</v>
      </c>
      <c r="U111" s="41">
        <v>292214</v>
      </c>
      <c r="V111" s="41">
        <v>289230</v>
      </c>
      <c r="W111" s="41">
        <v>292463</v>
      </c>
      <c r="X111" s="41">
        <v>299254</v>
      </c>
      <c r="Y111" s="41">
        <v>309241</v>
      </c>
      <c r="Z111" s="41">
        <v>320313</v>
      </c>
      <c r="AA111" s="41">
        <v>330386</v>
      </c>
      <c r="AB111" s="41">
        <v>338723</v>
      </c>
      <c r="AC111" s="41">
        <v>344959</v>
      </c>
      <c r="AD111" s="41">
        <v>349276</v>
      </c>
      <c r="AE111" s="41">
        <v>351784</v>
      </c>
      <c r="AF111" s="41">
        <v>352942</v>
      </c>
      <c r="AG111" s="41">
        <v>352760</v>
      </c>
      <c r="AH111" s="41">
        <v>351475</v>
      </c>
      <c r="AI111" s="41">
        <v>349094</v>
      </c>
      <c r="AJ111" s="41">
        <v>345849</v>
      </c>
      <c r="AK111" s="41">
        <v>341711</v>
      </c>
      <c r="AL111" s="41">
        <v>336846</v>
      </c>
      <c r="AM111" s="41">
        <v>331259</v>
      </c>
      <c r="AN111" s="41">
        <v>325320</v>
      </c>
      <c r="AO111" s="41">
        <v>319198</v>
      </c>
      <c r="AP111" s="41">
        <v>313183</v>
      </c>
      <c r="AQ111" s="41">
        <v>307384</v>
      </c>
      <c r="AR111" s="41">
        <v>302026</v>
      </c>
      <c r="AS111" s="41">
        <v>297026</v>
      </c>
      <c r="AT111" s="41">
        <v>292568</v>
      </c>
      <c r="AU111" s="41">
        <v>288590</v>
      </c>
      <c r="AV111" s="41">
        <v>285158</v>
      </c>
      <c r="AW111" s="41">
        <v>282057</v>
      </c>
      <c r="AX111" s="41">
        <v>279507</v>
      </c>
      <c r="AY111" s="41">
        <v>277282</v>
      </c>
      <c r="AZ111" s="41">
        <v>275435</v>
      </c>
    </row>
    <row r="112" spans="1:52" x14ac:dyDescent="0.35">
      <c r="A112" s="58" t="s">
        <v>64</v>
      </c>
      <c r="B112" s="259">
        <v>4256246</v>
      </c>
      <c r="C112" s="259">
        <v>4129059</v>
      </c>
      <c r="D112" s="259">
        <v>3876127</v>
      </c>
      <c r="E112" s="259">
        <v>3698441</v>
      </c>
      <c r="F112" s="259">
        <v>3472911</v>
      </c>
      <c r="G112" s="259">
        <v>3303603</v>
      </c>
      <c r="H112" s="259">
        <v>3150880</v>
      </c>
      <c r="I112" s="259">
        <v>3018511</v>
      </c>
      <c r="J112" s="259">
        <v>2945459</v>
      </c>
      <c r="K112" s="259">
        <v>2774534</v>
      </c>
      <c r="L112" s="259">
        <v>2663701</v>
      </c>
      <c r="M112" s="259">
        <v>2535325</v>
      </c>
      <c r="N112" s="259">
        <v>2414411</v>
      </c>
      <c r="O112" s="259">
        <v>2340037</v>
      </c>
      <c r="P112" s="259">
        <v>2239165</v>
      </c>
      <c r="Q112" s="259">
        <v>2226999</v>
      </c>
      <c r="R112" s="259">
        <v>2237162</v>
      </c>
      <c r="S112" s="259">
        <v>2274092</v>
      </c>
      <c r="T112" s="259">
        <v>2304309</v>
      </c>
      <c r="U112" s="41">
        <v>2339955</v>
      </c>
      <c r="V112" s="41">
        <v>2393130</v>
      </c>
      <c r="W112" s="41">
        <v>2441464</v>
      </c>
      <c r="X112" s="41">
        <v>2481421</v>
      </c>
      <c r="Y112" s="41">
        <v>2517756</v>
      </c>
      <c r="Z112" s="41">
        <v>2549203</v>
      </c>
      <c r="AA112" s="41">
        <v>2577439</v>
      </c>
      <c r="AB112" s="41">
        <v>2599167</v>
      </c>
      <c r="AC112" s="41">
        <v>2614812</v>
      </c>
      <c r="AD112" s="41">
        <v>2623425</v>
      </c>
      <c r="AE112" s="41">
        <v>2624923</v>
      </c>
      <c r="AF112" s="41">
        <v>2618974</v>
      </c>
      <c r="AG112" s="41">
        <v>2604878</v>
      </c>
      <c r="AH112" s="41">
        <v>2582187</v>
      </c>
      <c r="AI112" s="41">
        <v>2552799</v>
      </c>
      <c r="AJ112" s="41">
        <v>2518380</v>
      </c>
      <c r="AK112" s="41">
        <v>2480351</v>
      </c>
      <c r="AL112" s="41">
        <v>2439522</v>
      </c>
      <c r="AM112" s="41">
        <v>2396937</v>
      </c>
      <c r="AN112" s="41">
        <v>2353198</v>
      </c>
      <c r="AO112" s="41">
        <v>2309803</v>
      </c>
      <c r="AP112" s="41">
        <v>2267679</v>
      </c>
      <c r="AQ112" s="41">
        <v>2227810</v>
      </c>
      <c r="AR112" s="41">
        <v>2191278</v>
      </c>
      <c r="AS112" s="41">
        <v>2158140</v>
      </c>
      <c r="AT112" s="41">
        <v>2128671</v>
      </c>
      <c r="AU112" s="41">
        <v>2102991</v>
      </c>
      <c r="AV112" s="41">
        <v>2081150</v>
      </c>
      <c r="AW112" s="41">
        <v>2062524</v>
      </c>
      <c r="AX112" s="41">
        <v>2047327</v>
      </c>
      <c r="AY112" s="41">
        <v>2034910</v>
      </c>
      <c r="AZ112" s="41">
        <v>2025432</v>
      </c>
    </row>
    <row r="113" spans="1:52" x14ac:dyDescent="0.35">
      <c r="A113" s="58" t="s">
        <v>75</v>
      </c>
      <c r="B113" s="259">
        <v>7509</v>
      </c>
      <c r="C113" s="259">
        <v>8885</v>
      </c>
      <c r="D113" s="259">
        <v>10724</v>
      </c>
      <c r="E113" s="259">
        <v>12990</v>
      </c>
      <c r="F113" s="259">
        <v>14937</v>
      </c>
      <c r="G113" s="259">
        <v>17506</v>
      </c>
      <c r="H113" s="259">
        <v>30914</v>
      </c>
      <c r="I113" s="259">
        <v>35571</v>
      </c>
      <c r="J113" s="259">
        <v>48075</v>
      </c>
      <c r="K113" s="259">
        <v>66498</v>
      </c>
      <c r="L113" s="259">
        <v>89137</v>
      </c>
      <c r="M113" s="259">
        <v>96274</v>
      </c>
      <c r="N113" s="259">
        <v>99591</v>
      </c>
      <c r="O113" s="259">
        <v>107225</v>
      </c>
      <c r="P113" s="259">
        <v>116812</v>
      </c>
      <c r="Q113" s="259">
        <v>128891</v>
      </c>
      <c r="R113" s="259">
        <v>134417</v>
      </c>
      <c r="S113" s="259">
        <v>142073</v>
      </c>
      <c r="T113" s="259">
        <v>150650</v>
      </c>
      <c r="U113" s="41">
        <v>159546</v>
      </c>
      <c r="V113" s="41">
        <v>166479</v>
      </c>
      <c r="W113" s="41">
        <v>174724</v>
      </c>
      <c r="X113" s="41">
        <v>183806</v>
      </c>
      <c r="Y113" s="41">
        <v>194956</v>
      </c>
      <c r="Z113" s="41">
        <v>207454</v>
      </c>
      <c r="AA113" s="41">
        <v>220602</v>
      </c>
      <c r="AB113" s="41">
        <v>234331</v>
      </c>
      <c r="AC113" s="41">
        <v>248453</v>
      </c>
      <c r="AD113" s="41">
        <v>263217</v>
      </c>
      <c r="AE113" s="41">
        <v>278686</v>
      </c>
      <c r="AF113" s="41">
        <v>295006</v>
      </c>
      <c r="AG113" s="41">
        <v>311979</v>
      </c>
      <c r="AH113" s="41">
        <v>329338</v>
      </c>
      <c r="AI113" s="41">
        <v>346836</v>
      </c>
      <c r="AJ113" s="41">
        <v>364412</v>
      </c>
      <c r="AK113" s="41">
        <v>381910</v>
      </c>
      <c r="AL113" s="41">
        <v>399427</v>
      </c>
      <c r="AM113" s="41">
        <v>416836</v>
      </c>
      <c r="AN113" s="41">
        <v>434448</v>
      </c>
      <c r="AO113" s="41">
        <v>452421</v>
      </c>
      <c r="AP113" s="41">
        <v>471156</v>
      </c>
      <c r="AQ113" s="41">
        <v>490778</v>
      </c>
      <c r="AR113" s="41">
        <v>511959</v>
      </c>
      <c r="AS113" s="41">
        <v>534310</v>
      </c>
      <c r="AT113" s="41">
        <v>558612</v>
      </c>
      <c r="AU113" s="41">
        <v>584525</v>
      </c>
      <c r="AV113" s="41">
        <v>612322</v>
      </c>
      <c r="AW113" s="41">
        <v>641679</v>
      </c>
      <c r="AX113" s="41">
        <v>673114</v>
      </c>
      <c r="AY113" s="41">
        <v>705975</v>
      </c>
      <c r="AZ113" s="41">
        <v>740673</v>
      </c>
    </row>
    <row r="114" spans="1:52" x14ac:dyDescent="0.35">
      <c r="A114" s="58" t="s">
        <v>76</v>
      </c>
      <c r="B114" s="259">
        <v>0</v>
      </c>
      <c r="C114" s="259">
        <v>0</v>
      </c>
      <c r="D114" s="259">
        <v>0</v>
      </c>
      <c r="E114" s="259">
        <v>0</v>
      </c>
      <c r="F114" s="259">
        <v>0</v>
      </c>
      <c r="G114" s="259">
        <v>0</v>
      </c>
      <c r="H114" s="259">
        <v>0</v>
      </c>
      <c r="I114" s="259">
        <v>0</v>
      </c>
      <c r="J114" s="259">
        <v>0</v>
      </c>
      <c r="K114" s="259">
        <v>0</v>
      </c>
      <c r="L114" s="259">
        <v>0</v>
      </c>
      <c r="M114" s="259">
        <v>0</v>
      </c>
      <c r="N114" s="259">
        <v>0</v>
      </c>
      <c r="O114" s="259">
        <v>0</v>
      </c>
      <c r="P114" s="259">
        <v>0</v>
      </c>
      <c r="Q114" s="259">
        <v>0</v>
      </c>
      <c r="R114" s="259">
        <v>276</v>
      </c>
      <c r="S114" s="259">
        <v>670</v>
      </c>
      <c r="T114" s="259">
        <v>1185</v>
      </c>
      <c r="U114" s="41">
        <v>1809</v>
      </c>
      <c r="V114" s="41">
        <v>3207</v>
      </c>
      <c r="W114" s="41">
        <v>4597</v>
      </c>
      <c r="X114" s="41">
        <v>5979</v>
      </c>
      <c r="Y114" s="41">
        <v>7344</v>
      </c>
      <c r="Z114" s="41">
        <v>8801</v>
      </c>
      <c r="AA114" s="41">
        <v>10475</v>
      </c>
      <c r="AB114" s="41">
        <v>12363</v>
      </c>
      <c r="AC114" s="41">
        <v>14472</v>
      </c>
      <c r="AD114" s="41">
        <v>16822</v>
      </c>
      <c r="AE114" s="41">
        <v>19450</v>
      </c>
      <c r="AF114" s="41">
        <v>22404</v>
      </c>
      <c r="AG114" s="41">
        <v>25688</v>
      </c>
      <c r="AH114" s="41">
        <v>29358</v>
      </c>
      <c r="AI114" s="41">
        <v>33371</v>
      </c>
      <c r="AJ114" s="41">
        <v>37836</v>
      </c>
      <c r="AK114" s="41">
        <v>42759</v>
      </c>
      <c r="AL114" s="41">
        <v>48201</v>
      </c>
      <c r="AM114" s="41">
        <v>54171</v>
      </c>
      <c r="AN114" s="41">
        <v>60746</v>
      </c>
      <c r="AO114" s="41">
        <v>67962</v>
      </c>
      <c r="AP114" s="41">
        <v>75910</v>
      </c>
      <c r="AQ114" s="41">
        <v>84633</v>
      </c>
      <c r="AR114" s="41">
        <v>94267</v>
      </c>
      <c r="AS114" s="41">
        <v>104830</v>
      </c>
      <c r="AT114" s="41">
        <v>116449</v>
      </c>
      <c r="AU114" s="41">
        <v>129155</v>
      </c>
      <c r="AV114" s="41">
        <v>143080</v>
      </c>
      <c r="AW114" s="41">
        <v>158123</v>
      </c>
      <c r="AX114" s="41">
        <v>174511</v>
      </c>
      <c r="AY114" s="41">
        <v>192251</v>
      </c>
      <c r="AZ114" s="41">
        <v>211544</v>
      </c>
    </row>
    <row r="115" spans="1:52" x14ac:dyDescent="0.35">
      <c r="A115" s="58" t="s">
        <v>65</v>
      </c>
      <c r="B115" s="259">
        <v>18473309</v>
      </c>
      <c r="C115" s="259">
        <v>19325329</v>
      </c>
      <c r="D115" s="259">
        <v>19923880</v>
      </c>
      <c r="E115" s="259">
        <v>20605800</v>
      </c>
      <c r="F115" s="259">
        <v>21498986</v>
      </c>
      <c r="G115" s="259">
        <v>22312167</v>
      </c>
      <c r="H115" s="259">
        <v>23065641</v>
      </c>
      <c r="I115" s="259">
        <v>24452804</v>
      </c>
      <c r="J115" s="259">
        <v>24750723</v>
      </c>
      <c r="K115" s="259">
        <v>24571070</v>
      </c>
      <c r="L115" s="259">
        <v>24810533</v>
      </c>
      <c r="M115" s="259">
        <v>25030027</v>
      </c>
      <c r="N115" s="259">
        <v>24884593</v>
      </c>
      <c r="O115" s="259">
        <v>25105666</v>
      </c>
      <c r="P115" s="259">
        <v>25689788</v>
      </c>
      <c r="Q115" s="259">
        <v>26430217</v>
      </c>
      <c r="R115" s="259">
        <v>26950001</v>
      </c>
      <c r="S115" s="259">
        <v>27641804</v>
      </c>
      <c r="T115" s="259">
        <v>28301388</v>
      </c>
      <c r="U115" s="41">
        <v>28855073</v>
      </c>
      <c r="V115" s="41">
        <v>29174386</v>
      </c>
      <c r="W115" s="41">
        <v>29427123</v>
      </c>
      <c r="X115" s="41">
        <v>29613467</v>
      </c>
      <c r="Y115" s="41">
        <v>29776528</v>
      </c>
      <c r="Z115" s="41">
        <v>29886240</v>
      </c>
      <c r="AA115" s="41">
        <v>29926492</v>
      </c>
      <c r="AB115" s="41">
        <v>29881781</v>
      </c>
      <c r="AC115" s="41">
        <v>29768304</v>
      </c>
      <c r="AD115" s="41">
        <v>29607479</v>
      </c>
      <c r="AE115" s="41">
        <v>29414235</v>
      </c>
      <c r="AF115" s="41">
        <v>29203176</v>
      </c>
      <c r="AG115" s="41">
        <v>28956249</v>
      </c>
      <c r="AH115" s="41">
        <v>28652489</v>
      </c>
      <c r="AI115" s="41">
        <v>28272411</v>
      </c>
      <c r="AJ115" s="41">
        <v>27842422</v>
      </c>
      <c r="AK115" s="41">
        <v>27371877</v>
      </c>
      <c r="AL115" s="41">
        <v>26866060</v>
      </c>
      <c r="AM115" s="41">
        <v>26334199</v>
      </c>
      <c r="AN115" s="41">
        <v>25786579</v>
      </c>
      <c r="AO115" s="41">
        <v>25242038</v>
      </c>
      <c r="AP115" s="41">
        <v>24711842</v>
      </c>
      <c r="AQ115" s="41">
        <v>24213143</v>
      </c>
      <c r="AR115" s="41">
        <v>23751593</v>
      </c>
      <c r="AS115" s="41">
        <v>23333003</v>
      </c>
      <c r="AT115" s="41">
        <v>22956457</v>
      </c>
      <c r="AU115" s="41">
        <v>22625944</v>
      </c>
      <c r="AV115" s="41">
        <v>22336563</v>
      </c>
      <c r="AW115" s="41">
        <v>22082329</v>
      </c>
      <c r="AX115" s="41">
        <v>21860607</v>
      </c>
      <c r="AY115" s="41">
        <v>21674748</v>
      </c>
      <c r="AZ115" s="41">
        <v>21521228</v>
      </c>
    </row>
    <row r="116" spans="1:52" x14ac:dyDescent="0.35">
      <c r="A116" s="58" t="s">
        <v>66</v>
      </c>
      <c r="B116" s="259">
        <v>0</v>
      </c>
      <c r="C116" s="259">
        <v>0</v>
      </c>
      <c r="D116" s="259">
        <v>0</v>
      </c>
      <c r="E116" s="259">
        <v>0</v>
      </c>
      <c r="F116" s="259">
        <v>0</v>
      </c>
      <c r="G116" s="259">
        <v>0</v>
      </c>
      <c r="H116" s="259">
        <v>0</v>
      </c>
      <c r="I116" s="259">
        <v>0</v>
      </c>
      <c r="J116" s="259">
        <v>0</v>
      </c>
      <c r="K116" s="259">
        <v>0</v>
      </c>
      <c r="L116" s="259">
        <v>0</v>
      </c>
      <c r="M116" s="259">
        <v>0</v>
      </c>
      <c r="N116" s="259">
        <v>0</v>
      </c>
      <c r="O116" s="259">
        <v>0</v>
      </c>
      <c r="P116" s="259">
        <v>0</v>
      </c>
      <c r="Q116" s="259">
        <v>0</v>
      </c>
      <c r="R116" s="259">
        <v>1</v>
      </c>
      <c r="S116" s="259">
        <v>3</v>
      </c>
      <c r="T116" s="259">
        <v>8</v>
      </c>
      <c r="U116" s="42">
        <v>15</v>
      </c>
      <c r="V116" s="42">
        <v>23</v>
      </c>
      <c r="W116" s="42">
        <v>37</v>
      </c>
      <c r="X116" s="42">
        <v>58</v>
      </c>
      <c r="Y116" s="42">
        <v>85</v>
      </c>
      <c r="Z116" s="42">
        <v>124</v>
      </c>
      <c r="AA116" s="42">
        <v>175</v>
      </c>
      <c r="AB116" s="42">
        <v>241</v>
      </c>
      <c r="AC116" s="42">
        <v>327</v>
      </c>
      <c r="AD116" s="42">
        <v>441</v>
      </c>
      <c r="AE116" s="42">
        <v>592</v>
      </c>
      <c r="AF116" s="42">
        <v>792</v>
      </c>
      <c r="AG116" s="41">
        <v>1047</v>
      </c>
      <c r="AH116" s="41">
        <v>1380</v>
      </c>
      <c r="AI116" s="41">
        <v>1786</v>
      </c>
      <c r="AJ116" s="41">
        <v>2315</v>
      </c>
      <c r="AK116" s="41">
        <v>3018</v>
      </c>
      <c r="AL116" s="41">
        <v>3944</v>
      </c>
      <c r="AM116" s="41">
        <v>5125</v>
      </c>
      <c r="AN116" s="41">
        <v>6648</v>
      </c>
      <c r="AO116" s="41">
        <v>8620</v>
      </c>
      <c r="AP116" s="41">
        <v>11190</v>
      </c>
      <c r="AQ116" s="41">
        <v>14534</v>
      </c>
      <c r="AR116" s="41">
        <v>18919</v>
      </c>
      <c r="AS116" s="41">
        <v>24612</v>
      </c>
      <c r="AT116" s="41">
        <v>31976</v>
      </c>
      <c r="AU116" s="41">
        <v>41416</v>
      </c>
      <c r="AV116" s="41">
        <v>53489</v>
      </c>
      <c r="AW116" s="41">
        <v>68654</v>
      </c>
      <c r="AX116" s="41">
        <v>87664</v>
      </c>
      <c r="AY116" s="41">
        <v>111198</v>
      </c>
      <c r="AZ116" s="41">
        <v>140080</v>
      </c>
    </row>
    <row r="117" spans="1:52" x14ac:dyDescent="0.35">
      <c r="A117" s="58" t="s">
        <v>77</v>
      </c>
      <c r="B117" s="259">
        <v>0</v>
      </c>
      <c r="C117" s="259">
        <v>0</v>
      </c>
      <c r="D117" s="259">
        <v>0</v>
      </c>
      <c r="E117" s="259">
        <v>0</v>
      </c>
      <c r="F117" s="259">
        <v>0</v>
      </c>
      <c r="G117" s="259">
        <v>0</v>
      </c>
      <c r="H117" s="259">
        <v>0</v>
      </c>
      <c r="I117" s="259">
        <v>0</v>
      </c>
      <c r="J117" s="259">
        <v>0</v>
      </c>
      <c r="K117" s="259">
        <v>0</v>
      </c>
      <c r="L117" s="259">
        <v>0</v>
      </c>
      <c r="M117" s="259">
        <v>0</v>
      </c>
      <c r="N117" s="259">
        <v>0</v>
      </c>
      <c r="O117" s="259">
        <v>0</v>
      </c>
      <c r="P117" s="259">
        <v>0</v>
      </c>
      <c r="Q117" s="259">
        <v>0</v>
      </c>
      <c r="R117" s="259">
        <v>0</v>
      </c>
      <c r="S117" s="259">
        <v>0</v>
      </c>
      <c r="T117" s="259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x14ac:dyDescent="0.35">
      <c r="A118" s="56"/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x14ac:dyDescent="0.35">
      <c r="A119" s="58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</row>
    <row r="120" spans="1:52" x14ac:dyDescent="0.35">
      <c r="A120" s="58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</row>
    <row r="121" spans="1:52" x14ac:dyDescent="0.35">
      <c r="A121" s="58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</row>
    <row r="122" spans="1:52" x14ac:dyDescent="0.35">
      <c r="A122" s="58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</row>
    <row r="123" spans="1:52" x14ac:dyDescent="0.35">
      <c r="A123" s="58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</row>
    <row r="124" spans="1:52" x14ac:dyDescent="0.35">
      <c r="A124" s="58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</row>
    <row r="125" spans="1:52" x14ac:dyDescent="0.35">
      <c r="A125" s="58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</row>
    <row r="126" spans="1:52" x14ac:dyDescent="0.35">
      <c r="A126" s="56" t="s">
        <v>67</v>
      </c>
      <c r="B126" s="268">
        <v>0</v>
      </c>
      <c r="C126" s="268">
        <v>0</v>
      </c>
      <c r="D126" s="268">
        <v>0</v>
      </c>
      <c r="E126" s="268">
        <v>0</v>
      </c>
      <c r="F126" s="268">
        <v>0</v>
      </c>
      <c r="G126" s="268">
        <v>0</v>
      </c>
      <c r="H126" s="268">
        <v>0</v>
      </c>
      <c r="I126" s="268">
        <v>0</v>
      </c>
      <c r="J126" s="268">
        <v>0</v>
      </c>
      <c r="K126" s="268">
        <v>0</v>
      </c>
      <c r="L126" s="268">
        <v>0</v>
      </c>
      <c r="M126" s="268">
        <v>0</v>
      </c>
      <c r="N126" s="268">
        <v>0</v>
      </c>
      <c r="O126" s="268">
        <v>0</v>
      </c>
      <c r="P126" s="268">
        <v>0</v>
      </c>
      <c r="Q126" s="268">
        <v>0</v>
      </c>
      <c r="R126" s="268">
        <v>8883</v>
      </c>
      <c r="S126" s="268">
        <v>23009</v>
      </c>
      <c r="T126" s="268">
        <v>41910</v>
      </c>
      <c r="U126" s="57">
        <v>65102</v>
      </c>
      <c r="V126" s="57">
        <v>132316</v>
      </c>
      <c r="W126" s="57">
        <v>220122</v>
      </c>
      <c r="X126" s="57">
        <v>320574</v>
      </c>
      <c r="Y126" s="57">
        <v>429566</v>
      </c>
      <c r="Z126" s="57">
        <v>555390</v>
      </c>
      <c r="AA126" s="57">
        <v>708322</v>
      </c>
      <c r="AB126" s="57">
        <v>885532</v>
      </c>
      <c r="AC126" s="57">
        <v>1083788</v>
      </c>
      <c r="AD126" s="57">
        <v>1302083</v>
      </c>
      <c r="AE126" s="57">
        <v>1538675</v>
      </c>
      <c r="AF126" s="57">
        <v>1794896</v>
      </c>
      <c r="AG126" s="57">
        <v>2070220</v>
      </c>
      <c r="AH126" s="57">
        <v>2366949</v>
      </c>
      <c r="AI126" s="57">
        <v>2679320</v>
      </c>
      <c r="AJ126" s="57">
        <v>3010364</v>
      </c>
      <c r="AK126" s="57">
        <v>3355300</v>
      </c>
      <c r="AL126" s="57">
        <v>3711445</v>
      </c>
      <c r="AM126" s="57">
        <v>4070865</v>
      </c>
      <c r="AN126" s="57">
        <v>4428409</v>
      </c>
      <c r="AO126" s="57">
        <v>4774736</v>
      </c>
      <c r="AP126" s="57">
        <v>5103961</v>
      </c>
      <c r="AQ126" s="57">
        <v>5405940</v>
      </c>
      <c r="AR126" s="57">
        <v>5676754</v>
      </c>
      <c r="AS126" s="57">
        <v>5909768</v>
      </c>
      <c r="AT126" s="57">
        <v>6105957</v>
      </c>
      <c r="AU126" s="57">
        <v>6263043</v>
      </c>
      <c r="AV126" s="57">
        <v>6384352</v>
      </c>
      <c r="AW126" s="57">
        <v>6467882</v>
      </c>
      <c r="AX126" s="57">
        <v>6520221</v>
      </c>
      <c r="AY126" s="57">
        <v>6545969</v>
      </c>
      <c r="AZ126" s="57">
        <v>6555702</v>
      </c>
    </row>
    <row r="127" spans="1:52" x14ac:dyDescent="0.35">
      <c r="A127" s="58" t="s">
        <v>74</v>
      </c>
      <c r="B127" s="259">
        <v>0</v>
      </c>
      <c r="C127" s="259">
        <v>0</v>
      </c>
      <c r="D127" s="259">
        <v>0</v>
      </c>
      <c r="E127" s="259">
        <v>0</v>
      </c>
      <c r="F127" s="259">
        <v>0</v>
      </c>
      <c r="G127" s="259">
        <v>0</v>
      </c>
      <c r="H127" s="259">
        <v>0</v>
      </c>
      <c r="I127" s="259">
        <v>0</v>
      </c>
      <c r="J127" s="259">
        <v>0</v>
      </c>
      <c r="K127" s="259">
        <v>0</v>
      </c>
      <c r="L127" s="259">
        <v>0</v>
      </c>
      <c r="M127" s="259">
        <v>0</v>
      </c>
      <c r="N127" s="259">
        <v>0</v>
      </c>
      <c r="O127" s="259">
        <v>0</v>
      </c>
      <c r="P127" s="259">
        <v>0</v>
      </c>
      <c r="Q127" s="259">
        <v>0</v>
      </c>
      <c r="R127" s="259">
        <v>0</v>
      </c>
      <c r="S127" s="259">
        <v>0</v>
      </c>
      <c r="T127" s="259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</row>
    <row r="128" spans="1:52" x14ac:dyDescent="0.35">
      <c r="A128" s="58" t="s">
        <v>64</v>
      </c>
      <c r="B128" s="259">
        <v>0</v>
      </c>
      <c r="C128" s="259">
        <v>0</v>
      </c>
      <c r="D128" s="259">
        <v>0</v>
      </c>
      <c r="E128" s="259">
        <v>0</v>
      </c>
      <c r="F128" s="259">
        <v>0</v>
      </c>
      <c r="G128" s="259">
        <v>0</v>
      </c>
      <c r="H128" s="259">
        <v>0</v>
      </c>
      <c r="I128" s="259">
        <v>0</v>
      </c>
      <c r="J128" s="259">
        <v>0</v>
      </c>
      <c r="K128" s="259">
        <v>0</v>
      </c>
      <c r="L128" s="259">
        <v>0</v>
      </c>
      <c r="M128" s="259">
        <v>0</v>
      </c>
      <c r="N128" s="259">
        <v>0</v>
      </c>
      <c r="O128" s="259">
        <v>0</v>
      </c>
      <c r="P128" s="259">
        <v>0</v>
      </c>
      <c r="Q128" s="259">
        <v>0</v>
      </c>
      <c r="R128" s="259">
        <v>840</v>
      </c>
      <c r="S128" s="259">
        <v>2084</v>
      </c>
      <c r="T128" s="259">
        <v>3751</v>
      </c>
      <c r="U128" s="41">
        <v>5801</v>
      </c>
      <c r="V128" s="41">
        <v>11919</v>
      </c>
      <c r="W128" s="41">
        <v>19867</v>
      </c>
      <c r="X128" s="41">
        <v>28904</v>
      </c>
      <c r="Y128" s="41">
        <v>38653</v>
      </c>
      <c r="Z128" s="41">
        <v>49881</v>
      </c>
      <c r="AA128" s="41">
        <v>63561</v>
      </c>
      <c r="AB128" s="41">
        <v>79458</v>
      </c>
      <c r="AC128" s="41">
        <v>97287</v>
      </c>
      <c r="AD128" s="41">
        <v>116977</v>
      </c>
      <c r="AE128" s="41">
        <v>138407</v>
      </c>
      <c r="AF128" s="41">
        <v>161696</v>
      </c>
      <c r="AG128" s="41">
        <v>186834</v>
      </c>
      <c r="AH128" s="41">
        <v>214058</v>
      </c>
      <c r="AI128" s="41">
        <v>242889</v>
      </c>
      <c r="AJ128" s="41">
        <v>273568</v>
      </c>
      <c r="AK128" s="41">
        <v>305800</v>
      </c>
      <c r="AL128" s="41">
        <v>339229</v>
      </c>
      <c r="AM128" s="41">
        <v>373275</v>
      </c>
      <c r="AN128" s="41">
        <v>407358</v>
      </c>
      <c r="AO128" s="41">
        <v>440765</v>
      </c>
      <c r="AP128" s="41">
        <v>472842</v>
      </c>
      <c r="AQ128" s="41">
        <v>502730</v>
      </c>
      <c r="AR128" s="41">
        <v>529965</v>
      </c>
      <c r="AS128" s="41">
        <v>554026</v>
      </c>
      <c r="AT128" s="41">
        <v>574875</v>
      </c>
      <c r="AU128" s="41">
        <v>592363</v>
      </c>
      <c r="AV128" s="41">
        <v>606678</v>
      </c>
      <c r="AW128" s="41">
        <v>617705</v>
      </c>
      <c r="AX128" s="41">
        <v>625971</v>
      </c>
      <c r="AY128" s="41">
        <v>631968</v>
      </c>
      <c r="AZ128" s="41">
        <v>636630</v>
      </c>
    </row>
    <row r="129" spans="1:52" x14ac:dyDescent="0.35">
      <c r="A129" s="58" t="s">
        <v>75</v>
      </c>
      <c r="B129" s="259">
        <v>0</v>
      </c>
      <c r="C129" s="259">
        <v>0</v>
      </c>
      <c r="D129" s="259">
        <v>0</v>
      </c>
      <c r="E129" s="259">
        <v>0</v>
      </c>
      <c r="F129" s="259">
        <v>0</v>
      </c>
      <c r="G129" s="259">
        <v>0</v>
      </c>
      <c r="H129" s="259">
        <v>0</v>
      </c>
      <c r="I129" s="259">
        <v>0</v>
      </c>
      <c r="J129" s="259">
        <v>0</v>
      </c>
      <c r="K129" s="259">
        <v>0</v>
      </c>
      <c r="L129" s="259">
        <v>0</v>
      </c>
      <c r="M129" s="259">
        <v>0</v>
      </c>
      <c r="N129" s="259">
        <v>0</v>
      </c>
      <c r="O129" s="259">
        <v>0</v>
      </c>
      <c r="P129" s="259">
        <v>0</v>
      </c>
      <c r="Q129" s="259">
        <v>0</v>
      </c>
      <c r="R129" s="259">
        <v>0</v>
      </c>
      <c r="S129" s="259">
        <v>0</v>
      </c>
      <c r="T129" s="259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</row>
    <row r="130" spans="1:52" x14ac:dyDescent="0.35">
      <c r="A130" s="58" t="s">
        <v>76</v>
      </c>
      <c r="B130" s="259">
        <v>0</v>
      </c>
      <c r="C130" s="259">
        <v>0</v>
      </c>
      <c r="D130" s="259">
        <v>0</v>
      </c>
      <c r="E130" s="259">
        <v>0</v>
      </c>
      <c r="F130" s="259">
        <v>0</v>
      </c>
      <c r="G130" s="259">
        <v>0</v>
      </c>
      <c r="H130" s="259">
        <v>0</v>
      </c>
      <c r="I130" s="259">
        <v>0</v>
      </c>
      <c r="J130" s="259">
        <v>0</v>
      </c>
      <c r="K130" s="259">
        <v>0</v>
      </c>
      <c r="L130" s="259">
        <v>0</v>
      </c>
      <c r="M130" s="259">
        <v>0</v>
      </c>
      <c r="N130" s="259">
        <v>0</v>
      </c>
      <c r="O130" s="259">
        <v>0</v>
      </c>
      <c r="P130" s="259">
        <v>0</v>
      </c>
      <c r="Q130" s="259">
        <v>0</v>
      </c>
      <c r="R130" s="259">
        <v>0</v>
      </c>
      <c r="S130" s="259">
        <v>0</v>
      </c>
      <c r="T130" s="259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</row>
    <row r="131" spans="1:52" x14ac:dyDescent="0.35">
      <c r="A131" s="58" t="s">
        <v>65</v>
      </c>
      <c r="B131" s="259">
        <v>0</v>
      </c>
      <c r="C131" s="259">
        <v>0</v>
      </c>
      <c r="D131" s="259">
        <v>0</v>
      </c>
      <c r="E131" s="259">
        <v>0</v>
      </c>
      <c r="F131" s="259">
        <v>0</v>
      </c>
      <c r="G131" s="259">
        <v>0</v>
      </c>
      <c r="H131" s="259">
        <v>0</v>
      </c>
      <c r="I131" s="259">
        <v>0</v>
      </c>
      <c r="J131" s="259">
        <v>0</v>
      </c>
      <c r="K131" s="259">
        <v>0</v>
      </c>
      <c r="L131" s="259">
        <v>0</v>
      </c>
      <c r="M131" s="259">
        <v>0</v>
      </c>
      <c r="N131" s="259">
        <v>0</v>
      </c>
      <c r="O131" s="259">
        <v>0</v>
      </c>
      <c r="P131" s="259">
        <v>0</v>
      </c>
      <c r="Q131" s="259">
        <v>0</v>
      </c>
      <c r="R131" s="259">
        <v>8043</v>
      </c>
      <c r="S131" s="259">
        <v>20925</v>
      </c>
      <c r="T131" s="259">
        <v>38159</v>
      </c>
      <c r="U131" s="41">
        <v>59301</v>
      </c>
      <c r="V131" s="41">
        <v>120397</v>
      </c>
      <c r="W131" s="41">
        <v>200255</v>
      </c>
      <c r="X131" s="41">
        <v>291670</v>
      </c>
      <c r="Y131" s="41">
        <v>390913</v>
      </c>
      <c r="Z131" s="41">
        <v>505509</v>
      </c>
      <c r="AA131" s="41">
        <v>644761</v>
      </c>
      <c r="AB131" s="41">
        <v>806074</v>
      </c>
      <c r="AC131" s="41">
        <v>986501</v>
      </c>
      <c r="AD131" s="41">
        <v>1185106</v>
      </c>
      <c r="AE131" s="41">
        <v>1400268</v>
      </c>
      <c r="AF131" s="41">
        <v>1633200</v>
      </c>
      <c r="AG131" s="41">
        <v>1883386</v>
      </c>
      <c r="AH131" s="41">
        <v>2152891</v>
      </c>
      <c r="AI131" s="41">
        <v>2436431</v>
      </c>
      <c r="AJ131" s="41">
        <v>2736796</v>
      </c>
      <c r="AK131" s="41">
        <v>3049500</v>
      </c>
      <c r="AL131" s="41">
        <v>3372216</v>
      </c>
      <c r="AM131" s="41">
        <v>3697590</v>
      </c>
      <c r="AN131" s="41">
        <v>4021051</v>
      </c>
      <c r="AO131" s="41">
        <v>4333971</v>
      </c>
      <c r="AP131" s="41">
        <v>4631119</v>
      </c>
      <c r="AQ131" s="41">
        <v>4903210</v>
      </c>
      <c r="AR131" s="41">
        <v>5146789</v>
      </c>
      <c r="AS131" s="41">
        <v>5355742</v>
      </c>
      <c r="AT131" s="41">
        <v>5531082</v>
      </c>
      <c r="AU131" s="41">
        <v>5670680</v>
      </c>
      <c r="AV131" s="41">
        <v>5777674</v>
      </c>
      <c r="AW131" s="41">
        <v>5850177</v>
      </c>
      <c r="AX131" s="41">
        <v>5894250</v>
      </c>
      <c r="AY131" s="41">
        <v>5914001</v>
      </c>
      <c r="AZ131" s="41">
        <v>5919072</v>
      </c>
    </row>
    <row r="132" spans="1:52" x14ac:dyDescent="0.35">
      <c r="A132" s="58" t="s">
        <v>66</v>
      </c>
      <c r="B132" s="259">
        <v>0</v>
      </c>
      <c r="C132" s="259">
        <v>0</v>
      </c>
      <c r="D132" s="259">
        <v>0</v>
      </c>
      <c r="E132" s="259">
        <v>0</v>
      </c>
      <c r="F132" s="259">
        <v>0</v>
      </c>
      <c r="G132" s="259">
        <v>0</v>
      </c>
      <c r="H132" s="259">
        <v>0</v>
      </c>
      <c r="I132" s="259">
        <v>0</v>
      </c>
      <c r="J132" s="259">
        <v>0</v>
      </c>
      <c r="K132" s="259">
        <v>0</v>
      </c>
      <c r="L132" s="259">
        <v>0</v>
      </c>
      <c r="M132" s="259">
        <v>0</v>
      </c>
      <c r="N132" s="259">
        <v>0</v>
      </c>
      <c r="O132" s="259">
        <v>0</v>
      </c>
      <c r="P132" s="259">
        <v>0</v>
      </c>
      <c r="Q132" s="259">
        <v>0</v>
      </c>
      <c r="R132" s="259">
        <v>0</v>
      </c>
      <c r="S132" s="259">
        <v>0</v>
      </c>
      <c r="T132" s="259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x14ac:dyDescent="0.35">
      <c r="A133" s="58" t="s">
        <v>77</v>
      </c>
      <c r="B133" s="259">
        <v>0</v>
      </c>
      <c r="C133" s="259">
        <v>0</v>
      </c>
      <c r="D133" s="259">
        <v>0</v>
      </c>
      <c r="E133" s="259">
        <v>0</v>
      </c>
      <c r="F133" s="259">
        <v>0</v>
      </c>
      <c r="G133" s="259">
        <v>0</v>
      </c>
      <c r="H133" s="259">
        <v>0</v>
      </c>
      <c r="I133" s="259">
        <v>0</v>
      </c>
      <c r="J133" s="259">
        <v>0</v>
      </c>
      <c r="K133" s="259">
        <v>0</v>
      </c>
      <c r="L133" s="259">
        <v>0</v>
      </c>
      <c r="M133" s="259">
        <v>0</v>
      </c>
      <c r="N133" s="259">
        <v>0</v>
      </c>
      <c r="O133" s="259">
        <v>0</v>
      </c>
      <c r="P133" s="259">
        <v>0</v>
      </c>
      <c r="Q133" s="259">
        <v>0</v>
      </c>
      <c r="R133" s="259">
        <v>0</v>
      </c>
      <c r="S133" s="259">
        <v>0</v>
      </c>
      <c r="T133" s="259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x14ac:dyDescent="0.35">
      <c r="A134" s="56" t="s">
        <v>68</v>
      </c>
      <c r="B134" s="268">
        <v>5196</v>
      </c>
      <c r="C134" s="268">
        <v>5904</v>
      </c>
      <c r="D134" s="268">
        <v>6175</v>
      </c>
      <c r="E134" s="268">
        <v>6297</v>
      </c>
      <c r="F134" s="268">
        <v>7483</v>
      </c>
      <c r="G134" s="268">
        <v>7367</v>
      </c>
      <c r="H134" s="268">
        <v>7482</v>
      </c>
      <c r="I134" s="268">
        <v>7665</v>
      </c>
      <c r="J134" s="268">
        <v>7175</v>
      </c>
      <c r="K134" s="268">
        <v>7528</v>
      </c>
      <c r="L134" s="268">
        <v>7333</v>
      </c>
      <c r="M134" s="268">
        <v>8441</v>
      </c>
      <c r="N134" s="268">
        <v>15038</v>
      </c>
      <c r="O134" s="268">
        <v>22502</v>
      </c>
      <c r="P134" s="268">
        <v>31027</v>
      </c>
      <c r="Q134" s="268">
        <v>40504</v>
      </c>
      <c r="R134" s="268">
        <v>49929</v>
      </c>
      <c r="S134" s="268">
        <v>62582</v>
      </c>
      <c r="T134" s="268">
        <v>77770</v>
      </c>
      <c r="U134" s="57">
        <v>94943</v>
      </c>
      <c r="V134" s="57">
        <v>249591</v>
      </c>
      <c r="W134" s="57">
        <v>384830</v>
      </c>
      <c r="X134" s="57">
        <v>493206</v>
      </c>
      <c r="Y134" s="57">
        <v>579090</v>
      </c>
      <c r="Z134" s="57">
        <v>665702</v>
      </c>
      <c r="AA134" s="57">
        <v>773125</v>
      </c>
      <c r="AB134" s="57">
        <v>901025</v>
      </c>
      <c r="AC134" s="57">
        <v>1049072</v>
      </c>
      <c r="AD134" s="57">
        <v>1219562</v>
      </c>
      <c r="AE134" s="57">
        <v>1414955</v>
      </c>
      <c r="AF134" s="57">
        <v>1641535</v>
      </c>
      <c r="AG134" s="57">
        <v>1903195</v>
      </c>
      <c r="AH134" s="57">
        <v>2204906</v>
      </c>
      <c r="AI134" s="57">
        <v>2542323</v>
      </c>
      <c r="AJ134" s="57">
        <v>2920200</v>
      </c>
      <c r="AK134" s="57">
        <v>3337393</v>
      </c>
      <c r="AL134" s="57">
        <v>3792805</v>
      </c>
      <c r="AM134" s="57">
        <v>4281495</v>
      </c>
      <c r="AN134" s="57">
        <v>4797137</v>
      </c>
      <c r="AO134" s="57">
        <v>5332201</v>
      </c>
      <c r="AP134" s="57">
        <v>5879800</v>
      </c>
      <c r="AQ134" s="57">
        <v>6435370</v>
      </c>
      <c r="AR134" s="57">
        <v>6997499</v>
      </c>
      <c r="AS134" s="57">
        <v>7557474</v>
      </c>
      <c r="AT134" s="57">
        <v>8118567</v>
      </c>
      <c r="AU134" s="57">
        <v>8680020</v>
      </c>
      <c r="AV134" s="57">
        <v>9241592</v>
      </c>
      <c r="AW134" s="57">
        <v>9799279</v>
      </c>
      <c r="AX134" s="57">
        <v>10358493</v>
      </c>
      <c r="AY134" s="57">
        <v>10923625</v>
      </c>
      <c r="AZ134" s="57">
        <v>11496650</v>
      </c>
    </row>
    <row r="135" spans="1:52" x14ac:dyDescent="0.35">
      <c r="A135" s="58" t="s">
        <v>69</v>
      </c>
      <c r="B135" s="259">
        <v>5196</v>
      </c>
      <c r="C135" s="259">
        <v>5904</v>
      </c>
      <c r="D135" s="259">
        <v>6175</v>
      </c>
      <c r="E135" s="259">
        <v>6297</v>
      </c>
      <c r="F135" s="259">
        <v>7483</v>
      </c>
      <c r="G135" s="259">
        <v>7367</v>
      </c>
      <c r="H135" s="259">
        <v>7482</v>
      </c>
      <c r="I135" s="259">
        <v>7665</v>
      </c>
      <c r="J135" s="259">
        <v>7175</v>
      </c>
      <c r="K135" s="259">
        <v>7528</v>
      </c>
      <c r="L135" s="259">
        <v>7333</v>
      </c>
      <c r="M135" s="259">
        <v>8441</v>
      </c>
      <c r="N135" s="259">
        <v>15038</v>
      </c>
      <c r="O135" s="259">
        <v>22502</v>
      </c>
      <c r="P135" s="259">
        <v>31027</v>
      </c>
      <c r="Q135" s="259">
        <v>40504</v>
      </c>
      <c r="R135" s="259">
        <v>49928</v>
      </c>
      <c r="S135" s="259">
        <v>62578</v>
      </c>
      <c r="T135" s="259">
        <v>77759</v>
      </c>
      <c r="U135" s="41">
        <v>94913</v>
      </c>
      <c r="V135" s="41">
        <v>249347</v>
      </c>
      <c r="W135" s="41">
        <v>384201</v>
      </c>
      <c r="X135" s="41">
        <v>491953</v>
      </c>
      <c r="Y135" s="41">
        <v>576847</v>
      </c>
      <c r="Z135" s="41">
        <v>661632</v>
      </c>
      <c r="AA135" s="41">
        <v>765379</v>
      </c>
      <c r="AB135" s="41">
        <v>886533</v>
      </c>
      <c r="AC135" s="41">
        <v>1023195</v>
      </c>
      <c r="AD135" s="41">
        <v>1175657</v>
      </c>
      <c r="AE135" s="41">
        <v>1344253</v>
      </c>
      <c r="AF135" s="41">
        <v>1532704</v>
      </c>
      <c r="AG135" s="41">
        <v>1742787</v>
      </c>
      <c r="AH135" s="41">
        <v>1977672</v>
      </c>
      <c r="AI135" s="41">
        <v>2233264</v>
      </c>
      <c r="AJ135" s="41">
        <v>2513630</v>
      </c>
      <c r="AK135" s="41">
        <v>2818646</v>
      </c>
      <c r="AL135" s="41">
        <v>3148270</v>
      </c>
      <c r="AM135" s="41">
        <v>3499833</v>
      </c>
      <c r="AN135" s="41">
        <v>3869110</v>
      </c>
      <c r="AO135" s="41">
        <v>4251409</v>
      </c>
      <c r="AP135" s="41">
        <v>4642111</v>
      </c>
      <c r="AQ135" s="41">
        <v>5039152</v>
      </c>
      <c r="AR135" s="41">
        <v>5442175</v>
      </c>
      <c r="AS135" s="41">
        <v>5844520</v>
      </c>
      <c r="AT135" s="41">
        <v>6249462</v>
      </c>
      <c r="AU135" s="41">
        <v>6657145</v>
      </c>
      <c r="AV135" s="41">
        <v>7066939</v>
      </c>
      <c r="AW135" s="41">
        <v>7476097</v>
      </c>
      <c r="AX135" s="41">
        <v>7888446</v>
      </c>
      <c r="AY135" s="41">
        <v>8307469</v>
      </c>
      <c r="AZ135" s="41">
        <v>8733268</v>
      </c>
    </row>
    <row r="136" spans="1:52" x14ac:dyDescent="0.35">
      <c r="A136" s="58" t="s">
        <v>70</v>
      </c>
      <c r="B136" s="259">
        <v>0</v>
      </c>
      <c r="C136" s="259">
        <v>0</v>
      </c>
      <c r="D136" s="259">
        <v>0</v>
      </c>
      <c r="E136" s="259">
        <v>0</v>
      </c>
      <c r="F136" s="259">
        <v>0</v>
      </c>
      <c r="G136" s="259">
        <v>0</v>
      </c>
      <c r="H136" s="259">
        <v>0</v>
      </c>
      <c r="I136" s="259">
        <v>0</v>
      </c>
      <c r="J136" s="259">
        <v>0</v>
      </c>
      <c r="K136" s="259">
        <v>0</v>
      </c>
      <c r="L136" s="259">
        <v>0</v>
      </c>
      <c r="M136" s="259">
        <v>0</v>
      </c>
      <c r="N136" s="259">
        <v>0</v>
      </c>
      <c r="O136" s="259">
        <v>0</v>
      </c>
      <c r="P136" s="259">
        <v>0</v>
      </c>
      <c r="Q136" s="259">
        <v>0</v>
      </c>
      <c r="R136" s="259">
        <v>1</v>
      </c>
      <c r="S136" s="259">
        <v>4</v>
      </c>
      <c r="T136" s="259">
        <v>11</v>
      </c>
      <c r="U136" s="42">
        <v>30</v>
      </c>
      <c r="V136" s="42">
        <v>244</v>
      </c>
      <c r="W136" s="42">
        <v>629</v>
      </c>
      <c r="X136" s="41">
        <v>1253</v>
      </c>
      <c r="Y136" s="41">
        <v>2243</v>
      </c>
      <c r="Z136" s="41">
        <v>4070</v>
      </c>
      <c r="AA136" s="41">
        <v>7746</v>
      </c>
      <c r="AB136" s="41">
        <v>14492</v>
      </c>
      <c r="AC136" s="41">
        <v>25877</v>
      </c>
      <c r="AD136" s="41">
        <v>43905</v>
      </c>
      <c r="AE136" s="41">
        <v>70702</v>
      </c>
      <c r="AF136" s="41">
        <v>108831</v>
      </c>
      <c r="AG136" s="41">
        <v>160408</v>
      </c>
      <c r="AH136" s="41">
        <v>227234</v>
      </c>
      <c r="AI136" s="41">
        <v>309059</v>
      </c>
      <c r="AJ136" s="41">
        <v>406570</v>
      </c>
      <c r="AK136" s="41">
        <v>518747</v>
      </c>
      <c r="AL136" s="41">
        <v>644535</v>
      </c>
      <c r="AM136" s="41">
        <v>781662</v>
      </c>
      <c r="AN136" s="41">
        <v>928027</v>
      </c>
      <c r="AO136" s="41">
        <v>1080792</v>
      </c>
      <c r="AP136" s="41">
        <v>1237689</v>
      </c>
      <c r="AQ136" s="41">
        <v>1396218</v>
      </c>
      <c r="AR136" s="41">
        <v>1555324</v>
      </c>
      <c r="AS136" s="41">
        <v>1712954</v>
      </c>
      <c r="AT136" s="41">
        <v>1869105</v>
      </c>
      <c r="AU136" s="41">
        <v>2022875</v>
      </c>
      <c r="AV136" s="41">
        <v>2174653</v>
      </c>
      <c r="AW136" s="41">
        <v>2323182</v>
      </c>
      <c r="AX136" s="41">
        <v>2470047</v>
      </c>
      <c r="AY136" s="41">
        <v>2616156</v>
      </c>
      <c r="AZ136" s="41">
        <v>2763382</v>
      </c>
    </row>
    <row r="137" spans="1:52" x14ac:dyDescent="0.35">
      <c r="A137" s="58" t="s">
        <v>71</v>
      </c>
      <c r="B137" s="259">
        <v>0</v>
      </c>
      <c r="C137" s="259">
        <v>0</v>
      </c>
      <c r="D137" s="259">
        <v>0</v>
      </c>
      <c r="E137" s="259">
        <v>0</v>
      </c>
      <c r="F137" s="259">
        <v>0</v>
      </c>
      <c r="G137" s="259">
        <v>0</v>
      </c>
      <c r="H137" s="259">
        <v>0</v>
      </c>
      <c r="I137" s="259">
        <v>0</v>
      </c>
      <c r="J137" s="259">
        <v>0</v>
      </c>
      <c r="K137" s="259">
        <v>0</v>
      </c>
      <c r="L137" s="259">
        <v>0</v>
      </c>
      <c r="M137" s="259">
        <v>0</v>
      </c>
      <c r="N137" s="259">
        <v>0</v>
      </c>
      <c r="O137" s="259">
        <v>0</v>
      </c>
      <c r="P137" s="259">
        <v>0</v>
      </c>
      <c r="Q137" s="259">
        <v>0</v>
      </c>
      <c r="R137" s="259">
        <v>0</v>
      </c>
      <c r="S137" s="259">
        <v>0</v>
      </c>
      <c r="T137" s="259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x14ac:dyDescent="0.35">
      <c r="A138" s="58" t="s">
        <v>78</v>
      </c>
      <c r="B138" s="259">
        <v>0</v>
      </c>
      <c r="C138" s="259">
        <v>0</v>
      </c>
      <c r="D138" s="259">
        <v>0</v>
      </c>
      <c r="E138" s="259">
        <v>0</v>
      </c>
      <c r="F138" s="259">
        <v>0</v>
      </c>
      <c r="G138" s="259">
        <v>0</v>
      </c>
      <c r="H138" s="259">
        <v>0</v>
      </c>
      <c r="I138" s="259">
        <v>0</v>
      </c>
      <c r="J138" s="259">
        <v>0</v>
      </c>
      <c r="K138" s="259">
        <v>0</v>
      </c>
      <c r="L138" s="259">
        <v>0</v>
      </c>
      <c r="M138" s="259">
        <v>0</v>
      </c>
      <c r="N138" s="259">
        <v>0</v>
      </c>
      <c r="O138" s="259">
        <v>0</v>
      </c>
      <c r="P138" s="259">
        <v>0</v>
      </c>
      <c r="Q138" s="259">
        <v>0</v>
      </c>
      <c r="R138" s="259">
        <v>0</v>
      </c>
      <c r="S138" s="259">
        <v>0</v>
      </c>
      <c r="T138" s="259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x14ac:dyDescent="0.35">
      <c r="A139" s="56" t="s">
        <v>72</v>
      </c>
      <c r="B139" s="268">
        <v>0</v>
      </c>
      <c r="C139" s="268">
        <v>0</v>
      </c>
      <c r="D139" s="268">
        <v>0</v>
      </c>
      <c r="E139" s="268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73</v>
      </c>
      <c r="S139" s="268">
        <v>186</v>
      </c>
      <c r="T139" s="268">
        <v>335</v>
      </c>
      <c r="U139" s="59">
        <v>512</v>
      </c>
      <c r="V139" s="57">
        <v>1087</v>
      </c>
      <c r="W139" s="57">
        <v>1192</v>
      </c>
      <c r="X139" s="57">
        <v>1197</v>
      </c>
      <c r="Y139" s="57">
        <v>1184</v>
      </c>
      <c r="Z139" s="57">
        <v>1160</v>
      </c>
      <c r="AA139" s="57">
        <v>1122</v>
      </c>
      <c r="AB139" s="57">
        <v>1075</v>
      </c>
      <c r="AC139" s="57">
        <v>1017</v>
      </c>
      <c r="AD139" s="59">
        <v>950</v>
      </c>
      <c r="AE139" s="59">
        <v>984</v>
      </c>
      <c r="AF139" s="57">
        <v>2361</v>
      </c>
      <c r="AG139" s="57">
        <v>5766</v>
      </c>
      <c r="AH139" s="57">
        <v>11472</v>
      </c>
      <c r="AI139" s="57">
        <v>19580</v>
      </c>
      <c r="AJ139" s="57">
        <v>30234</v>
      </c>
      <c r="AK139" s="57">
        <v>43471</v>
      </c>
      <c r="AL139" s="57">
        <v>59282</v>
      </c>
      <c r="AM139" s="57">
        <v>77619</v>
      </c>
      <c r="AN139" s="57">
        <v>98393</v>
      </c>
      <c r="AO139" s="57">
        <v>121467</v>
      </c>
      <c r="AP139" s="57">
        <v>146847</v>
      </c>
      <c r="AQ139" s="57">
        <v>174559</v>
      </c>
      <c r="AR139" s="57">
        <v>204707</v>
      </c>
      <c r="AS139" s="57">
        <v>237189</v>
      </c>
      <c r="AT139" s="57">
        <v>271962</v>
      </c>
      <c r="AU139" s="57">
        <v>308997</v>
      </c>
      <c r="AV139" s="57">
        <v>348151</v>
      </c>
      <c r="AW139" s="57">
        <v>389129</v>
      </c>
      <c r="AX139" s="57">
        <v>432007</v>
      </c>
      <c r="AY139" s="57">
        <v>476884</v>
      </c>
      <c r="AZ139" s="57">
        <v>523558</v>
      </c>
    </row>
    <row r="140" spans="1:52" x14ac:dyDescent="0.35">
      <c r="A140" s="58" t="s">
        <v>73</v>
      </c>
      <c r="B140" s="259">
        <v>0</v>
      </c>
      <c r="C140" s="259">
        <v>0</v>
      </c>
      <c r="D140" s="259">
        <v>0</v>
      </c>
      <c r="E140" s="259">
        <v>0</v>
      </c>
      <c r="F140" s="259">
        <v>0</v>
      </c>
      <c r="G140" s="259">
        <v>0</v>
      </c>
      <c r="H140" s="259">
        <v>0</v>
      </c>
      <c r="I140" s="259">
        <v>0</v>
      </c>
      <c r="J140" s="259">
        <v>0</v>
      </c>
      <c r="K140" s="259">
        <v>0</v>
      </c>
      <c r="L140" s="259">
        <v>0</v>
      </c>
      <c r="M140" s="259">
        <v>0</v>
      </c>
      <c r="N140" s="259">
        <v>0</v>
      </c>
      <c r="O140" s="259">
        <v>0</v>
      </c>
      <c r="P140" s="259">
        <v>0</v>
      </c>
      <c r="Q140" s="259">
        <v>0</v>
      </c>
      <c r="R140" s="259">
        <v>4</v>
      </c>
      <c r="S140" s="259">
        <v>12</v>
      </c>
      <c r="T140" s="259">
        <v>26</v>
      </c>
      <c r="U140" s="42">
        <v>46</v>
      </c>
      <c r="V140" s="42">
        <v>180</v>
      </c>
      <c r="W140" s="42">
        <v>205</v>
      </c>
      <c r="X140" s="42">
        <v>210</v>
      </c>
      <c r="Y140" s="42">
        <v>211</v>
      </c>
      <c r="Z140" s="42">
        <v>210</v>
      </c>
      <c r="AA140" s="42">
        <v>208</v>
      </c>
      <c r="AB140" s="42">
        <v>206</v>
      </c>
      <c r="AC140" s="42">
        <v>202</v>
      </c>
      <c r="AD140" s="42">
        <v>199</v>
      </c>
      <c r="AE140" s="42">
        <v>242</v>
      </c>
      <c r="AF140" s="42">
        <v>932</v>
      </c>
      <c r="AG140" s="41">
        <v>2732</v>
      </c>
      <c r="AH140" s="41">
        <v>5951</v>
      </c>
      <c r="AI140" s="41">
        <v>10804</v>
      </c>
      <c r="AJ140" s="41">
        <v>17531</v>
      </c>
      <c r="AK140" s="41">
        <v>26324</v>
      </c>
      <c r="AL140" s="41">
        <v>37326</v>
      </c>
      <c r="AM140" s="41">
        <v>50652</v>
      </c>
      <c r="AN140" s="41">
        <v>66357</v>
      </c>
      <c r="AO140" s="41">
        <v>84443</v>
      </c>
      <c r="AP140" s="41">
        <v>105002</v>
      </c>
      <c r="AQ140" s="41">
        <v>128158</v>
      </c>
      <c r="AR140" s="41">
        <v>154031</v>
      </c>
      <c r="AS140" s="41">
        <v>182584</v>
      </c>
      <c r="AT140" s="41">
        <v>213798</v>
      </c>
      <c r="AU140" s="41">
        <v>247645</v>
      </c>
      <c r="AV140" s="41">
        <v>283953</v>
      </c>
      <c r="AW140" s="41">
        <v>322448</v>
      </c>
      <c r="AX140" s="41">
        <v>363108</v>
      </c>
      <c r="AY140" s="41">
        <v>405953</v>
      </c>
      <c r="AZ140" s="41">
        <v>450759</v>
      </c>
    </row>
    <row r="141" spans="1:52" x14ac:dyDescent="0.35">
      <c r="A141" s="58" t="s">
        <v>79</v>
      </c>
      <c r="B141" s="259">
        <v>0</v>
      </c>
      <c r="C141" s="259">
        <v>0</v>
      </c>
      <c r="D141" s="259">
        <v>0</v>
      </c>
      <c r="E141" s="259">
        <v>0</v>
      </c>
      <c r="F141" s="259">
        <v>0</v>
      </c>
      <c r="G141" s="259">
        <v>0</v>
      </c>
      <c r="H141" s="259">
        <v>0</v>
      </c>
      <c r="I141" s="259">
        <v>0</v>
      </c>
      <c r="J141" s="259">
        <v>0</v>
      </c>
      <c r="K141" s="259">
        <v>0</v>
      </c>
      <c r="L141" s="259">
        <v>0</v>
      </c>
      <c r="M141" s="259">
        <v>0</v>
      </c>
      <c r="N141" s="259">
        <v>0</v>
      </c>
      <c r="O141" s="259">
        <v>0</v>
      </c>
      <c r="P141" s="259">
        <v>0</v>
      </c>
      <c r="Q141" s="259">
        <v>0</v>
      </c>
      <c r="R141" s="259">
        <v>69</v>
      </c>
      <c r="S141" s="259">
        <v>174</v>
      </c>
      <c r="T141" s="259">
        <v>309</v>
      </c>
      <c r="U141" s="42">
        <v>466</v>
      </c>
      <c r="V141" s="42">
        <v>907</v>
      </c>
      <c r="W141" s="42">
        <v>987</v>
      </c>
      <c r="X141" s="42">
        <v>987</v>
      </c>
      <c r="Y141" s="42">
        <v>973</v>
      </c>
      <c r="Z141" s="42">
        <v>950</v>
      </c>
      <c r="AA141" s="42">
        <v>914</v>
      </c>
      <c r="AB141" s="42">
        <v>869</v>
      </c>
      <c r="AC141" s="42">
        <v>815</v>
      </c>
      <c r="AD141" s="42">
        <v>751</v>
      </c>
      <c r="AE141" s="42">
        <v>742</v>
      </c>
      <c r="AF141" s="41">
        <v>1429</v>
      </c>
      <c r="AG141" s="41">
        <v>3034</v>
      </c>
      <c r="AH141" s="41">
        <v>5521</v>
      </c>
      <c r="AI141" s="41">
        <v>8776</v>
      </c>
      <c r="AJ141" s="41">
        <v>12703</v>
      </c>
      <c r="AK141" s="41">
        <v>17147</v>
      </c>
      <c r="AL141" s="41">
        <v>21956</v>
      </c>
      <c r="AM141" s="41">
        <v>26967</v>
      </c>
      <c r="AN141" s="41">
        <v>32036</v>
      </c>
      <c r="AO141" s="41">
        <v>37024</v>
      </c>
      <c r="AP141" s="41">
        <v>41845</v>
      </c>
      <c r="AQ141" s="41">
        <v>46401</v>
      </c>
      <c r="AR141" s="41">
        <v>50676</v>
      </c>
      <c r="AS141" s="41">
        <v>54605</v>
      </c>
      <c r="AT141" s="41">
        <v>58164</v>
      </c>
      <c r="AU141" s="41">
        <v>61352</v>
      </c>
      <c r="AV141" s="41">
        <v>64198</v>
      </c>
      <c r="AW141" s="41">
        <v>66681</v>
      </c>
      <c r="AX141" s="41">
        <v>68899</v>
      </c>
      <c r="AY141" s="41">
        <v>70931</v>
      </c>
      <c r="AZ141" s="41">
        <v>72799</v>
      </c>
    </row>
    <row r="142" spans="1:52" x14ac:dyDescent="0.35">
      <c r="A142" s="54" t="s">
        <v>82</v>
      </c>
      <c r="B142" s="267">
        <v>4977186</v>
      </c>
      <c r="C142" s="267">
        <v>5048061</v>
      </c>
      <c r="D142" s="267">
        <v>5128284</v>
      </c>
      <c r="E142" s="267">
        <v>5160718</v>
      </c>
      <c r="F142" s="267">
        <v>5133236</v>
      </c>
      <c r="G142" s="267">
        <v>5155639</v>
      </c>
      <c r="H142" s="267">
        <v>5258476</v>
      </c>
      <c r="I142" s="267">
        <v>5256191</v>
      </c>
      <c r="J142" s="267">
        <v>5335821</v>
      </c>
      <c r="K142" s="267">
        <v>5331542</v>
      </c>
      <c r="L142" s="267">
        <v>5287311</v>
      </c>
      <c r="M142" s="267">
        <v>5325523</v>
      </c>
      <c r="N142" s="267">
        <v>5253452</v>
      </c>
      <c r="O142" s="267">
        <v>5244760</v>
      </c>
      <c r="P142" s="267">
        <v>5321019</v>
      </c>
      <c r="Q142" s="267">
        <v>5446891</v>
      </c>
      <c r="R142" s="267">
        <v>5698281</v>
      </c>
      <c r="S142" s="267">
        <v>5924240</v>
      </c>
      <c r="T142" s="267">
        <v>6094750</v>
      </c>
      <c r="U142" s="55">
        <v>6221543</v>
      </c>
      <c r="V142" s="55">
        <v>6325780</v>
      </c>
      <c r="W142" s="55">
        <v>6410199</v>
      </c>
      <c r="X142" s="55">
        <v>6476719</v>
      </c>
      <c r="Y142" s="55">
        <v>6539609</v>
      </c>
      <c r="Z142" s="55">
        <v>6599173</v>
      </c>
      <c r="AA142" s="55">
        <v>6658449</v>
      </c>
      <c r="AB142" s="55">
        <v>6717082</v>
      </c>
      <c r="AC142" s="55">
        <v>6769688</v>
      </c>
      <c r="AD142" s="55">
        <v>6816411</v>
      </c>
      <c r="AE142" s="55">
        <v>6858310</v>
      </c>
      <c r="AF142" s="55">
        <v>6897365</v>
      </c>
      <c r="AG142" s="55">
        <v>6935027</v>
      </c>
      <c r="AH142" s="55">
        <v>6976435</v>
      </c>
      <c r="AI142" s="55">
        <v>7014156</v>
      </c>
      <c r="AJ142" s="55">
        <v>7053747</v>
      </c>
      <c r="AK142" s="55">
        <v>7094742</v>
      </c>
      <c r="AL142" s="55">
        <v>7136784</v>
      </c>
      <c r="AM142" s="55">
        <v>7179124</v>
      </c>
      <c r="AN142" s="55">
        <v>7221838</v>
      </c>
      <c r="AO142" s="55">
        <v>7265064</v>
      </c>
      <c r="AP142" s="55">
        <v>7306021</v>
      </c>
      <c r="AQ142" s="55">
        <v>7348791</v>
      </c>
      <c r="AR142" s="55">
        <v>7393319</v>
      </c>
      <c r="AS142" s="55">
        <v>7441505</v>
      </c>
      <c r="AT142" s="55">
        <v>7492039</v>
      </c>
      <c r="AU142" s="55">
        <v>7544511</v>
      </c>
      <c r="AV142" s="55">
        <v>7596652</v>
      </c>
      <c r="AW142" s="55">
        <v>7649452</v>
      </c>
      <c r="AX142" s="55">
        <v>7702962</v>
      </c>
      <c r="AY142" s="55">
        <v>7757602</v>
      </c>
      <c r="AZ142" s="55">
        <v>7813580</v>
      </c>
    </row>
    <row r="143" spans="1:52" x14ac:dyDescent="0.35">
      <c r="A143" s="56" t="s">
        <v>63</v>
      </c>
      <c r="B143" s="268">
        <v>4977186</v>
      </c>
      <c r="C143" s="268">
        <v>5048061</v>
      </c>
      <c r="D143" s="268">
        <v>5128284</v>
      </c>
      <c r="E143" s="268">
        <v>5160718</v>
      </c>
      <c r="F143" s="268">
        <v>5133236</v>
      </c>
      <c r="G143" s="268">
        <v>5155639</v>
      </c>
      <c r="H143" s="268">
        <v>5258476</v>
      </c>
      <c r="I143" s="268">
        <v>5256191</v>
      </c>
      <c r="J143" s="268">
        <v>5335821</v>
      </c>
      <c r="K143" s="268">
        <v>5331542</v>
      </c>
      <c r="L143" s="268">
        <v>5287311</v>
      </c>
      <c r="M143" s="268">
        <v>5325523</v>
      </c>
      <c r="N143" s="268">
        <v>5253452</v>
      </c>
      <c r="O143" s="268">
        <v>5244760</v>
      </c>
      <c r="P143" s="268">
        <v>5321019</v>
      </c>
      <c r="Q143" s="268">
        <v>5446891</v>
      </c>
      <c r="R143" s="268">
        <v>5698266</v>
      </c>
      <c r="S143" s="268">
        <v>5924206</v>
      </c>
      <c r="T143" s="268">
        <v>6094690</v>
      </c>
      <c r="U143" s="57">
        <v>6221450</v>
      </c>
      <c r="V143" s="57">
        <v>6325644</v>
      </c>
      <c r="W143" s="57">
        <v>6410061</v>
      </c>
      <c r="X143" s="57">
        <v>6476581</v>
      </c>
      <c r="Y143" s="57">
        <v>6539471</v>
      </c>
      <c r="Z143" s="57">
        <v>6599035</v>
      </c>
      <c r="AA143" s="57">
        <v>6658310</v>
      </c>
      <c r="AB143" s="57">
        <v>6716942</v>
      </c>
      <c r="AC143" s="57">
        <v>6769549</v>
      </c>
      <c r="AD143" s="57">
        <v>6816268</v>
      </c>
      <c r="AE143" s="57">
        <v>6858086</v>
      </c>
      <c r="AF143" s="57">
        <v>6896324</v>
      </c>
      <c r="AG143" s="57">
        <v>6931809</v>
      </c>
      <c r="AH143" s="57">
        <v>6969436</v>
      </c>
      <c r="AI143" s="57">
        <v>7001616</v>
      </c>
      <c r="AJ143" s="57">
        <v>7033687</v>
      </c>
      <c r="AK143" s="57">
        <v>7065136</v>
      </c>
      <c r="AL143" s="57">
        <v>7095404</v>
      </c>
      <c r="AM143" s="57">
        <v>7123723</v>
      </c>
      <c r="AN143" s="57">
        <v>7150162</v>
      </c>
      <c r="AO143" s="57">
        <v>7174973</v>
      </c>
      <c r="AP143" s="57">
        <v>7195478</v>
      </c>
      <c r="AQ143" s="57">
        <v>7215766</v>
      </c>
      <c r="AR143" s="57">
        <v>7235670</v>
      </c>
      <c r="AS143" s="57">
        <v>7257139</v>
      </c>
      <c r="AT143" s="57">
        <v>7278953</v>
      </c>
      <c r="AU143" s="57">
        <v>7300726</v>
      </c>
      <c r="AV143" s="57">
        <v>7320470</v>
      </c>
      <c r="AW143" s="57">
        <v>7339049</v>
      </c>
      <c r="AX143" s="57">
        <v>7356843</v>
      </c>
      <c r="AY143" s="57">
        <v>7374293</v>
      </c>
      <c r="AZ143" s="57">
        <v>7391953</v>
      </c>
    </row>
    <row r="144" spans="1:52" x14ac:dyDescent="0.35">
      <c r="A144" s="58" t="s">
        <v>65</v>
      </c>
      <c r="B144" s="259">
        <v>4977186</v>
      </c>
      <c r="C144" s="259">
        <v>5048061</v>
      </c>
      <c r="D144" s="259">
        <v>5128284</v>
      </c>
      <c r="E144" s="259">
        <v>5160718</v>
      </c>
      <c r="F144" s="259">
        <v>5133236</v>
      </c>
      <c r="G144" s="259">
        <v>5155639</v>
      </c>
      <c r="H144" s="259">
        <v>5258476</v>
      </c>
      <c r="I144" s="259">
        <v>5256191</v>
      </c>
      <c r="J144" s="259">
        <v>5335821</v>
      </c>
      <c r="K144" s="259">
        <v>5331542</v>
      </c>
      <c r="L144" s="259">
        <v>5287311</v>
      </c>
      <c r="M144" s="259">
        <v>5325523</v>
      </c>
      <c r="N144" s="259">
        <v>5253452</v>
      </c>
      <c r="O144" s="259">
        <v>5244760</v>
      </c>
      <c r="P144" s="259">
        <v>5321019</v>
      </c>
      <c r="Q144" s="259">
        <v>5446891</v>
      </c>
      <c r="R144" s="259">
        <v>5698184</v>
      </c>
      <c r="S144" s="259">
        <v>5924025</v>
      </c>
      <c r="T144" s="259">
        <v>6094390</v>
      </c>
      <c r="U144" s="41">
        <v>6221004</v>
      </c>
      <c r="V144" s="41">
        <v>6325019</v>
      </c>
      <c r="W144" s="41">
        <v>6409206</v>
      </c>
      <c r="X144" s="41">
        <v>6475437</v>
      </c>
      <c r="Y144" s="41">
        <v>6537969</v>
      </c>
      <c r="Z144" s="41">
        <v>6597091</v>
      </c>
      <c r="AA144" s="41">
        <v>6655810</v>
      </c>
      <c r="AB144" s="41">
        <v>6713743</v>
      </c>
      <c r="AC144" s="41">
        <v>6765486</v>
      </c>
      <c r="AD144" s="41">
        <v>6811132</v>
      </c>
      <c r="AE144" s="41">
        <v>6851647</v>
      </c>
      <c r="AF144" s="41">
        <v>6888309</v>
      </c>
      <c r="AG144" s="41">
        <v>6921850</v>
      </c>
      <c r="AH144" s="41">
        <v>6957029</v>
      </c>
      <c r="AI144" s="41">
        <v>6986152</v>
      </c>
      <c r="AJ144" s="41">
        <v>7014380</v>
      </c>
      <c r="AK144" s="41">
        <v>7041055</v>
      </c>
      <c r="AL144" s="41">
        <v>7065367</v>
      </c>
      <c r="AM144" s="41">
        <v>7086233</v>
      </c>
      <c r="AN144" s="41">
        <v>7103290</v>
      </c>
      <c r="AO144" s="41">
        <v>7116441</v>
      </c>
      <c r="AP144" s="41">
        <v>7122355</v>
      </c>
      <c r="AQ144" s="41">
        <v>7124586</v>
      </c>
      <c r="AR144" s="41">
        <v>7122047</v>
      </c>
      <c r="AS144" s="41">
        <v>7115993</v>
      </c>
      <c r="AT144" s="41">
        <v>7103912</v>
      </c>
      <c r="AU144" s="41">
        <v>7084654</v>
      </c>
      <c r="AV144" s="41">
        <v>7054881</v>
      </c>
      <c r="AW144" s="41">
        <v>7014664</v>
      </c>
      <c r="AX144" s="41">
        <v>6962823</v>
      </c>
      <c r="AY144" s="41">
        <v>6899218</v>
      </c>
      <c r="AZ144" s="41">
        <v>6822844</v>
      </c>
    </row>
    <row r="145" spans="1:52" x14ac:dyDescent="0.35">
      <c r="A145" s="58" t="s">
        <v>66</v>
      </c>
      <c r="B145" s="259">
        <v>0</v>
      </c>
      <c r="C145" s="259">
        <v>0</v>
      </c>
      <c r="D145" s="259">
        <v>0</v>
      </c>
      <c r="E145" s="259">
        <v>0</v>
      </c>
      <c r="F145" s="259">
        <v>0</v>
      </c>
      <c r="G145" s="259">
        <v>0</v>
      </c>
      <c r="H145" s="259">
        <v>0</v>
      </c>
      <c r="I145" s="259">
        <v>0</v>
      </c>
      <c r="J145" s="259">
        <v>0</v>
      </c>
      <c r="K145" s="259">
        <v>0</v>
      </c>
      <c r="L145" s="259">
        <v>0</v>
      </c>
      <c r="M145" s="259">
        <v>0</v>
      </c>
      <c r="N145" s="259">
        <v>0</v>
      </c>
      <c r="O145" s="259">
        <v>0</v>
      </c>
      <c r="P145" s="259">
        <v>0</v>
      </c>
      <c r="Q145" s="259">
        <v>0</v>
      </c>
      <c r="R145" s="259">
        <v>5</v>
      </c>
      <c r="S145" s="259">
        <v>12</v>
      </c>
      <c r="T145" s="259">
        <v>19</v>
      </c>
      <c r="U145" s="42">
        <v>31</v>
      </c>
      <c r="V145" s="42">
        <v>48</v>
      </c>
      <c r="W145" s="42">
        <v>74</v>
      </c>
      <c r="X145" s="42">
        <v>109</v>
      </c>
      <c r="Y145" s="42">
        <v>155</v>
      </c>
      <c r="Z145" s="42">
        <v>214</v>
      </c>
      <c r="AA145" s="42">
        <v>297</v>
      </c>
      <c r="AB145" s="42">
        <v>403</v>
      </c>
      <c r="AC145" s="42">
        <v>542</v>
      </c>
      <c r="AD145" s="42">
        <v>722</v>
      </c>
      <c r="AE145" s="42">
        <v>956</v>
      </c>
      <c r="AF145" s="41">
        <v>1239</v>
      </c>
      <c r="AG145" s="41">
        <v>1597</v>
      </c>
      <c r="AH145" s="41">
        <v>2068</v>
      </c>
      <c r="AI145" s="41">
        <v>2687</v>
      </c>
      <c r="AJ145" s="41">
        <v>3490</v>
      </c>
      <c r="AK145" s="41">
        <v>4510</v>
      </c>
      <c r="AL145" s="41">
        <v>5792</v>
      </c>
      <c r="AM145" s="41">
        <v>7430</v>
      </c>
      <c r="AN145" s="41">
        <v>9539</v>
      </c>
      <c r="AO145" s="41">
        <v>12219</v>
      </c>
      <c r="AP145" s="41">
        <v>15633</v>
      </c>
      <c r="AQ145" s="41">
        <v>19938</v>
      </c>
      <c r="AR145" s="41">
        <v>25379</v>
      </c>
      <c r="AS145" s="41">
        <v>32143</v>
      </c>
      <c r="AT145" s="41">
        <v>40557</v>
      </c>
      <c r="AU145" s="41">
        <v>50841</v>
      </c>
      <c r="AV145" s="41">
        <v>63339</v>
      </c>
      <c r="AW145" s="41">
        <v>78236</v>
      </c>
      <c r="AX145" s="41">
        <v>95878</v>
      </c>
      <c r="AY145" s="41">
        <v>116339</v>
      </c>
      <c r="AZ145" s="41">
        <v>139892</v>
      </c>
    </row>
    <row r="146" spans="1:52" x14ac:dyDescent="0.35">
      <c r="A146" s="58" t="s">
        <v>83</v>
      </c>
      <c r="B146" s="259">
        <v>0</v>
      </c>
      <c r="C146" s="259">
        <v>0</v>
      </c>
      <c r="D146" s="259">
        <v>0</v>
      </c>
      <c r="E146" s="259">
        <v>0</v>
      </c>
      <c r="F146" s="259">
        <v>0</v>
      </c>
      <c r="G146" s="259">
        <v>0</v>
      </c>
      <c r="H146" s="259">
        <v>0</v>
      </c>
      <c r="I146" s="259">
        <v>0</v>
      </c>
      <c r="J146" s="259">
        <v>0</v>
      </c>
      <c r="K146" s="259">
        <v>0</v>
      </c>
      <c r="L146" s="259">
        <v>0</v>
      </c>
      <c r="M146" s="259">
        <v>0</v>
      </c>
      <c r="N146" s="259">
        <v>0</v>
      </c>
      <c r="O146" s="259">
        <v>0</v>
      </c>
      <c r="P146" s="259">
        <v>0</v>
      </c>
      <c r="Q146" s="259">
        <v>0</v>
      </c>
      <c r="R146" s="259">
        <v>75</v>
      </c>
      <c r="S146" s="259">
        <v>165</v>
      </c>
      <c r="T146" s="259">
        <v>270</v>
      </c>
      <c r="U146" s="42">
        <v>397</v>
      </c>
      <c r="V146" s="42">
        <v>550</v>
      </c>
      <c r="W146" s="42">
        <v>740</v>
      </c>
      <c r="X146" s="42">
        <v>967</v>
      </c>
      <c r="Y146" s="41">
        <v>1243</v>
      </c>
      <c r="Z146" s="41">
        <v>1574</v>
      </c>
      <c r="AA146" s="41">
        <v>1975</v>
      </c>
      <c r="AB146" s="41">
        <v>2469</v>
      </c>
      <c r="AC146" s="41">
        <v>3059</v>
      </c>
      <c r="AD146" s="41">
        <v>3768</v>
      </c>
      <c r="AE146" s="41">
        <v>4593</v>
      </c>
      <c r="AF146" s="41">
        <v>5559</v>
      </c>
      <c r="AG146" s="41">
        <v>6721</v>
      </c>
      <c r="AH146" s="41">
        <v>8132</v>
      </c>
      <c r="AI146" s="41">
        <v>9809</v>
      </c>
      <c r="AJ146" s="41">
        <v>11824</v>
      </c>
      <c r="AK146" s="41">
        <v>14243</v>
      </c>
      <c r="AL146" s="41">
        <v>17167</v>
      </c>
      <c r="AM146" s="41">
        <v>20669</v>
      </c>
      <c r="AN146" s="41">
        <v>24880</v>
      </c>
      <c r="AO146" s="41">
        <v>29884</v>
      </c>
      <c r="AP146" s="41">
        <v>35870</v>
      </c>
      <c r="AQ146" s="41">
        <v>42947</v>
      </c>
      <c r="AR146" s="41">
        <v>51367</v>
      </c>
      <c r="AS146" s="41">
        <v>61251</v>
      </c>
      <c r="AT146" s="41">
        <v>72951</v>
      </c>
      <c r="AU146" s="41">
        <v>86553</v>
      </c>
      <c r="AV146" s="41">
        <v>102368</v>
      </c>
      <c r="AW146" s="41">
        <v>120506</v>
      </c>
      <c r="AX146" s="41">
        <v>141358</v>
      </c>
      <c r="AY146" s="41">
        <v>164978</v>
      </c>
      <c r="AZ146" s="41">
        <v>191797</v>
      </c>
    </row>
    <row r="147" spans="1:52" x14ac:dyDescent="0.35">
      <c r="A147" s="58" t="s">
        <v>77</v>
      </c>
      <c r="B147" s="259">
        <v>0</v>
      </c>
      <c r="C147" s="259">
        <v>0</v>
      </c>
      <c r="D147" s="259">
        <v>0</v>
      </c>
      <c r="E147" s="259">
        <v>0</v>
      </c>
      <c r="F147" s="259">
        <v>0</v>
      </c>
      <c r="G147" s="259">
        <v>0</v>
      </c>
      <c r="H147" s="259">
        <v>0</v>
      </c>
      <c r="I147" s="259">
        <v>0</v>
      </c>
      <c r="J147" s="259">
        <v>0</v>
      </c>
      <c r="K147" s="259">
        <v>0</v>
      </c>
      <c r="L147" s="259">
        <v>0</v>
      </c>
      <c r="M147" s="259">
        <v>0</v>
      </c>
      <c r="N147" s="259">
        <v>0</v>
      </c>
      <c r="O147" s="259">
        <v>0</v>
      </c>
      <c r="P147" s="259">
        <v>0</v>
      </c>
      <c r="Q147" s="259">
        <v>0</v>
      </c>
      <c r="R147" s="259">
        <v>2</v>
      </c>
      <c r="S147" s="259">
        <v>4</v>
      </c>
      <c r="T147" s="259">
        <v>11</v>
      </c>
      <c r="U147" s="42">
        <v>18</v>
      </c>
      <c r="V147" s="42">
        <v>27</v>
      </c>
      <c r="W147" s="42">
        <v>41</v>
      </c>
      <c r="X147" s="42">
        <v>68</v>
      </c>
      <c r="Y147" s="42">
        <v>104</v>
      </c>
      <c r="Z147" s="42">
        <v>156</v>
      </c>
      <c r="AA147" s="42">
        <v>228</v>
      </c>
      <c r="AB147" s="42">
        <v>327</v>
      </c>
      <c r="AC147" s="42">
        <v>462</v>
      </c>
      <c r="AD147" s="42">
        <v>646</v>
      </c>
      <c r="AE147" s="42">
        <v>890</v>
      </c>
      <c r="AF147" s="41">
        <v>1217</v>
      </c>
      <c r="AG147" s="41">
        <v>1641</v>
      </c>
      <c r="AH147" s="41">
        <v>2207</v>
      </c>
      <c r="AI147" s="41">
        <v>2968</v>
      </c>
      <c r="AJ147" s="41">
        <v>3993</v>
      </c>
      <c r="AK147" s="41">
        <v>5328</v>
      </c>
      <c r="AL147" s="41">
        <v>7078</v>
      </c>
      <c r="AM147" s="41">
        <v>9391</v>
      </c>
      <c r="AN147" s="41">
        <v>12453</v>
      </c>
      <c r="AO147" s="41">
        <v>16429</v>
      </c>
      <c r="AP147" s="41">
        <v>21620</v>
      </c>
      <c r="AQ147" s="41">
        <v>28295</v>
      </c>
      <c r="AR147" s="41">
        <v>36877</v>
      </c>
      <c r="AS147" s="41">
        <v>47752</v>
      </c>
      <c r="AT147" s="41">
        <v>61533</v>
      </c>
      <c r="AU147" s="41">
        <v>78678</v>
      </c>
      <c r="AV147" s="41">
        <v>99882</v>
      </c>
      <c r="AW147" s="41">
        <v>125643</v>
      </c>
      <c r="AX147" s="41">
        <v>156784</v>
      </c>
      <c r="AY147" s="41">
        <v>193758</v>
      </c>
      <c r="AZ147" s="41">
        <v>237420</v>
      </c>
    </row>
    <row r="148" spans="1:52" x14ac:dyDescent="0.35">
      <c r="A148" s="56"/>
      <c r="B148" s="268"/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x14ac:dyDescent="0.35">
      <c r="A149" s="58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spans="1:52" x14ac:dyDescent="0.35">
      <c r="A150" s="58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</row>
    <row r="151" spans="1:52" x14ac:dyDescent="0.35">
      <c r="A151" s="58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spans="1:52" x14ac:dyDescent="0.35">
      <c r="A152" s="58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</row>
    <row r="153" spans="1:52" x14ac:dyDescent="0.35">
      <c r="A153" s="56" t="s">
        <v>68</v>
      </c>
      <c r="B153" s="268">
        <v>0</v>
      </c>
      <c r="C153" s="268">
        <v>0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8">
        <v>0</v>
      </c>
      <c r="J153" s="268">
        <v>0</v>
      </c>
      <c r="K153" s="268">
        <v>0</v>
      </c>
      <c r="L153" s="268">
        <v>0</v>
      </c>
      <c r="M153" s="268">
        <v>0</v>
      </c>
      <c r="N153" s="268">
        <v>0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7">
        <v>1106</v>
      </c>
      <c r="AH153" s="57">
        <v>2175</v>
      </c>
      <c r="AI153" s="57">
        <v>3696</v>
      </c>
      <c r="AJ153" s="57">
        <v>5743</v>
      </c>
      <c r="AK153" s="57">
        <v>8345</v>
      </c>
      <c r="AL153" s="57">
        <v>11551</v>
      </c>
      <c r="AM153" s="57">
        <v>15375</v>
      </c>
      <c r="AN153" s="57">
        <v>19842</v>
      </c>
      <c r="AO153" s="57">
        <v>24925</v>
      </c>
      <c r="AP153" s="57">
        <v>30592</v>
      </c>
      <c r="AQ153" s="57">
        <v>36823</v>
      </c>
      <c r="AR153" s="57">
        <v>43676</v>
      </c>
      <c r="AS153" s="57">
        <v>51167</v>
      </c>
      <c r="AT153" s="57">
        <v>59239</v>
      </c>
      <c r="AU153" s="57">
        <v>67923</v>
      </c>
      <c r="AV153" s="57">
        <v>77117</v>
      </c>
      <c r="AW153" s="57">
        <v>86847</v>
      </c>
      <c r="AX153" s="57">
        <v>97034</v>
      </c>
      <c r="AY153" s="57">
        <v>107672</v>
      </c>
      <c r="AZ153" s="57">
        <v>118644</v>
      </c>
    </row>
    <row r="154" spans="1:52" x14ac:dyDescent="0.35">
      <c r="A154" s="58" t="s">
        <v>69</v>
      </c>
      <c r="B154" s="259">
        <v>0</v>
      </c>
      <c r="C154" s="259">
        <v>0</v>
      </c>
      <c r="D154" s="259">
        <v>0</v>
      </c>
      <c r="E154" s="259">
        <v>0</v>
      </c>
      <c r="F154" s="259">
        <v>0</v>
      </c>
      <c r="G154" s="259">
        <v>0</v>
      </c>
      <c r="H154" s="259">
        <v>0</v>
      </c>
      <c r="I154" s="259">
        <v>0</v>
      </c>
      <c r="J154" s="259">
        <v>0</v>
      </c>
      <c r="K154" s="259">
        <v>0</v>
      </c>
      <c r="L154" s="259">
        <v>0</v>
      </c>
      <c r="M154" s="259">
        <v>0</v>
      </c>
      <c r="N154" s="259">
        <v>0</v>
      </c>
      <c r="O154" s="259">
        <v>0</v>
      </c>
      <c r="P154" s="259">
        <v>0</v>
      </c>
      <c r="Q154" s="259">
        <v>0</v>
      </c>
      <c r="R154" s="259">
        <v>0</v>
      </c>
      <c r="S154" s="259">
        <v>0</v>
      </c>
      <c r="T154" s="259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x14ac:dyDescent="0.35">
      <c r="A155" s="58" t="s">
        <v>70</v>
      </c>
      <c r="B155" s="259">
        <v>0</v>
      </c>
      <c r="C155" s="259">
        <v>0</v>
      </c>
      <c r="D155" s="259">
        <v>0</v>
      </c>
      <c r="E155" s="259">
        <v>0</v>
      </c>
      <c r="F155" s="259">
        <v>0</v>
      </c>
      <c r="G155" s="259">
        <v>0</v>
      </c>
      <c r="H155" s="259">
        <v>0</v>
      </c>
      <c r="I155" s="259">
        <v>0</v>
      </c>
      <c r="J155" s="259">
        <v>0</v>
      </c>
      <c r="K155" s="259">
        <v>0</v>
      </c>
      <c r="L155" s="259">
        <v>0</v>
      </c>
      <c r="M155" s="259">
        <v>0</v>
      </c>
      <c r="N155" s="259">
        <v>0</v>
      </c>
      <c r="O155" s="259">
        <v>0</v>
      </c>
      <c r="P155" s="259">
        <v>0</v>
      </c>
      <c r="Q155" s="259">
        <v>0</v>
      </c>
      <c r="R155" s="259">
        <v>0</v>
      </c>
      <c r="S155" s="259">
        <v>0</v>
      </c>
      <c r="T155" s="259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x14ac:dyDescent="0.35">
      <c r="A156" s="58" t="s">
        <v>71</v>
      </c>
      <c r="B156" s="259">
        <v>0</v>
      </c>
      <c r="C156" s="259">
        <v>0</v>
      </c>
      <c r="D156" s="259">
        <v>0</v>
      </c>
      <c r="E156" s="259">
        <v>0</v>
      </c>
      <c r="F156" s="259">
        <v>0</v>
      </c>
      <c r="G156" s="259">
        <v>0</v>
      </c>
      <c r="H156" s="259">
        <v>0</v>
      </c>
      <c r="I156" s="259">
        <v>0</v>
      </c>
      <c r="J156" s="259">
        <v>0</v>
      </c>
      <c r="K156" s="259">
        <v>0</v>
      </c>
      <c r="L156" s="259">
        <v>0</v>
      </c>
      <c r="M156" s="259">
        <v>0</v>
      </c>
      <c r="N156" s="259">
        <v>0</v>
      </c>
      <c r="O156" s="259">
        <v>0</v>
      </c>
      <c r="P156" s="259">
        <v>0</v>
      </c>
      <c r="Q156" s="259">
        <v>0</v>
      </c>
      <c r="R156" s="259">
        <v>0</v>
      </c>
      <c r="S156" s="259">
        <v>0</v>
      </c>
      <c r="T156" s="259">
        <v>1</v>
      </c>
      <c r="U156" s="42">
        <v>4</v>
      </c>
      <c r="V156" s="42">
        <v>9</v>
      </c>
      <c r="W156" s="42">
        <v>10</v>
      </c>
      <c r="X156" s="42">
        <v>10</v>
      </c>
      <c r="Y156" s="42">
        <v>10</v>
      </c>
      <c r="Z156" s="42">
        <v>10</v>
      </c>
      <c r="AA156" s="42">
        <v>11</v>
      </c>
      <c r="AB156" s="42">
        <v>12</v>
      </c>
      <c r="AC156" s="42">
        <v>14</v>
      </c>
      <c r="AD156" s="42">
        <v>25</v>
      </c>
      <c r="AE156" s="42">
        <v>116</v>
      </c>
      <c r="AF156" s="42">
        <v>444</v>
      </c>
      <c r="AG156" s="41">
        <v>1106</v>
      </c>
      <c r="AH156" s="41">
        <v>2175</v>
      </c>
      <c r="AI156" s="41">
        <v>3696</v>
      </c>
      <c r="AJ156" s="41">
        <v>5743</v>
      </c>
      <c r="AK156" s="41">
        <v>8345</v>
      </c>
      <c r="AL156" s="41">
        <v>11551</v>
      </c>
      <c r="AM156" s="41">
        <v>15375</v>
      </c>
      <c r="AN156" s="41">
        <v>19842</v>
      </c>
      <c r="AO156" s="41">
        <v>24925</v>
      </c>
      <c r="AP156" s="41">
        <v>30592</v>
      </c>
      <c r="AQ156" s="41">
        <v>36823</v>
      </c>
      <c r="AR156" s="41">
        <v>43676</v>
      </c>
      <c r="AS156" s="41">
        <v>51167</v>
      </c>
      <c r="AT156" s="41">
        <v>59239</v>
      </c>
      <c r="AU156" s="41">
        <v>67923</v>
      </c>
      <c r="AV156" s="41">
        <v>77117</v>
      </c>
      <c r="AW156" s="41">
        <v>86847</v>
      </c>
      <c r="AX156" s="41">
        <v>97034</v>
      </c>
      <c r="AY156" s="41">
        <v>107672</v>
      </c>
      <c r="AZ156" s="41">
        <v>118644</v>
      </c>
    </row>
    <row r="157" spans="1:52" x14ac:dyDescent="0.35">
      <c r="A157" s="58" t="s">
        <v>78</v>
      </c>
      <c r="B157" s="259">
        <v>0</v>
      </c>
      <c r="C157" s="259">
        <v>0</v>
      </c>
      <c r="D157" s="259">
        <v>0</v>
      </c>
      <c r="E157" s="259">
        <v>0</v>
      </c>
      <c r="F157" s="259">
        <v>0</v>
      </c>
      <c r="G157" s="259">
        <v>0</v>
      </c>
      <c r="H157" s="259">
        <v>0</v>
      </c>
      <c r="I157" s="259">
        <v>0</v>
      </c>
      <c r="J157" s="259">
        <v>0</v>
      </c>
      <c r="K157" s="259">
        <v>0</v>
      </c>
      <c r="L157" s="259">
        <v>0</v>
      </c>
      <c r="M157" s="259">
        <v>0</v>
      </c>
      <c r="N157" s="259">
        <v>0</v>
      </c>
      <c r="O157" s="259">
        <v>0</v>
      </c>
      <c r="P157" s="259">
        <v>0</v>
      </c>
      <c r="Q157" s="259">
        <v>0</v>
      </c>
      <c r="R157" s="259">
        <v>0</v>
      </c>
      <c r="S157" s="259">
        <v>0</v>
      </c>
      <c r="T157" s="259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</row>
    <row r="158" spans="1:52" x14ac:dyDescent="0.35">
      <c r="A158" s="56" t="s">
        <v>72</v>
      </c>
      <c r="B158" s="268">
        <v>0</v>
      </c>
      <c r="C158" s="268">
        <v>0</v>
      </c>
      <c r="D158" s="268">
        <v>0</v>
      </c>
      <c r="E158" s="268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0</v>
      </c>
      <c r="Q158" s="268">
        <v>0</v>
      </c>
      <c r="R158" s="268">
        <v>15</v>
      </c>
      <c r="S158" s="268">
        <v>34</v>
      </c>
      <c r="T158" s="268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7">
        <v>2112</v>
      </c>
      <c r="AH158" s="57">
        <v>4824</v>
      </c>
      <c r="AI158" s="57">
        <v>8844</v>
      </c>
      <c r="AJ158" s="57">
        <v>14317</v>
      </c>
      <c r="AK158" s="57">
        <v>21261</v>
      </c>
      <c r="AL158" s="57">
        <v>29829</v>
      </c>
      <c r="AM158" s="57">
        <v>40026</v>
      </c>
      <c r="AN158" s="57">
        <v>51834</v>
      </c>
      <c r="AO158" s="57">
        <v>65166</v>
      </c>
      <c r="AP158" s="57">
        <v>79951</v>
      </c>
      <c r="AQ158" s="57">
        <v>96202</v>
      </c>
      <c r="AR158" s="57">
        <v>113973</v>
      </c>
      <c r="AS158" s="57">
        <v>133199</v>
      </c>
      <c r="AT158" s="57">
        <v>153847</v>
      </c>
      <c r="AU158" s="57">
        <v>175862</v>
      </c>
      <c r="AV158" s="57">
        <v>199065</v>
      </c>
      <c r="AW158" s="57">
        <v>223556</v>
      </c>
      <c r="AX158" s="57">
        <v>249085</v>
      </c>
      <c r="AY158" s="57">
        <v>275637</v>
      </c>
      <c r="AZ158" s="57">
        <v>302983</v>
      </c>
    </row>
    <row r="159" spans="1:52" x14ac:dyDescent="0.35">
      <c r="A159" s="58" t="s">
        <v>73</v>
      </c>
      <c r="B159" s="259">
        <v>0</v>
      </c>
      <c r="C159" s="259">
        <v>0</v>
      </c>
      <c r="D159" s="259">
        <v>0</v>
      </c>
      <c r="E159" s="259">
        <v>0</v>
      </c>
      <c r="F159" s="259">
        <v>0</v>
      </c>
      <c r="G159" s="259">
        <v>0</v>
      </c>
      <c r="H159" s="259">
        <v>0</v>
      </c>
      <c r="I159" s="259">
        <v>0</v>
      </c>
      <c r="J159" s="259">
        <v>0</v>
      </c>
      <c r="K159" s="259">
        <v>0</v>
      </c>
      <c r="L159" s="259">
        <v>0</v>
      </c>
      <c r="M159" s="259">
        <v>0</v>
      </c>
      <c r="N159" s="259">
        <v>0</v>
      </c>
      <c r="O159" s="259">
        <v>0</v>
      </c>
      <c r="P159" s="259">
        <v>0</v>
      </c>
      <c r="Q159" s="259">
        <v>0</v>
      </c>
      <c r="R159" s="259">
        <v>0</v>
      </c>
      <c r="S159" s="259">
        <v>0</v>
      </c>
      <c r="T159" s="259">
        <v>0</v>
      </c>
      <c r="U159" s="42">
        <v>1</v>
      </c>
      <c r="V159" s="42">
        <v>4</v>
      </c>
      <c r="W159" s="42">
        <v>4</v>
      </c>
      <c r="X159" s="42">
        <v>4</v>
      </c>
      <c r="Y159" s="42">
        <v>4</v>
      </c>
      <c r="Z159" s="42">
        <v>4</v>
      </c>
      <c r="AA159" s="42">
        <v>4</v>
      </c>
      <c r="AB159" s="42">
        <v>4</v>
      </c>
      <c r="AC159" s="42">
        <v>4</v>
      </c>
      <c r="AD159" s="42">
        <v>4</v>
      </c>
      <c r="AE159" s="42">
        <v>4</v>
      </c>
      <c r="AF159" s="42">
        <v>237</v>
      </c>
      <c r="AG159" s="41">
        <v>1011</v>
      </c>
      <c r="AH159" s="41">
        <v>2500</v>
      </c>
      <c r="AI159" s="41">
        <v>4851</v>
      </c>
      <c r="AJ159" s="41">
        <v>8246</v>
      </c>
      <c r="AK159" s="41">
        <v>12795</v>
      </c>
      <c r="AL159" s="41">
        <v>18687</v>
      </c>
      <c r="AM159" s="41">
        <v>26034</v>
      </c>
      <c r="AN159" s="41">
        <v>34868</v>
      </c>
      <c r="AO159" s="41">
        <v>45236</v>
      </c>
      <c r="AP159" s="41">
        <v>57114</v>
      </c>
      <c r="AQ159" s="41">
        <v>70625</v>
      </c>
      <c r="AR159" s="41">
        <v>85817</v>
      </c>
      <c r="AS159" s="41">
        <v>102672</v>
      </c>
      <c r="AT159" s="41">
        <v>121144</v>
      </c>
      <c r="AU159" s="41">
        <v>141245</v>
      </c>
      <c r="AV159" s="41">
        <v>162724</v>
      </c>
      <c r="AW159" s="41">
        <v>185672</v>
      </c>
      <c r="AX159" s="41">
        <v>209820</v>
      </c>
      <c r="AY159" s="41">
        <v>235156</v>
      </c>
      <c r="AZ159" s="41">
        <v>261375</v>
      </c>
    </row>
    <row r="160" spans="1:52" x14ac:dyDescent="0.35">
      <c r="A160" s="60" t="s">
        <v>79</v>
      </c>
      <c r="B160" s="260">
        <v>0</v>
      </c>
      <c r="C160" s="260">
        <v>0</v>
      </c>
      <c r="D160" s="260">
        <v>0</v>
      </c>
      <c r="E160" s="260">
        <v>0</v>
      </c>
      <c r="F160" s="260">
        <v>0</v>
      </c>
      <c r="G160" s="260">
        <v>0</v>
      </c>
      <c r="H160" s="260">
        <v>0</v>
      </c>
      <c r="I160" s="260">
        <v>0</v>
      </c>
      <c r="J160" s="260">
        <v>0</v>
      </c>
      <c r="K160" s="260">
        <v>0</v>
      </c>
      <c r="L160" s="260">
        <v>0</v>
      </c>
      <c r="M160" s="260">
        <v>0</v>
      </c>
      <c r="N160" s="260">
        <v>0</v>
      </c>
      <c r="O160" s="260">
        <v>0</v>
      </c>
      <c r="P160" s="260">
        <v>0</v>
      </c>
      <c r="Q160" s="260">
        <v>0</v>
      </c>
      <c r="R160" s="260">
        <v>15</v>
      </c>
      <c r="S160" s="260">
        <v>34</v>
      </c>
      <c r="T160" s="260">
        <v>59</v>
      </c>
      <c r="U160" s="61">
        <v>88</v>
      </c>
      <c r="V160" s="61">
        <v>123</v>
      </c>
      <c r="W160" s="61">
        <v>124</v>
      </c>
      <c r="X160" s="61">
        <v>124</v>
      </c>
      <c r="Y160" s="61">
        <v>124</v>
      </c>
      <c r="Z160" s="61">
        <v>124</v>
      </c>
      <c r="AA160" s="61">
        <v>124</v>
      </c>
      <c r="AB160" s="61">
        <v>124</v>
      </c>
      <c r="AC160" s="61">
        <v>121</v>
      </c>
      <c r="AD160" s="61">
        <v>114</v>
      </c>
      <c r="AE160" s="61">
        <v>104</v>
      </c>
      <c r="AF160" s="61">
        <v>360</v>
      </c>
      <c r="AG160" s="44">
        <v>1101</v>
      </c>
      <c r="AH160" s="44">
        <v>2324</v>
      </c>
      <c r="AI160" s="44">
        <v>3993</v>
      </c>
      <c r="AJ160" s="44">
        <v>6071</v>
      </c>
      <c r="AK160" s="44">
        <v>8466</v>
      </c>
      <c r="AL160" s="44">
        <v>11142</v>
      </c>
      <c r="AM160" s="44">
        <v>13992</v>
      </c>
      <c r="AN160" s="44">
        <v>16966</v>
      </c>
      <c r="AO160" s="44">
        <v>19930</v>
      </c>
      <c r="AP160" s="44">
        <v>22837</v>
      </c>
      <c r="AQ160" s="44">
        <v>25577</v>
      </c>
      <c r="AR160" s="44">
        <v>28156</v>
      </c>
      <c r="AS160" s="44">
        <v>30527</v>
      </c>
      <c r="AT160" s="44">
        <v>32703</v>
      </c>
      <c r="AU160" s="44">
        <v>34617</v>
      </c>
      <c r="AV160" s="44">
        <v>36341</v>
      </c>
      <c r="AW160" s="44">
        <v>37884</v>
      </c>
      <c r="AX160" s="44">
        <v>39265</v>
      </c>
      <c r="AY160" s="44">
        <v>40481</v>
      </c>
      <c r="AZ160" s="44">
        <v>41608</v>
      </c>
    </row>
    <row r="161" spans="1:52" x14ac:dyDescent="0.35">
      <c r="A161" s="54" t="s">
        <v>84</v>
      </c>
      <c r="B161" s="267">
        <v>330063.1790475634</v>
      </c>
      <c r="C161" s="267">
        <v>351009.88082532288</v>
      </c>
      <c r="D161" s="267">
        <v>367916.21092722681</v>
      </c>
      <c r="E161" s="267">
        <v>375039.24138334551</v>
      </c>
      <c r="F161" s="267">
        <v>437118.85675420141</v>
      </c>
      <c r="G161" s="267">
        <v>450916.33850810013</v>
      </c>
      <c r="H161" s="267">
        <v>471389.73345569643</v>
      </c>
      <c r="I161" s="267">
        <v>487164.69491664221</v>
      </c>
      <c r="J161" s="267">
        <v>485137.90327165648</v>
      </c>
      <c r="K161" s="267">
        <v>433480.55668062117</v>
      </c>
      <c r="L161" s="267">
        <v>449102.96609892522</v>
      </c>
      <c r="M161" s="267">
        <v>448425.45298816875</v>
      </c>
      <c r="N161" s="267">
        <v>450237.31172665808</v>
      </c>
      <c r="O161" s="267">
        <v>475561.47037679993</v>
      </c>
      <c r="P161" s="267">
        <v>478848.58149429015</v>
      </c>
      <c r="Q161" s="267">
        <v>490039.99146842147</v>
      </c>
      <c r="R161" s="267">
        <v>514872</v>
      </c>
      <c r="S161" s="267">
        <v>537527</v>
      </c>
      <c r="T161" s="267">
        <v>557528</v>
      </c>
      <c r="U161" s="55">
        <v>573272</v>
      </c>
      <c r="V161" s="55">
        <v>585902</v>
      </c>
      <c r="W161" s="55">
        <v>597249</v>
      </c>
      <c r="X161" s="55">
        <v>607366</v>
      </c>
      <c r="Y161" s="55">
        <v>617124</v>
      </c>
      <c r="Z161" s="55">
        <v>626600</v>
      </c>
      <c r="AA161" s="55">
        <v>635907</v>
      </c>
      <c r="AB161" s="55">
        <v>644339</v>
      </c>
      <c r="AC161" s="55">
        <v>652261</v>
      </c>
      <c r="AD161" s="55">
        <v>659939</v>
      </c>
      <c r="AE161" s="55">
        <v>667517</v>
      </c>
      <c r="AF161" s="55">
        <v>675050</v>
      </c>
      <c r="AG161" s="55">
        <v>682560</v>
      </c>
      <c r="AH161" s="55">
        <v>690298</v>
      </c>
      <c r="AI161" s="55">
        <v>697454</v>
      </c>
      <c r="AJ161" s="55">
        <v>704743</v>
      </c>
      <c r="AK161" s="55">
        <v>712190</v>
      </c>
      <c r="AL161" s="55">
        <v>719868</v>
      </c>
      <c r="AM161" s="55">
        <v>727789</v>
      </c>
      <c r="AN161" s="55">
        <v>735938</v>
      </c>
      <c r="AO161" s="55">
        <v>744308</v>
      </c>
      <c r="AP161" s="55">
        <v>752968</v>
      </c>
      <c r="AQ161" s="55">
        <v>761968</v>
      </c>
      <c r="AR161" s="55">
        <v>771273</v>
      </c>
      <c r="AS161" s="55">
        <v>780842</v>
      </c>
      <c r="AT161" s="55">
        <v>790583</v>
      </c>
      <c r="AU161" s="55">
        <v>800570</v>
      </c>
      <c r="AV161" s="55">
        <v>810711</v>
      </c>
      <c r="AW161" s="55">
        <v>820983</v>
      </c>
      <c r="AX161" s="55">
        <v>831398</v>
      </c>
      <c r="AY161" s="55">
        <v>841970</v>
      </c>
      <c r="AZ161" s="55">
        <v>852765</v>
      </c>
    </row>
    <row r="162" spans="1:52" x14ac:dyDescent="0.35">
      <c r="A162" s="56" t="s">
        <v>63</v>
      </c>
      <c r="B162" s="268">
        <v>330063.1790475634</v>
      </c>
      <c r="C162" s="268">
        <v>351009.88082532288</v>
      </c>
      <c r="D162" s="268">
        <v>367916.21092722681</v>
      </c>
      <c r="E162" s="268">
        <v>375039.24138334551</v>
      </c>
      <c r="F162" s="268">
        <v>437118.85675420141</v>
      </c>
      <c r="G162" s="268">
        <v>450916.33850810013</v>
      </c>
      <c r="H162" s="268">
        <v>471389.73345569643</v>
      </c>
      <c r="I162" s="268">
        <v>487164.69491664221</v>
      </c>
      <c r="J162" s="268">
        <v>485137.90327165648</v>
      </c>
      <c r="K162" s="268">
        <v>433480.55668062117</v>
      </c>
      <c r="L162" s="268">
        <v>449102.96609892522</v>
      </c>
      <c r="M162" s="268">
        <v>448425.45298816875</v>
      </c>
      <c r="N162" s="268">
        <v>450237.31172665808</v>
      </c>
      <c r="O162" s="268">
        <v>475561.47037679993</v>
      </c>
      <c r="P162" s="268">
        <v>478848.58149429015</v>
      </c>
      <c r="Q162" s="268">
        <v>490039.99146842147</v>
      </c>
      <c r="R162" s="268">
        <v>514870</v>
      </c>
      <c r="S162" s="268">
        <v>537523</v>
      </c>
      <c r="T162" s="268">
        <v>557520</v>
      </c>
      <c r="U162" s="57">
        <v>573259</v>
      </c>
      <c r="V162" s="57">
        <v>585882</v>
      </c>
      <c r="W162" s="57">
        <v>597229</v>
      </c>
      <c r="X162" s="57">
        <v>607346</v>
      </c>
      <c r="Y162" s="57">
        <v>617105</v>
      </c>
      <c r="Z162" s="57">
        <v>626585</v>
      </c>
      <c r="AA162" s="57">
        <v>635896</v>
      </c>
      <c r="AB162" s="57">
        <v>644331</v>
      </c>
      <c r="AC162" s="57">
        <v>652257</v>
      </c>
      <c r="AD162" s="57">
        <v>659937</v>
      </c>
      <c r="AE162" s="57">
        <v>667499</v>
      </c>
      <c r="AF162" s="57">
        <v>674836</v>
      </c>
      <c r="AG162" s="57">
        <v>681813</v>
      </c>
      <c r="AH162" s="57">
        <v>688650</v>
      </c>
      <c r="AI162" s="57">
        <v>694513</v>
      </c>
      <c r="AJ162" s="57">
        <v>700141</v>
      </c>
      <c r="AK162" s="57">
        <v>705563</v>
      </c>
      <c r="AL162" s="57">
        <v>710872</v>
      </c>
      <c r="AM162" s="57">
        <v>716119</v>
      </c>
      <c r="AN162" s="57">
        <v>721362</v>
      </c>
      <c r="AO162" s="57">
        <v>726589</v>
      </c>
      <c r="AP162" s="57">
        <v>731867</v>
      </c>
      <c r="AQ162" s="57">
        <v>737195</v>
      </c>
      <c r="AR162" s="57">
        <v>742543</v>
      </c>
      <c r="AS162" s="57">
        <v>747869</v>
      </c>
      <c r="AT162" s="57">
        <v>753090</v>
      </c>
      <c r="AU162" s="57">
        <v>758253</v>
      </c>
      <c r="AV162" s="57">
        <v>763315</v>
      </c>
      <c r="AW162" s="57">
        <v>768224</v>
      </c>
      <c r="AX162" s="57">
        <v>773073</v>
      </c>
      <c r="AY162" s="57">
        <v>777837</v>
      </c>
      <c r="AZ162" s="57">
        <v>782544</v>
      </c>
    </row>
    <row r="163" spans="1:52" x14ac:dyDescent="0.35">
      <c r="A163" s="58" t="s">
        <v>65</v>
      </c>
      <c r="B163" s="259">
        <v>330063.1790475634</v>
      </c>
      <c r="C163" s="259">
        <v>351009.88082532288</v>
      </c>
      <c r="D163" s="259">
        <v>367916.21092722681</v>
      </c>
      <c r="E163" s="259">
        <v>375039.24138334551</v>
      </c>
      <c r="F163" s="259">
        <v>437118.85675420141</v>
      </c>
      <c r="G163" s="259">
        <v>450916.33850810013</v>
      </c>
      <c r="H163" s="259">
        <v>471389.73345569643</v>
      </c>
      <c r="I163" s="259">
        <v>487164.69491664221</v>
      </c>
      <c r="J163" s="259">
        <v>485137.90327165648</v>
      </c>
      <c r="K163" s="259">
        <v>433480.55668062117</v>
      </c>
      <c r="L163" s="259">
        <v>449102.96609892522</v>
      </c>
      <c r="M163" s="259">
        <v>448425.45298816875</v>
      </c>
      <c r="N163" s="259">
        <v>450237.31172665808</v>
      </c>
      <c r="O163" s="259">
        <v>475561.47037679993</v>
      </c>
      <c r="P163" s="259">
        <v>478848.58149429015</v>
      </c>
      <c r="Q163" s="259">
        <v>490039.99146842147</v>
      </c>
      <c r="R163" s="259">
        <v>514859</v>
      </c>
      <c r="S163" s="259">
        <v>537496</v>
      </c>
      <c r="T163" s="259">
        <v>557473</v>
      </c>
      <c r="U163" s="41">
        <v>573188</v>
      </c>
      <c r="V163" s="41">
        <v>585781</v>
      </c>
      <c r="W163" s="41">
        <v>597092</v>
      </c>
      <c r="X163" s="41">
        <v>607166</v>
      </c>
      <c r="Y163" s="41">
        <v>616870</v>
      </c>
      <c r="Z163" s="41">
        <v>626289</v>
      </c>
      <c r="AA163" s="41">
        <v>635524</v>
      </c>
      <c r="AB163" s="41">
        <v>643860</v>
      </c>
      <c r="AC163" s="41">
        <v>651670</v>
      </c>
      <c r="AD163" s="41">
        <v>659209</v>
      </c>
      <c r="AE163" s="41">
        <v>666592</v>
      </c>
      <c r="AF163" s="41">
        <v>673711</v>
      </c>
      <c r="AG163" s="41">
        <v>680414</v>
      </c>
      <c r="AH163" s="41">
        <v>686911</v>
      </c>
      <c r="AI163" s="41">
        <v>692354</v>
      </c>
      <c r="AJ163" s="41">
        <v>697465</v>
      </c>
      <c r="AK163" s="41">
        <v>702259</v>
      </c>
      <c r="AL163" s="41">
        <v>706788</v>
      </c>
      <c r="AM163" s="41">
        <v>711068</v>
      </c>
      <c r="AN163" s="41">
        <v>715111</v>
      </c>
      <c r="AO163" s="41">
        <v>718832</v>
      </c>
      <c r="AP163" s="41">
        <v>722240</v>
      </c>
      <c r="AQ163" s="41">
        <v>725263</v>
      </c>
      <c r="AR163" s="41">
        <v>727785</v>
      </c>
      <c r="AS163" s="41">
        <v>729648</v>
      </c>
      <c r="AT163" s="41">
        <v>730670</v>
      </c>
      <c r="AU163" s="41">
        <v>730760</v>
      </c>
      <c r="AV163" s="41">
        <v>729757</v>
      </c>
      <c r="AW163" s="41">
        <v>727489</v>
      </c>
      <c r="AX163" s="41">
        <v>723911</v>
      </c>
      <c r="AY163" s="41">
        <v>718917</v>
      </c>
      <c r="AZ163" s="41">
        <v>712466</v>
      </c>
    </row>
    <row r="164" spans="1:52" x14ac:dyDescent="0.35">
      <c r="A164" s="58" t="s">
        <v>66</v>
      </c>
      <c r="B164" s="259">
        <v>0</v>
      </c>
      <c r="C164" s="259">
        <v>0</v>
      </c>
      <c r="D164" s="259">
        <v>0</v>
      </c>
      <c r="E164" s="259">
        <v>0</v>
      </c>
      <c r="F164" s="259">
        <v>0</v>
      </c>
      <c r="G164" s="259">
        <v>0</v>
      </c>
      <c r="H164" s="259">
        <v>0</v>
      </c>
      <c r="I164" s="259">
        <v>0</v>
      </c>
      <c r="J164" s="259">
        <v>0</v>
      </c>
      <c r="K164" s="259">
        <v>0</v>
      </c>
      <c r="L164" s="259">
        <v>0</v>
      </c>
      <c r="M164" s="259">
        <v>0</v>
      </c>
      <c r="N164" s="259">
        <v>0</v>
      </c>
      <c r="O164" s="259">
        <v>0</v>
      </c>
      <c r="P164" s="259">
        <v>0</v>
      </c>
      <c r="Q164" s="259">
        <v>0</v>
      </c>
      <c r="R164" s="259">
        <v>0</v>
      </c>
      <c r="S164" s="259">
        <v>0</v>
      </c>
      <c r="T164" s="259">
        <v>1</v>
      </c>
      <c r="U164" s="42">
        <v>2</v>
      </c>
      <c r="V164" s="42">
        <v>4</v>
      </c>
      <c r="W164" s="42">
        <v>6</v>
      </c>
      <c r="X164" s="42">
        <v>9</v>
      </c>
      <c r="Y164" s="42">
        <v>14</v>
      </c>
      <c r="Z164" s="42">
        <v>21</v>
      </c>
      <c r="AA164" s="42">
        <v>32</v>
      </c>
      <c r="AB164" s="42">
        <v>46</v>
      </c>
      <c r="AC164" s="42">
        <v>64</v>
      </c>
      <c r="AD164" s="42">
        <v>86</v>
      </c>
      <c r="AE164" s="42">
        <v>116</v>
      </c>
      <c r="AF164" s="42">
        <v>154</v>
      </c>
      <c r="AG164" s="42">
        <v>202</v>
      </c>
      <c r="AH164" s="42">
        <v>267</v>
      </c>
      <c r="AI164" s="42">
        <v>345</v>
      </c>
      <c r="AJ164" s="42">
        <v>444</v>
      </c>
      <c r="AK164" s="42">
        <v>568</v>
      </c>
      <c r="AL164" s="42">
        <v>728</v>
      </c>
      <c r="AM164" s="42">
        <v>933</v>
      </c>
      <c r="AN164" s="41">
        <v>1191</v>
      </c>
      <c r="AO164" s="41">
        <v>1517</v>
      </c>
      <c r="AP164" s="41">
        <v>1934</v>
      </c>
      <c r="AQ164" s="41">
        <v>2456</v>
      </c>
      <c r="AR164" s="41">
        <v>3103</v>
      </c>
      <c r="AS164" s="41">
        <v>3907</v>
      </c>
      <c r="AT164" s="41">
        <v>4890</v>
      </c>
      <c r="AU164" s="41">
        <v>6088</v>
      </c>
      <c r="AV164" s="41">
        <v>7526</v>
      </c>
      <c r="AW164" s="41">
        <v>9242</v>
      </c>
      <c r="AX164" s="41">
        <v>11250</v>
      </c>
      <c r="AY164" s="41">
        <v>13565</v>
      </c>
      <c r="AZ164" s="41">
        <v>16182</v>
      </c>
    </row>
    <row r="165" spans="1:52" x14ac:dyDescent="0.35">
      <c r="A165" s="58" t="s">
        <v>83</v>
      </c>
      <c r="B165" s="259">
        <v>0</v>
      </c>
      <c r="C165" s="259">
        <v>0</v>
      </c>
      <c r="D165" s="259">
        <v>0</v>
      </c>
      <c r="E165" s="259">
        <v>0</v>
      </c>
      <c r="F165" s="259">
        <v>0</v>
      </c>
      <c r="G165" s="259">
        <v>0</v>
      </c>
      <c r="H165" s="259">
        <v>0</v>
      </c>
      <c r="I165" s="259">
        <v>0</v>
      </c>
      <c r="J165" s="259">
        <v>0</v>
      </c>
      <c r="K165" s="259">
        <v>0</v>
      </c>
      <c r="L165" s="259">
        <v>0</v>
      </c>
      <c r="M165" s="259">
        <v>0</v>
      </c>
      <c r="N165" s="259">
        <v>0</v>
      </c>
      <c r="O165" s="259">
        <v>0</v>
      </c>
      <c r="P165" s="259">
        <v>0</v>
      </c>
      <c r="Q165" s="259">
        <v>0</v>
      </c>
      <c r="R165" s="259">
        <v>11</v>
      </c>
      <c r="S165" s="259">
        <v>27</v>
      </c>
      <c r="T165" s="259">
        <v>46</v>
      </c>
      <c r="U165" s="42">
        <v>69</v>
      </c>
      <c r="V165" s="42">
        <v>96</v>
      </c>
      <c r="W165" s="42">
        <v>128</v>
      </c>
      <c r="X165" s="42">
        <v>166</v>
      </c>
      <c r="Y165" s="42">
        <v>214</v>
      </c>
      <c r="Z165" s="42">
        <v>263</v>
      </c>
      <c r="AA165" s="42">
        <v>321</v>
      </c>
      <c r="AB165" s="42">
        <v>392</v>
      </c>
      <c r="AC165" s="42">
        <v>472</v>
      </c>
      <c r="AD165" s="42">
        <v>568</v>
      </c>
      <c r="AE165" s="42">
        <v>686</v>
      </c>
      <c r="AF165" s="42">
        <v>827</v>
      </c>
      <c r="AG165" s="42">
        <v>999</v>
      </c>
      <c r="AH165" s="41">
        <v>1200</v>
      </c>
      <c r="AI165" s="41">
        <v>1444</v>
      </c>
      <c r="AJ165" s="41">
        <v>1737</v>
      </c>
      <c r="AK165" s="41">
        <v>2083</v>
      </c>
      <c r="AL165" s="41">
        <v>2493</v>
      </c>
      <c r="AM165" s="41">
        <v>2979</v>
      </c>
      <c r="AN165" s="41">
        <v>3561</v>
      </c>
      <c r="AO165" s="41">
        <v>4260</v>
      </c>
      <c r="AP165" s="41">
        <v>5095</v>
      </c>
      <c r="AQ165" s="41">
        <v>6082</v>
      </c>
      <c r="AR165" s="41">
        <v>7256</v>
      </c>
      <c r="AS165" s="41">
        <v>8640</v>
      </c>
      <c r="AT165" s="41">
        <v>10254</v>
      </c>
      <c r="AU165" s="41">
        <v>12128</v>
      </c>
      <c r="AV165" s="41">
        <v>14286</v>
      </c>
      <c r="AW165" s="41">
        <v>16756</v>
      </c>
      <c r="AX165" s="41">
        <v>19581</v>
      </c>
      <c r="AY165" s="41">
        <v>22781</v>
      </c>
      <c r="AZ165" s="41">
        <v>26402</v>
      </c>
    </row>
    <row r="166" spans="1:52" x14ac:dyDescent="0.35">
      <c r="A166" s="58" t="s">
        <v>77</v>
      </c>
      <c r="B166" s="259">
        <v>0</v>
      </c>
      <c r="C166" s="259">
        <v>0</v>
      </c>
      <c r="D166" s="259">
        <v>0</v>
      </c>
      <c r="E166" s="259">
        <v>0</v>
      </c>
      <c r="F166" s="259">
        <v>0</v>
      </c>
      <c r="G166" s="259">
        <v>0</v>
      </c>
      <c r="H166" s="259">
        <v>0</v>
      </c>
      <c r="I166" s="259">
        <v>0</v>
      </c>
      <c r="J166" s="259">
        <v>0</v>
      </c>
      <c r="K166" s="259">
        <v>0</v>
      </c>
      <c r="L166" s="259">
        <v>0</v>
      </c>
      <c r="M166" s="259">
        <v>0</v>
      </c>
      <c r="N166" s="259">
        <v>0</v>
      </c>
      <c r="O166" s="259">
        <v>0</v>
      </c>
      <c r="P166" s="259">
        <v>0</v>
      </c>
      <c r="Q166" s="259">
        <v>0</v>
      </c>
      <c r="R166" s="259">
        <v>0</v>
      </c>
      <c r="S166" s="259">
        <v>0</v>
      </c>
      <c r="T166" s="259">
        <v>0</v>
      </c>
      <c r="U166" s="42">
        <v>0</v>
      </c>
      <c r="V166" s="42">
        <v>1</v>
      </c>
      <c r="W166" s="42">
        <v>3</v>
      </c>
      <c r="X166" s="42">
        <v>5</v>
      </c>
      <c r="Y166" s="42">
        <v>7</v>
      </c>
      <c r="Z166" s="42">
        <v>12</v>
      </c>
      <c r="AA166" s="42">
        <v>19</v>
      </c>
      <c r="AB166" s="42">
        <v>33</v>
      </c>
      <c r="AC166" s="42">
        <v>51</v>
      </c>
      <c r="AD166" s="42">
        <v>74</v>
      </c>
      <c r="AE166" s="42">
        <v>105</v>
      </c>
      <c r="AF166" s="42">
        <v>144</v>
      </c>
      <c r="AG166" s="42">
        <v>198</v>
      </c>
      <c r="AH166" s="42">
        <v>272</v>
      </c>
      <c r="AI166" s="42">
        <v>370</v>
      </c>
      <c r="AJ166" s="42">
        <v>495</v>
      </c>
      <c r="AK166" s="42">
        <v>653</v>
      </c>
      <c r="AL166" s="42">
        <v>863</v>
      </c>
      <c r="AM166" s="41">
        <v>1139</v>
      </c>
      <c r="AN166" s="41">
        <v>1499</v>
      </c>
      <c r="AO166" s="41">
        <v>1980</v>
      </c>
      <c r="AP166" s="41">
        <v>2598</v>
      </c>
      <c r="AQ166" s="41">
        <v>3394</v>
      </c>
      <c r="AR166" s="41">
        <v>4399</v>
      </c>
      <c r="AS166" s="41">
        <v>5674</v>
      </c>
      <c r="AT166" s="41">
        <v>7276</v>
      </c>
      <c r="AU166" s="41">
        <v>9277</v>
      </c>
      <c r="AV166" s="41">
        <v>11746</v>
      </c>
      <c r="AW166" s="41">
        <v>14737</v>
      </c>
      <c r="AX166" s="41">
        <v>18331</v>
      </c>
      <c r="AY166" s="41">
        <v>22574</v>
      </c>
      <c r="AZ166" s="41">
        <v>27494</v>
      </c>
    </row>
    <row r="167" spans="1:52" x14ac:dyDescent="0.35">
      <c r="A167" s="56"/>
      <c r="B167" s="268"/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x14ac:dyDescent="0.35">
      <c r="A168" s="58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</row>
    <row r="169" spans="1:52" x14ac:dyDescent="0.35">
      <c r="A169" s="58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spans="1:52" x14ac:dyDescent="0.35">
      <c r="A170" s="58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spans="1:52" x14ac:dyDescent="0.35">
      <c r="A171" s="58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</row>
    <row r="172" spans="1:52" x14ac:dyDescent="0.35">
      <c r="A172" s="56" t="s">
        <v>68</v>
      </c>
      <c r="B172" s="268">
        <v>0</v>
      </c>
      <c r="C172" s="268">
        <v>0</v>
      </c>
      <c r="D172" s="268">
        <v>0</v>
      </c>
      <c r="E172" s="268">
        <v>0</v>
      </c>
      <c r="F172" s="268">
        <v>0</v>
      </c>
      <c r="G172" s="268">
        <v>0</v>
      </c>
      <c r="H172" s="268">
        <v>0</v>
      </c>
      <c r="I172" s="268">
        <v>0</v>
      </c>
      <c r="J172" s="268">
        <v>0</v>
      </c>
      <c r="K172" s="268">
        <v>0</v>
      </c>
      <c r="L172" s="268">
        <v>0</v>
      </c>
      <c r="M172" s="268">
        <v>0</v>
      </c>
      <c r="N172" s="268">
        <v>0</v>
      </c>
      <c r="O172" s="268">
        <v>0</v>
      </c>
      <c r="P172" s="268">
        <v>0</v>
      </c>
      <c r="Q172" s="268">
        <v>0</v>
      </c>
      <c r="R172" s="268">
        <v>0</v>
      </c>
      <c r="S172" s="268">
        <v>0</v>
      </c>
      <c r="T172" s="268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7">
        <v>1151</v>
      </c>
      <c r="AK172" s="57">
        <v>1629</v>
      </c>
      <c r="AL172" s="57">
        <v>2200</v>
      </c>
      <c r="AM172" s="57">
        <v>2838</v>
      </c>
      <c r="AN172" s="57">
        <v>3551</v>
      </c>
      <c r="AO172" s="57">
        <v>4332</v>
      </c>
      <c r="AP172" s="57">
        <v>5172</v>
      </c>
      <c r="AQ172" s="57">
        <v>6083</v>
      </c>
      <c r="AR172" s="57">
        <v>7075</v>
      </c>
      <c r="AS172" s="57">
        <v>8148</v>
      </c>
      <c r="AT172" s="57">
        <v>9295</v>
      </c>
      <c r="AU172" s="57">
        <v>10525</v>
      </c>
      <c r="AV172" s="57">
        <v>11821</v>
      </c>
      <c r="AW172" s="57">
        <v>13179</v>
      </c>
      <c r="AX172" s="57">
        <v>14591</v>
      </c>
      <c r="AY172" s="57">
        <v>16064</v>
      </c>
      <c r="AZ172" s="57">
        <v>17612</v>
      </c>
    </row>
    <row r="173" spans="1:52" x14ac:dyDescent="0.35">
      <c r="A173" s="58" t="s">
        <v>69</v>
      </c>
      <c r="B173" s="259">
        <v>0</v>
      </c>
      <c r="C173" s="259">
        <v>0</v>
      </c>
      <c r="D173" s="259">
        <v>0</v>
      </c>
      <c r="E173" s="259">
        <v>0</v>
      </c>
      <c r="F173" s="259">
        <v>0</v>
      </c>
      <c r="G173" s="259">
        <v>0</v>
      </c>
      <c r="H173" s="259">
        <v>0</v>
      </c>
      <c r="I173" s="259">
        <v>0</v>
      </c>
      <c r="J173" s="259">
        <v>0</v>
      </c>
      <c r="K173" s="259">
        <v>0</v>
      </c>
      <c r="L173" s="259">
        <v>0</v>
      </c>
      <c r="M173" s="259">
        <v>0</v>
      </c>
      <c r="N173" s="259">
        <v>0</v>
      </c>
      <c r="O173" s="259">
        <v>0</v>
      </c>
      <c r="P173" s="259">
        <v>0</v>
      </c>
      <c r="Q173" s="259">
        <v>0</v>
      </c>
      <c r="R173" s="259">
        <v>0</v>
      </c>
      <c r="S173" s="259">
        <v>0</v>
      </c>
      <c r="T173" s="259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</row>
    <row r="174" spans="1:52" x14ac:dyDescent="0.35">
      <c r="A174" s="58" t="s">
        <v>70</v>
      </c>
      <c r="B174" s="259">
        <v>0</v>
      </c>
      <c r="C174" s="259">
        <v>0</v>
      </c>
      <c r="D174" s="259">
        <v>0</v>
      </c>
      <c r="E174" s="259">
        <v>0</v>
      </c>
      <c r="F174" s="259">
        <v>0</v>
      </c>
      <c r="G174" s="259">
        <v>0</v>
      </c>
      <c r="H174" s="259">
        <v>0</v>
      </c>
      <c r="I174" s="259">
        <v>0</v>
      </c>
      <c r="J174" s="259">
        <v>0</v>
      </c>
      <c r="K174" s="259">
        <v>0</v>
      </c>
      <c r="L174" s="259">
        <v>0</v>
      </c>
      <c r="M174" s="259">
        <v>0</v>
      </c>
      <c r="N174" s="259">
        <v>0</v>
      </c>
      <c r="O174" s="259">
        <v>0</v>
      </c>
      <c r="P174" s="259">
        <v>0</v>
      </c>
      <c r="Q174" s="259">
        <v>0</v>
      </c>
      <c r="R174" s="259">
        <v>0</v>
      </c>
      <c r="S174" s="259">
        <v>0</v>
      </c>
      <c r="T174" s="259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x14ac:dyDescent="0.35">
      <c r="A175" s="58" t="s">
        <v>71</v>
      </c>
      <c r="B175" s="259">
        <v>0</v>
      </c>
      <c r="C175" s="259">
        <v>0</v>
      </c>
      <c r="D175" s="259">
        <v>0</v>
      </c>
      <c r="E175" s="259">
        <v>0</v>
      </c>
      <c r="F175" s="259">
        <v>0</v>
      </c>
      <c r="G175" s="259">
        <v>0</v>
      </c>
      <c r="H175" s="259">
        <v>0</v>
      </c>
      <c r="I175" s="259">
        <v>0</v>
      </c>
      <c r="J175" s="259">
        <v>0</v>
      </c>
      <c r="K175" s="259">
        <v>0</v>
      </c>
      <c r="L175" s="259">
        <v>0</v>
      </c>
      <c r="M175" s="259">
        <v>0</v>
      </c>
      <c r="N175" s="259">
        <v>0</v>
      </c>
      <c r="O175" s="259">
        <v>0</v>
      </c>
      <c r="P175" s="259">
        <v>0</v>
      </c>
      <c r="Q175" s="259">
        <v>0</v>
      </c>
      <c r="R175" s="259">
        <v>0</v>
      </c>
      <c r="S175" s="259">
        <v>0</v>
      </c>
      <c r="T175" s="259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2</v>
      </c>
      <c r="AE175" s="42">
        <v>18</v>
      </c>
      <c r="AF175" s="42">
        <v>85</v>
      </c>
      <c r="AG175" s="42">
        <v>226</v>
      </c>
      <c r="AH175" s="42">
        <v>447</v>
      </c>
      <c r="AI175" s="42">
        <v>758</v>
      </c>
      <c r="AJ175" s="41">
        <v>1151</v>
      </c>
      <c r="AK175" s="41">
        <v>1629</v>
      </c>
      <c r="AL175" s="41">
        <v>2200</v>
      </c>
      <c r="AM175" s="41">
        <v>2838</v>
      </c>
      <c r="AN175" s="41">
        <v>3551</v>
      </c>
      <c r="AO175" s="41">
        <v>4332</v>
      </c>
      <c r="AP175" s="41">
        <v>5172</v>
      </c>
      <c r="AQ175" s="41">
        <v>6083</v>
      </c>
      <c r="AR175" s="41">
        <v>7075</v>
      </c>
      <c r="AS175" s="41">
        <v>8148</v>
      </c>
      <c r="AT175" s="41">
        <v>9295</v>
      </c>
      <c r="AU175" s="41">
        <v>10525</v>
      </c>
      <c r="AV175" s="41">
        <v>11821</v>
      </c>
      <c r="AW175" s="41">
        <v>13179</v>
      </c>
      <c r="AX175" s="41">
        <v>14591</v>
      </c>
      <c r="AY175" s="41">
        <v>16064</v>
      </c>
      <c r="AZ175" s="41">
        <v>17612</v>
      </c>
    </row>
    <row r="176" spans="1:52" x14ac:dyDescent="0.35">
      <c r="A176" s="58" t="s">
        <v>78</v>
      </c>
      <c r="B176" s="259">
        <v>0</v>
      </c>
      <c r="C176" s="259">
        <v>0</v>
      </c>
      <c r="D176" s="259">
        <v>0</v>
      </c>
      <c r="E176" s="259">
        <v>0</v>
      </c>
      <c r="F176" s="259">
        <v>0</v>
      </c>
      <c r="G176" s="259">
        <v>0</v>
      </c>
      <c r="H176" s="259">
        <v>0</v>
      </c>
      <c r="I176" s="259">
        <v>0</v>
      </c>
      <c r="J176" s="259">
        <v>0</v>
      </c>
      <c r="K176" s="259">
        <v>0</v>
      </c>
      <c r="L176" s="259">
        <v>0</v>
      </c>
      <c r="M176" s="259">
        <v>0</v>
      </c>
      <c r="N176" s="259">
        <v>0</v>
      </c>
      <c r="O176" s="259">
        <v>0</v>
      </c>
      <c r="P176" s="259">
        <v>0</v>
      </c>
      <c r="Q176" s="259">
        <v>0</v>
      </c>
      <c r="R176" s="259">
        <v>0</v>
      </c>
      <c r="S176" s="259">
        <v>0</v>
      </c>
      <c r="T176" s="259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7" spans="1:52" x14ac:dyDescent="0.35">
      <c r="A177" s="56" t="s">
        <v>72</v>
      </c>
      <c r="B177" s="268">
        <v>0</v>
      </c>
      <c r="C177" s="268">
        <v>0</v>
      </c>
      <c r="D177" s="268">
        <v>0</v>
      </c>
      <c r="E177" s="268">
        <v>0</v>
      </c>
      <c r="F177" s="268">
        <v>0</v>
      </c>
      <c r="G177" s="268">
        <v>0</v>
      </c>
      <c r="H177" s="268">
        <v>0</v>
      </c>
      <c r="I177" s="268">
        <v>0</v>
      </c>
      <c r="J177" s="268">
        <v>0</v>
      </c>
      <c r="K177" s="268">
        <v>0</v>
      </c>
      <c r="L177" s="268">
        <v>0</v>
      </c>
      <c r="M177" s="268">
        <v>0</v>
      </c>
      <c r="N177" s="268">
        <v>0</v>
      </c>
      <c r="O177" s="268">
        <v>0</v>
      </c>
      <c r="P177" s="268">
        <v>0</v>
      </c>
      <c r="Q177" s="268">
        <v>0</v>
      </c>
      <c r="R177" s="268">
        <v>2</v>
      </c>
      <c r="S177" s="268">
        <v>4</v>
      </c>
      <c r="T177" s="268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7">
        <v>1201</v>
      </c>
      <c r="AI177" s="57">
        <v>2183</v>
      </c>
      <c r="AJ177" s="57">
        <v>3451</v>
      </c>
      <c r="AK177" s="57">
        <v>4998</v>
      </c>
      <c r="AL177" s="57">
        <v>6796</v>
      </c>
      <c r="AM177" s="57">
        <v>8832</v>
      </c>
      <c r="AN177" s="57">
        <v>11025</v>
      </c>
      <c r="AO177" s="57">
        <v>13387</v>
      </c>
      <c r="AP177" s="57">
        <v>15929</v>
      </c>
      <c r="AQ177" s="57">
        <v>18690</v>
      </c>
      <c r="AR177" s="57">
        <v>21655</v>
      </c>
      <c r="AS177" s="57">
        <v>24825</v>
      </c>
      <c r="AT177" s="57">
        <v>28198</v>
      </c>
      <c r="AU177" s="57">
        <v>31792</v>
      </c>
      <c r="AV177" s="57">
        <v>35575</v>
      </c>
      <c r="AW177" s="57">
        <v>39580</v>
      </c>
      <c r="AX177" s="57">
        <v>43734</v>
      </c>
      <c r="AY177" s="57">
        <v>48069</v>
      </c>
      <c r="AZ177" s="57">
        <v>52609</v>
      </c>
    </row>
    <row r="178" spans="1:52" x14ac:dyDescent="0.35">
      <c r="A178" s="58" t="s">
        <v>73</v>
      </c>
      <c r="B178" s="259">
        <v>0</v>
      </c>
      <c r="C178" s="259">
        <v>0</v>
      </c>
      <c r="D178" s="259">
        <v>0</v>
      </c>
      <c r="E178" s="259">
        <v>0</v>
      </c>
      <c r="F178" s="259">
        <v>0</v>
      </c>
      <c r="G178" s="259">
        <v>0</v>
      </c>
      <c r="H178" s="259">
        <v>0</v>
      </c>
      <c r="I178" s="259">
        <v>0</v>
      </c>
      <c r="J178" s="259">
        <v>0</v>
      </c>
      <c r="K178" s="259">
        <v>0</v>
      </c>
      <c r="L178" s="259">
        <v>0</v>
      </c>
      <c r="M178" s="259">
        <v>0</v>
      </c>
      <c r="N178" s="259">
        <v>0</v>
      </c>
      <c r="O178" s="259">
        <v>0</v>
      </c>
      <c r="P178" s="259">
        <v>0</v>
      </c>
      <c r="Q178" s="259">
        <v>0</v>
      </c>
      <c r="R178" s="259">
        <v>0</v>
      </c>
      <c r="S178" s="259">
        <v>0</v>
      </c>
      <c r="T178" s="259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59</v>
      </c>
      <c r="AG178" s="42">
        <v>255</v>
      </c>
      <c r="AH178" s="42">
        <v>625</v>
      </c>
      <c r="AI178" s="41">
        <v>1196</v>
      </c>
      <c r="AJ178" s="41">
        <v>1981</v>
      </c>
      <c r="AK178" s="41">
        <v>2996</v>
      </c>
      <c r="AL178" s="41">
        <v>4246</v>
      </c>
      <c r="AM178" s="41">
        <v>5743</v>
      </c>
      <c r="AN178" s="41">
        <v>7443</v>
      </c>
      <c r="AO178" s="41">
        <v>9358</v>
      </c>
      <c r="AP178" s="41">
        <v>11496</v>
      </c>
      <c r="AQ178" s="41">
        <v>13887</v>
      </c>
      <c r="AR178" s="41">
        <v>16520</v>
      </c>
      <c r="AS178" s="41">
        <v>19387</v>
      </c>
      <c r="AT178" s="41">
        <v>22496</v>
      </c>
      <c r="AU178" s="41">
        <v>25844</v>
      </c>
      <c r="AV178" s="41">
        <v>29400</v>
      </c>
      <c r="AW178" s="41">
        <v>33190</v>
      </c>
      <c r="AX178" s="41">
        <v>37143</v>
      </c>
      <c r="AY178" s="41">
        <v>41295</v>
      </c>
      <c r="AZ178" s="41">
        <v>45643</v>
      </c>
    </row>
    <row r="179" spans="1:52" x14ac:dyDescent="0.35">
      <c r="A179" s="60" t="s">
        <v>79</v>
      </c>
      <c r="B179" s="260">
        <v>0</v>
      </c>
      <c r="C179" s="260">
        <v>0</v>
      </c>
      <c r="D179" s="260">
        <v>0</v>
      </c>
      <c r="E179" s="260">
        <v>0</v>
      </c>
      <c r="F179" s="260">
        <v>0</v>
      </c>
      <c r="G179" s="260">
        <v>0</v>
      </c>
      <c r="H179" s="260">
        <v>0</v>
      </c>
      <c r="I179" s="260">
        <v>0</v>
      </c>
      <c r="J179" s="260">
        <v>0</v>
      </c>
      <c r="K179" s="260">
        <v>0</v>
      </c>
      <c r="L179" s="260">
        <v>0</v>
      </c>
      <c r="M179" s="260">
        <v>0</v>
      </c>
      <c r="N179" s="260">
        <v>0</v>
      </c>
      <c r="O179" s="260">
        <v>0</v>
      </c>
      <c r="P179" s="260">
        <v>0</v>
      </c>
      <c r="Q179" s="260">
        <v>0</v>
      </c>
      <c r="R179" s="260">
        <v>2</v>
      </c>
      <c r="S179" s="260">
        <v>4</v>
      </c>
      <c r="T179" s="260">
        <v>8</v>
      </c>
      <c r="U179" s="61">
        <v>13</v>
      </c>
      <c r="V179" s="61">
        <v>20</v>
      </c>
      <c r="W179" s="61">
        <v>20</v>
      </c>
      <c r="X179" s="61">
        <v>20</v>
      </c>
      <c r="Y179" s="61">
        <v>19</v>
      </c>
      <c r="Z179" s="61">
        <v>15</v>
      </c>
      <c r="AA179" s="61">
        <v>11</v>
      </c>
      <c r="AB179" s="61">
        <v>8</v>
      </c>
      <c r="AC179" s="61">
        <v>4</v>
      </c>
      <c r="AD179" s="61">
        <v>0</v>
      </c>
      <c r="AE179" s="61">
        <v>0</v>
      </c>
      <c r="AF179" s="61">
        <v>70</v>
      </c>
      <c r="AG179" s="61">
        <v>266</v>
      </c>
      <c r="AH179" s="61">
        <v>576</v>
      </c>
      <c r="AI179" s="61">
        <v>987</v>
      </c>
      <c r="AJ179" s="44">
        <v>1470</v>
      </c>
      <c r="AK179" s="44">
        <v>2002</v>
      </c>
      <c r="AL179" s="44">
        <v>2550</v>
      </c>
      <c r="AM179" s="44">
        <v>3089</v>
      </c>
      <c r="AN179" s="44">
        <v>3582</v>
      </c>
      <c r="AO179" s="44">
        <v>4029</v>
      </c>
      <c r="AP179" s="44">
        <v>4433</v>
      </c>
      <c r="AQ179" s="44">
        <v>4803</v>
      </c>
      <c r="AR179" s="44">
        <v>5135</v>
      </c>
      <c r="AS179" s="44">
        <v>5438</v>
      </c>
      <c r="AT179" s="44">
        <v>5702</v>
      </c>
      <c r="AU179" s="44">
        <v>5948</v>
      </c>
      <c r="AV179" s="44">
        <v>6175</v>
      </c>
      <c r="AW179" s="44">
        <v>6390</v>
      </c>
      <c r="AX179" s="44">
        <v>6591</v>
      </c>
      <c r="AY179" s="44">
        <v>6774</v>
      </c>
      <c r="AZ179" s="44">
        <v>6966</v>
      </c>
    </row>
    <row r="180" spans="1:52" x14ac:dyDescent="0.35">
      <c r="A180" s="62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35">
      <c r="A181" s="31" t="s">
        <v>52</v>
      </c>
      <c r="B181" s="265">
        <v>24799.5</v>
      </c>
      <c r="C181" s="265">
        <v>25140</v>
      </c>
      <c r="D181" s="265">
        <v>25818.5</v>
      </c>
      <c r="E181" s="265">
        <v>26870</v>
      </c>
      <c r="F181" s="265">
        <v>27239</v>
      </c>
      <c r="G181" s="265">
        <v>27797.5</v>
      </c>
      <c r="H181" s="265">
        <v>28308</v>
      </c>
      <c r="I181" s="265">
        <v>28898.5</v>
      </c>
      <c r="J181" s="265">
        <v>29574</v>
      </c>
      <c r="K181" s="265">
        <v>29668.5</v>
      </c>
      <c r="L181" s="265">
        <v>30067.5</v>
      </c>
      <c r="M181" s="265">
        <v>30500.5</v>
      </c>
      <c r="N181" s="265">
        <v>30792</v>
      </c>
      <c r="O181" s="265">
        <v>30755.5</v>
      </c>
      <c r="P181" s="265">
        <v>30829.5</v>
      </c>
      <c r="Q181" s="265">
        <v>30819</v>
      </c>
      <c r="R181" s="265">
        <v>31490.071112255348</v>
      </c>
      <c r="S181" s="265">
        <v>32417.208942362056</v>
      </c>
      <c r="T181" s="265">
        <v>33280.462433404427</v>
      </c>
      <c r="U181" s="51">
        <v>34007</v>
      </c>
      <c r="V181" s="51">
        <v>34584</v>
      </c>
      <c r="W181" s="51">
        <v>35093</v>
      </c>
      <c r="X181" s="51">
        <v>35525</v>
      </c>
      <c r="Y181" s="51">
        <v>35955</v>
      </c>
      <c r="Z181" s="51">
        <v>36359</v>
      </c>
      <c r="AA181" s="51">
        <v>36757</v>
      </c>
      <c r="AB181" s="51">
        <v>37160</v>
      </c>
      <c r="AC181" s="51">
        <v>37570</v>
      </c>
      <c r="AD181" s="51">
        <v>37941</v>
      </c>
      <c r="AE181" s="51">
        <v>38312</v>
      </c>
      <c r="AF181" s="51">
        <v>38663</v>
      </c>
      <c r="AG181" s="51">
        <v>38999</v>
      </c>
      <c r="AH181" s="51">
        <v>39312</v>
      </c>
      <c r="AI181" s="51">
        <v>39617</v>
      </c>
      <c r="AJ181" s="51">
        <v>39913</v>
      </c>
      <c r="AK181" s="51">
        <v>40205</v>
      </c>
      <c r="AL181" s="51">
        <v>40491</v>
      </c>
      <c r="AM181" s="51">
        <v>40776</v>
      </c>
      <c r="AN181" s="51">
        <v>41060</v>
      </c>
      <c r="AO181" s="51">
        <v>41353</v>
      </c>
      <c r="AP181" s="51">
        <v>41651</v>
      </c>
      <c r="AQ181" s="51">
        <v>41956</v>
      </c>
      <c r="AR181" s="51">
        <v>42265</v>
      </c>
      <c r="AS181" s="51">
        <v>42578</v>
      </c>
      <c r="AT181" s="51">
        <v>42892</v>
      </c>
      <c r="AU181" s="51">
        <v>43211</v>
      </c>
      <c r="AV181" s="51">
        <v>43523</v>
      </c>
      <c r="AW181" s="51">
        <v>43842</v>
      </c>
      <c r="AX181" s="51">
        <v>44171</v>
      </c>
      <c r="AY181" s="51">
        <v>44522</v>
      </c>
      <c r="AZ181" s="51">
        <v>44904</v>
      </c>
    </row>
    <row r="182" spans="1:52" x14ac:dyDescent="0.35">
      <c r="A182" s="52" t="s">
        <v>7</v>
      </c>
      <c r="B182" s="266">
        <v>19438</v>
      </c>
      <c r="C182" s="266">
        <v>19716.5</v>
      </c>
      <c r="D182" s="266">
        <v>20278.5</v>
      </c>
      <c r="E182" s="266">
        <v>21215</v>
      </c>
      <c r="F182" s="266">
        <v>21252</v>
      </c>
      <c r="G182" s="266">
        <v>21670</v>
      </c>
      <c r="H182" s="266">
        <v>22023</v>
      </c>
      <c r="I182" s="266">
        <v>22477.5</v>
      </c>
      <c r="J182" s="266">
        <v>23097.5</v>
      </c>
      <c r="K182" s="266">
        <v>23436.5</v>
      </c>
      <c r="L182" s="266">
        <v>23866.5</v>
      </c>
      <c r="M182" s="266">
        <v>24270.5</v>
      </c>
      <c r="N182" s="266">
        <v>24707</v>
      </c>
      <c r="O182" s="266">
        <v>24839</v>
      </c>
      <c r="P182" s="266">
        <v>25003</v>
      </c>
      <c r="Q182" s="266">
        <v>25061</v>
      </c>
      <c r="R182" s="266">
        <v>25746.705753506118</v>
      </c>
      <c r="S182" s="266">
        <v>26509.714094900373</v>
      </c>
      <c r="T182" s="266">
        <v>27202.581171793296</v>
      </c>
      <c r="U182" s="53">
        <v>27780</v>
      </c>
      <c r="V182" s="53">
        <v>28227</v>
      </c>
      <c r="W182" s="53">
        <v>28616</v>
      </c>
      <c r="X182" s="53">
        <v>28937</v>
      </c>
      <c r="Y182" s="53">
        <v>29269</v>
      </c>
      <c r="Z182" s="53">
        <v>29578</v>
      </c>
      <c r="AA182" s="53">
        <v>29884</v>
      </c>
      <c r="AB182" s="53">
        <v>30196</v>
      </c>
      <c r="AC182" s="53">
        <v>30516</v>
      </c>
      <c r="AD182" s="53">
        <v>30796</v>
      </c>
      <c r="AE182" s="53">
        <v>31076</v>
      </c>
      <c r="AF182" s="53">
        <v>31336</v>
      </c>
      <c r="AG182" s="53">
        <v>31596</v>
      </c>
      <c r="AH182" s="53">
        <v>31834</v>
      </c>
      <c r="AI182" s="53">
        <v>32064</v>
      </c>
      <c r="AJ182" s="53">
        <v>32286</v>
      </c>
      <c r="AK182" s="53">
        <v>32502</v>
      </c>
      <c r="AL182" s="53">
        <v>32714</v>
      </c>
      <c r="AM182" s="53">
        <v>32922</v>
      </c>
      <c r="AN182" s="53">
        <v>33128</v>
      </c>
      <c r="AO182" s="53">
        <v>33343</v>
      </c>
      <c r="AP182" s="53">
        <v>33560</v>
      </c>
      <c r="AQ182" s="53">
        <v>33781</v>
      </c>
      <c r="AR182" s="53">
        <v>34006</v>
      </c>
      <c r="AS182" s="53">
        <v>34232</v>
      </c>
      <c r="AT182" s="53">
        <v>34460</v>
      </c>
      <c r="AU182" s="53">
        <v>34691</v>
      </c>
      <c r="AV182" s="53">
        <v>34918</v>
      </c>
      <c r="AW182" s="53">
        <v>35150</v>
      </c>
      <c r="AX182" s="53">
        <v>35394</v>
      </c>
      <c r="AY182" s="53">
        <v>35659</v>
      </c>
      <c r="AZ182" s="53">
        <v>35955</v>
      </c>
    </row>
    <row r="183" spans="1:52" x14ac:dyDescent="0.35">
      <c r="A183" s="63" t="s">
        <v>53</v>
      </c>
      <c r="B183" s="268">
        <v>9721</v>
      </c>
      <c r="C183" s="268">
        <v>9843.5</v>
      </c>
      <c r="D183" s="268">
        <v>10207</v>
      </c>
      <c r="E183" s="268">
        <v>10723</v>
      </c>
      <c r="F183" s="268">
        <v>10491</v>
      </c>
      <c r="G183" s="268">
        <v>10754.5</v>
      </c>
      <c r="H183" s="268">
        <v>10863</v>
      </c>
      <c r="I183" s="268">
        <v>11060.5</v>
      </c>
      <c r="J183" s="268">
        <v>11318</v>
      </c>
      <c r="K183" s="268">
        <v>11459</v>
      </c>
      <c r="L183" s="268">
        <v>11666.5</v>
      </c>
      <c r="M183" s="268">
        <v>11900.5</v>
      </c>
      <c r="N183" s="268">
        <v>12126</v>
      </c>
      <c r="O183" s="268">
        <v>12221</v>
      </c>
      <c r="P183" s="268">
        <v>12282</v>
      </c>
      <c r="Q183" s="268">
        <v>12285</v>
      </c>
      <c r="R183" s="268">
        <v>12515.94361810511</v>
      </c>
      <c r="S183" s="268">
        <v>12815.057084579139</v>
      </c>
      <c r="T183" s="268">
        <v>13069.568229449198</v>
      </c>
      <c r="U183" s="57">
        <v>13272</v>
      </c>
      <c r="V183" s="57">
        <v>13420</v>
      </c>
      <c r="W183" s="57">
        <v>13543</v>
      </c>
      <c r="X183" s="57">
        <v>13634</v>
      </c>
      <c r="Y183" s="57">
        <v>13731</v>
      </c>
      <c r="Z183" s="57">
        <v>13815</v>
      </c>
      <c r="AA183" s="57">
        <v>13892</v>
      </c>
      <c r="AB183" s="57">
        <v>13982</v>
      </c>
      <c r="AC183" s="57">
        <v>14076</v>
      </c>
      <c r="AD183" s="57">
        <v>14140</v>
      </c>
      <c r="AE183" s="57">
        <v>14211</v>
      </c>
      <c r="AF183" s="57">
        <v>14276</v>
      </c>
      <c r="AG183" s="57">
        <v>14340</v>
      </c>
      <c r="AH183" s="57">
        <v>14381</v>
      </c>
      <c r="AI183" s="57">
        <v>14422</v>
      </c>
      <c r="AJ183" s="57">
        <v>14457</v>
      </c>
      <c r="AK183" s="57">
        <v>14484</v>
      </c>
      <c r="AL183" s="57">
        <v>14510</v>
      </c>
      <c r="AM183" s="57">
        <v>14532</v>
      </c>
      <c r="AN183" s="57">
        <v>14550</v>
      </c>
      <c r="AO183" s="57">
        <v>14574</v>
      </c>
      <c r="AP183" s="57">
        <v>14597</v>
      </c>
      <c r="AQ183" s="57">
        <v>14618</v>
      </c>
      <c r="AR183" s="57">
        <v>14638</v>
      </c>
      <c r="AS183" s="57">
        <v>14654</v>
      </c>
      <c r="AT183" s="57">
        <v>14665</v>
      </c>
      <c r="AU183" s="57">
        <v>14673</v>
      </c>
      <c r="AV183" s="57">
        <v>14671</v>
      </c>
      <c r="AW183" s="57">
        <v>14668</v>
      </c>
      <c r="AX183" s="57">
        <v>14677</v>
      </c>
      <c r="AY183" s="57">
        <v>14701</v>
      </c>
      <c r="AZ183" s="57">
        <v>14750</v>
      </c>
    </row>
    <row r="184" spans="1:52" x14ac:dyDescent="0.35">
      <c r="A184" s="40" t="s">
        <v>65</v>
      </c>
      <c r="B184" s="259">
        <v>3289.5</v>
      </c>
      <c r="C184" s="259">
        <v>3233</v>
      </c>
      <c r="D184" s="259">
        <v>3362</v>
      </c>
      <c r="E184" s="259">
        <v>3489.5</v>
      </c>
      <c r="F184" s="259">
        <v>3663.5</v>
      </c>
      <c r="G184" s="259">
        <v>3715</v>
      </c>
      <c r="H184" s="259">
        <v>3790.5</v>
      </c>
      <c r="I184" s="259">
        <v>3887</v>
      </c>
      <c r="J184" s="259">
        <v>3938</v>
      </c>
      <c r="K184" s="259">
        <v>3983.5</v>
      </c>
      <c r="L184" s="259">
        <v>4025.5</v>
      </c>
      <c r="M184" s="259">
        <v>4152</v>
      </c>
      <c r="N184" s="259">
        <v>4272</v>
      </c>
      <c r="O184" s="259">
        <v>4222</v>
      </c>
      <c r="P184" s="259">
        <v>4176</v>
      </c>
      <c r="Q184" s="259">
        <v>4092</v>
      </c>
      <c r="R184" s="259">
        <v>4174.4602960960938</v>
      </c>
      <c r="S184" s="259">
        <v>4284.8621735022189</v>
      </c>
      <c r="T184" s="259">
        <v>4374.2051418477367</v>
      </c>
      <c r="U184" s="41">
        <v>4443</v>
      </c>
      <c r="V184" s="41">
        <v>4497</v>
      </c>
      <c r="W184" s="41">
        <v>4539</v>
      </c>
      <c r="X184" s="41">
        <v>4569</v>
      </c>
      <c r="Y184" s="41">
        <v>4597</v>
      </c>
      <c r="Z184" s="41">
        <v>4620</v>
      </c>
      <c r="AA184" s="41">
        <v>4642</v>
      </c>
      <c r="AB184" s="41">
        <v>4666</v>
      </c>
      <c r="AC184" s="41">
        <v>4687</v>
      </c>
      <c r="AD184" s="41">
        <v>4697</v>
      </c>
      <c r="AE184" s="41">
        <v>4713</v>
      </c>
      <c r="AF184" s="41">
        <v>4722</v>
      </c>
      <c r="AG184" s="41">
        <v>4720</v>
      </c>
      <c r="AH184" s="41">
        <v>4718</v>
      </c>
      <c r="AI184" s="41">
        <v>4719</v>
      </c>
      <c r="AJ184" s="41">
        <v>4715</v>
      </c>
      <c r="AK184" s="41">
        <v>4704</v>
      </c>
      <c r="AL184" s="41">
        <v>4697</v>
      </c>
      <c r="AM184" s="41">
        <v>4676</v>
      </c>
      <c r="AN184" s="41">
        <v>4650</v>
      </c>
      <c r="AO184" s="41">
        <v>4619</v>
      </c>
      <c r="AP184" s="41">
        <v>4584</v>
      </c>
      <c r="AQ184" s="41">
        <v>4549</v>
      </c>
      <c r="AR184" s="41">
        <v>4519</v>
      </c>
      <c r="AS184" s="41">
        <v>4484</v>
      </c>
      <c r="AT184" s="41">
        <v>4433</v>
      </c>
      <c r="AU184" s="41">
        <v>4397</v>
      </c>
      <c r="AV184" s="41">
        <v>4348</v>
      </c>
      <c r="AW184" s="41">
        <v>4278</v>
      </c>
      <c r="AX184" s="41">
        <v>4212</v>
      </c>
      <c r="AY184" s="41">
        <v>4137</v>
      </c>
      <c r="AZ184" s="41">
        <v>4083</v>
      </c>
    </row>
    <row r="185" spans="1:52" x14ac:dyDescent="0.35">
      <c r="A185" s="40" t="s">
        <v>85</v>
      </c>
      <c r="B185" s="259">
        <v>6431.5</v>
      </c>
      <c r="C185" s="259">
        <v>6610.5</v>
      </c>
      <c r="D185" s="259">
        <v>6845</v>
      </c>
      <c r="E185" s="259">
        <v>7233.5</v>
      </c>
      <c r="F185" s="259">
        <v>6827.5</v>
      </c>
      <c r="G185" s="259">
        <v>7039.5</v>
      </c>
      <c r="H185" s="259">
        <v>7072.5</v>
      </c>
      <c r="I185" s="259">
        <v>7173.5</v>
      </c>
      <c r="J185" s="259">
        <v>7380</v>
      </c>
      <c r="K185" s="259">
        <v>7475.5</v>
      </c>
      <c r="L185" s="259">
        <v>7641</v>
      </c>
      <c r="M185" s="259">
        <v>7748.5</v>
      </c>
      <c r="N185" s="259">
        <v>7854</v>
      </c>
      <c r="O185" s="259">
        <v>7999</v>
      </c>
      <c r="P185" s="259">
        <v>8106</v>
      </c>
      <c r="Q185" s="259">
        <v>8193</v>
      </c>
      <c r="R185" s="259">
        <v>8341.483322009015</v>
      </c>
      <c r="S185" s="259">
        <v>8530.1949110769201</v>
      </c>
      <c r="T185" s="259">
        <v>8695.3630876014613</v>
      </c>
      <c r="U185" s="41">
        <v>8828</v>
      </c>
      <c r="V185" s="41">
        <v>8923</v>
      </c>
      <c r="W185" s="41">
        <v>9005</v>
      </c>
      <c r="X185" s="41">
        <v>9065</v>
      </c>
      <c r="Y185" s="41">
        <v>9134</v>
      </c>
      <c r="Z185" s="41">
        <v>9195</v>
      </c>
      <c r="AA185" s="41">
        <v>9251</v>
      </c>
      <c r="AB185" s="41">
        <v>9316</v>
      </c>
      <c r="AC185" s="41">
        <v>9388</v>
      </c>
      <c r="AD185" s="41">
        <v>9443</v>
      </c>
      <c r="AE185" s="41">
        <v>9498</v>
      </c>
      <c r="AF185" s="41">
        <v>9554</v>
      </c>
      <c r="AG185" s="41">
        <v>9620</v>
      </c>
      <c r="AH185" s="41">
        <v>9663</v>
      </c>
      <c r="AI185" s="41">
        <v>9703</v>
      </c>
      <c r="AJ185" s="41">
        <v>9742</v>
      </c>
      <c r="AK185" s="41">
        <v>9780</v>
      </c>
      <c r="AL185" s="41">
        <v>9814</v>
      </c>
      <c r="AM185" s="41">
        <v>9856</v>
      </c>
      <c r="AN185" s="41">
        <v>9900</v>
      </c>
      <c r="AO185" s="41">
        <v>9955</v>
      </c>
      <c r="AP185" s="41">
        <v>10013</v>
      </c>
      <c r="AQ185" s="41">
        <v>10069</v>
      </c>
      <c r="AR185" s="41">
        <v>10119</v>
      </c>
      <c r="AS185" s="41">
        <v>10170</v>
      </c>
      <c r="AT185" s="41">
        <v>10232</v>
      </c>
      <c r="AU185" s="41">
        <v>10276</v>
      </c>
      <c r="AV185" s="41">
        <v>10322</v>
      </c>
      <c r="AW185" s="41">
        <v>10390</v>
      </c>
      <c r="AX185" s="41">
        <v>10465</v>
      </c>
      <c r="AY185" s="41">
        <v>10564</v>
      </c>
      <c r="AZ185" s="41">
        <v>10666</v>
      </c>
    </row>
    <row r="186" spans="1:52" x14ac:dyDescent="0.35">
      <c r="A186" s="63" t="s">
        <v>54</v>
      </c>
      <c r="B186" s="268">
        <v>362</v>
      </c>
      <c r="C186" s="268">
        <v>400.5</v>
      </c>
      <c r="D186" s="268">
        <v>419.5</v>
      </c>
      <c r="E186" s="268">
        <v>444.5</v>
      </c>
      <c r="F186" s="268">
        <v>476.5</v>
      </c>
      <c r="G186" s="268">
        <v>502</v>
      </c>
      <c r="H186" s="268">
        <v>520</v>
      </c>
      <c r="I186" s="268">
        <v>545</v>
      </c>
      <c r="J186" s="268">
        <v>599.5</v>
      </c>
      <c r="K186" s="268">
        <v>649</v>
      </c>
      <c r="L186" s="268">
        <v>662</v>
      </c>
      <c r="M186" s="268">
        <v>680</v>
      </c>
      <c r="N186" s="268">
        <v>684</v>
      </c>
      <c r="O186" s="268">
        <v>696</v>
      </c>
      <c r="P186" s="268">
        <v>698</v>
      </c>
      <c r="Q186" s="268">
        <v>705</v>
      </c>
      <c r="R186" s="268">
        <v>705.57106887342138</v>
      </c>
      <c r="S186" s="268">
        <v>732.72676211352189</v>
      </c>
      <c r="T186" s="268">
        <v>758.84445174630207</v>
      </c>
      <c r="U186" s="59">
        <v>787</v>
      </c>
      <c r="V186" s="59">
        <v>816</v>
      </c>
      <c r="W186" s="59">
        <v>842</v>
      </c>
      <c r="X186" s="59">
        <v>875</v>
      </c>
      <c r="Y186" s="59">
        <v>904</v>
      </c>
      <c r="Z186" s="59">
        <v>925</v>
      </c>
      <c r="AA186" s="59">
        <v>956</v>
      </c>
      <c r="AB186" s="59">
        <v>991</v>
      </c>
      <c r="AC186" s="57">
        <v>1033</v>
      </c>
      <c r="AD186" s="57">
        <v>1069</v>
      </c>
      <c r="AE186" s="57">
        <v>1103</v>
      </c>
      <c r="AF186" s="57">
        <v>1131</v>
      </c>
      <c r="AG186" s="57">
        <v>1161</v>
      </c>
      <c r="AH186" s="57">
        <v>1193</v>
      </c>
      <c r="AI186" s="57">
        <v>1218</v>
      </c>
      <c r="AJ186" s="57">
        <v>1239</v>
      </c>
      <c r="AK186" s="57">
        <v>1260</v>
      </c>
      <c r="AL186" s="57">
        <v>1278</v>
      </c>
      <c r="AM186" s="57">
        <v>1294</v>
      </c>
      <c r="AN186" s="57">
        <v>1308</v>
      </c>
      <c r="AO186" s="57">
        <v>1322</v>
      </c>
      <c r="AP186" s="57">
        <v>1335</v>
      </c>
      <c r="AQ186" s="57">
        <v>1347</v>
      </c>
      <c r="AR186" s="57">
        <v>1358</v>
      </c>
      <c r="AS186" s="57">
        <v>1370</v>
      </c>
      <c r="AT186" s="57">
        <v>1381</v>
      </c>
      <c r="AU186" s="57">
        <v>1390</v>
      </c>
      <c r="AV186" s="57">
        <v>1400</v>
      </c>
      <c r="AW186" s="57">
        <v>1409</v>
      </c>
      <c r="AX186" s="57">
        <v>1415</v>
      </c>
      <c r="AY186" s="57">
        <v>1421</v>
      </c>
      <c r="AZ186" s="57">
        <v>1430</v>
      </c>
    </row>
    <row r="187" spans="1:52" x14ac:dyDescent="0.35">
      <c r="A187" s="63" t="s">
        <v>55</v>
      </c>
      <c r="B187" s="268">
        <v>9355</v>
      </c>
      <c r="C187" s="268">
        <v>9472.5</v>
      </c>
      <c r="D187" s="268">
        <v>9652</v>
      </c>
      <c r="E187" s="268">
        <v>10047.5</v>
      </c>
      <c r="F187" s="268">
        <v>10284.5</v>
      </c>
      <c r="G187" s="268">
        <v>10413.5</v>
      </c>
      <c r="H187" s="268">
        <v>10640</v>
      </c>
      <c r="I187" s="268">
        <v>10872</v>
      </c>
      <c r="J187" s="268">
        <v>11180</v>
      </c>
      <c r="K187" s="268">
        <v>11328.5</v>
      </c>
      <c r="L187" s="268">
        <v>11538</v>
      </c>
      <c r="M187" s="268">
        <v>11690</v>
      </c>
      <c r="N187" s="268">
        <v>11897</v>
      </c>
      <c r="O187" s="268">
        <v>11922</v>
      </c>
      <c r="P187" s="268">
        <v>12023</v>
      </c>
      <c r="Q187" s="268">
        <v>12071</v>
      </c>
      <c r="R187" s="268">
        <v>12525.191066527585</v>
      </c>
      <c r="S187" s="268">
        <v>12961.930248207711</v>
      </c>
      <c r="T187" s="268">
        <v>13374.168490597796</v>
      </c>
      <c r="U187" s="57">
        <v>13721</v>
      </c>
      <c r="V187" s="57">
        <v>13991</v>
      </c>
      <c r="W187" s="57">
        <v>14231</v>
      </c>
      <c r="X187" s="57">
        <v>14428</v>
      </c>
      <c r="Y187" s="57">
        <v>14633</v>
      </c>
      <c r="Z187" s="57">
        <v>14837</v>
      </c>
      <c r="AA187" s="57">
        <v>15035</v>
      </c>
      <c r="AB187" s="57">
        <v>15222</v>
      </c>
      <c r="AC187" s="57">
        <v>15408</v>
      </c>
      <c r="AD187" s="57">
        <v>15587</v>
      </c>
      <c r="AE187" s="57">
        <v>15762</v>
      </c>
      <c r="AF187" s="57">
        <v>15929</v>
      </c>
      <c r="AG187" s="57">
        <v>16095</v>
      </c>
      <c r="AH187" s="57">
        <v>16260</v>
      </c>
      <c r="AI187" s="57">
        <v>16425</v>
      </c>
      <c r="AJ187" s="57">
        <v>16591</v>
      </c>
      <c r="AK187" s="57">
        <v>16757</v>
      </c>
      <c r="AL187" s="57">
        <v>16926</v>
      </c>
      <c r="AM187" s="57">
        <v>17097</v>
      </c>
      <c r="AN187" s="57">
        <v>17270</v>
      </c>
      <c r="AO187" s="57">
        <v>17447</v>
      </c>
      <c r="AP187" s="57">
        <v>17629</v>
      </c>
      <c r="AQ187" s="57">
        <v>17816</v>
      </c>
      <c r="AR187" s="57">
        <v>18010</v>
      </c>
      <c r="AS187" s="57">
        <v>18209</v>
      </c>
      <c r="AT187" s="57">
        <v>18414</v>
      </c>
      <c r="AU187" s="57">
        <v>18628</v>
      </c>
      <c r="AV187" s="57">
        <v>18848</v>
      </c>
      <c r="AW187" s="57">
        <v>19073</v>
      </c>
      <c r="AX187" s="57">
        <v>19303</v>
      </c>
      <c r="AY187" s="57">
        <v>19537</v>
      </c>
      <c r="AZ187" s="57">
        <v>19775</v>
      </c>
    </row>
    <row r="188" spans="1:52" x14ac:dyDescent="0.35">
      <c r="A188" s="52" t="s">
        <v>25</v>
      </c>
      <c r="B188" s="266">
        <v>5361.5</v>
      </c>
      <c r="C188" s="266">
        <v>5423.5</v>
      </c>
      <c r="D188" s="266">
        <v>5540</v>
      </c>
      <c r="E188" s="266">
        <v>5655</v>
      </c>
      <c r="F188" s="266">
        <v>5987</v>
      </c>
      <c r="G188" s="266">
        <v>6127.5</v>
      </c>
      <c r="H188" s="266">
        <v>6285</v>
      </c>
      <c r="I188" s="266">
        <v>6421</v>
      </c>
      <c r="J188" s="266">
        <v>6476.5</v>
      </c>
      <c r="K188" s="266">
        <v>6232</v>
      </c>
      <c r="L188" s="266">
        <v>6201</v>
      </c>
      <c r="M188" s="266">
        <v>6230</v>
      </c>
      <c r="N188" s="266">
        <v>6085</v>
      </c>
      <c r="O188" s="266">
        <v>5916.5</v>
      </c>
      <c r="P188" s="266">
        <v>5826.5</v>
      </c>
      <c r="Q188" s="266">
        <v>5758</v>
      </c>
      <c r="R188" s="266">
        <v>5743.3653587492317</v>
      </c>
      <c r="S188" s="266">
        <v>5907.4948474616849</v>
      </c>
      <c r="T188" s="266">
        <v>6077.8812616111318</v>
      </c>
      <c r="U188" s="53">
        <v>6227</v>
      </c>
      <c r="V188" s="53">
        <v>6357</v>
      </c>
      <c r="W188" s="53">
        <v>6477</v>
      </c>
      <c r="X188" s="53">
        <v>6588</v>
      </c>
      <c r="Y188" s="53">
        <v>6686</v>
      </c>
      <c r="Z188" s="53">
        <v>6781</v>
      </c>
      <c r="AA188" s="53">
        <v>6873</v>
      </c>
      <c r="AB188" s="53">
        <v>6964</v>
      </c>
      <c r="AC188" s="53">
        <v>7054</v>
      </c>
      <c r="AD188" s="53">
        <v>7145</v>
      </c>
      <c r="AE188" s="53">
        <v>7236</v>
      </c>
      <c r="AF188" s="53">
        <v>7326</v>
      </c>
      <c r="AG188" s="53">
        <v>7403</v>
      </c>
      <c r="AH188" s="53">
        <v>7477</v>
      </c>
      <c r="AI188" s="53">
        <v>7552</v>
      </c>
      <c r="AJ188" s="53">
        <v>7627</v>
      </c>
      <c r="AK188" s="53">
        <v>7703</v>
      </c>
      <c r="AL188" s="53">
        <v>7778</v>
      </c>
      <c r="AM188" s="53">
        <v>7854</v>
      </c>
      <c r="AN188" s="53">
        <v>7931</v>
      </c>
      <c r="AO188" s="53">
        <v>8010</v>
      </c>
      <c r="AP188" s="53">
        <v>8091</v>
      </c>
      <c r="AQ188" s="53">
        <v>8175</v>
      </c>
      <c r="AR188" s="53">
        <v>8259</v>
      </c>
      <c r="AS188" s="53">
        <v>8345</v>
      </c>
      <c r="AT188" s="53">
        <v>8432</v>
      </c>
      <c r="AU188" s="53">
        <v>8520</v>
      </c>
      <c r="AV188" s="53">
        <v>8605</v>
      </c>
      <c r="AW188" s="53">
        <v>8691</v>
      </c>
      <c r="AX188" s="53">
        <v>8777</v>
      </c>
      <c r="AY188" s="53">
        <v>8863</v>
      </c>
      <c r="AZ188" s="53">
        <v>8949</v>
      </c>
    </row>
    <row r="189" spans="1:52" x14ac:dyDescent="0.35">
      <c r="A189" s="64" t="s">
        <v>65</v>
      </c>
      <c r="B189" s="259">
        <v>1701.5</v>
      </c>
      <c r="C189" s="259">
        <v>1710</v>
      </c>
      <c r="D189" s="259">
        <v>1745.5</v>
      </c>
      <c r="E189" s="259">
        <v>1804</v>
      </c>
      <c r="F189" s="259">
        <v>1970</v>
      </c>
      <c r="G189" s="259">
        <v>2052</v>
      </c>
      <c r="H189" s="259">
        <v>2101</v>
      </c>
      <c r="I189" s="259">
        <v>2122.5</v>
      </c>
      <c r="J189" s="259">
        <v>2143</v>
      </c>
      <c r="K189" s="259">
        <v>2101</v>
      </c>
      <c r="L189" s="259">
        <v>2080.5</v>
      </c>
      <c r="M189" s="259">
        <v>2064</v>
      </c>
      <c r="N189" s="259">
        <v>1993.5</v>
      </c>
      <c r="O189" s="259">
        <v>1795</v>
      </c>
      <c r="P189" s="259">
        <v>1724</v>
      </c>
      <c r="Q189" s="259">
        <v>1640.5</v>
      </c>
      <c r="R189" s="259">
        <v>1618.1177511816734</v>
      </c>
      <c r="S189" s="259">
        <v>1648.1566696926079</v>
      </c>
      <c r="T189" s="259">
        <v>1649.5272266797388</v>
      </c>
      <c r="U189" s="41">
        <v>1661</v>
      </c>
      <c r="V189" s="41">
        <v>1674</v>
      </c>
      <c r="W189" s="41">
        <v>1694</v>
      </c>
      <c r="X189" s="41">
        <v>1716</v>
      </c>
      <c r="Y189" s="41">
        <v>1742</v>
      </c>
      <c r="Z189" s="41">
        <v>1767</v>
      </c>
      <c r="AA189" s="41">
        <v>1790</v>
      </c>
      <c r="AB189" s="41">
        <v>1815</v>
      </c>
      <c r="AC189" s="41">
        <v>1837</v>
      </c>
      <c r="AD189" s="41">
        <v>1863</v>
      </c>
      <c r="AE189" s="41">
        <v>1888</v>
      </c>
      <c r="AF189" s="41">
        <v>1916</v>
      </c>
      <c r="AG189" s="41">
        <v>1932</v>
      </c>
      <c r="AH189" s="41">
        <v>1948</v>
      </c>
      <c r="AI189" s="41">
        <v>1970</v>
      </c>
      <c r="AJ189" s="41">
        <v>1984</v>
      </c>
      <c r="AK189" s="41">
        <v>2002</v>
      </c>
      <c r="AL189" s="41">
        <v>2021</v>
      </c>
      <c r="AM189" s="41">
        <v>2034</v>
      </c>
      <c r="AN189" s="41">
        <v>2046</v>
      </c>
      <c r="AO189" s="41">
        <v>2058</v>
      </c>
      <c r="AP189" s="41">
        <v>2069</v>
      </c>
      <c r="AQ189" s="41">
        <v>2080</v>
      </c>
      <c r="AR189" s="41">
        <v>2092</v>
      </c>
      <c r="AS189" s="41">
        <v>2099</v>
      </c>
      <c r="AT189" s="41">
        <v>2113</v>
      </c>
      <c r="AU189" s="41">
        <v>2117</v>
      </c>
      <c r="AV189" s="41">
        <v>2124</v>
      </c>
      <c r="AW189" s="41">
        <v>2110</v>
      </c>
      <c r="AX189" s="41">
        <v>2089</v>
      </c>
      <c r="AY189" s="41">
        <v>2071</v>
      </c>
      <c r="AZ189" s="41">
        <v>2051</v>
      </c>
    </row>
    <row r="190" spans="1:52" x14ac:dyDescent="0.35">
      <c r="A190" s="65" t="s">
        <v>85</v>
      </c>
      <c r="B190" s="260">
        <v>3660</v>
      </c>
      <c r="C190" s="260">
        <v>3713.5</v>
      </c>
      <c r="D190" s="260">
        <v>3794.5</v>
      </c>
      <c r="E190" s="260">
        <v>3851</v>
      </c>
      <c r="F190" s="260">
        <v>4017</v>
      </c>
      <c r="G190" s="260">
        <v>4075.5</v>
      </c>
      <c r="H190" s="260">
        <v>4184</v>
      </c>
      <c r="I190" s="260">
        <v>4298.5</v>
      </c>
      <c r="J190" s="260">
        <v>4333.5</v>
      </c>
      <c r="K190" s="260">
        <v>4131</v>
      </c>
      <c r="L190" s="260">
        <v>4120.5</v>
      </c>
      <c r="M190" s="260">
        <v>4166</v>
      </c>
      <c r="N190" s="260">
        <v>4091.5</v>
      </c>
      <c r="O190" s="260">
        <v>4121.5</v>
      </c>
      <c r="P190" s="260">
        <v>4102.5</v>
      </c>
      <c r="Q190" s="260">
        <v>4117.5</v>
      </c>
      <c r="R190" s="260">
        <v>4125.2476075675586</v>
      </c>
      <c r="S190" s="260">
        <v>4259.3381777690774</v>
      </c>
      <c r="T190" s="260">
        <v>4428.3540349313926</v>
      </c>
      <c r="U190" s="44">
        <v>4566</v>
      </c>
      <c r="V190" s="44">
        <v>4683</v>
      </c>
      <c r="W190" s="44">
        <v>4782</v>
      </c>
      <c r="X190" s="44">
        <v>4872</v>
      </c>
      <c r="Y190" s="44">
        <v>4945</v>
      </c>
      <c r="Z190" s="44">
        <v>5014</v>
      </c>
      <c r="AA190" s="44">
        <v>5083</v>
      </c>
      <c r="AB190" s="44">
        <v>5149</v>
      </c>
      <c r="AC190" s="44">
        <v>5218</v>
      </c>
      <c r="AD190" s="44">
        <v>5282</v>
      </c>
      <c r="AE190" s="44">
        <v>5348</v>
      </c>
      <c r="AF190" s="44">
        <v>5410</v>
      </c>
      <c r="AG190" s="44">
        <v>5472</v>
      </c>
      <c r="AH190" s="44">
        <v>5529</v>
      </c>
      <c r="AI190" s="44">
        <v>5582</v>
      </c>
      <c r="AJ190" s="44">
        <v>5643</v>
      </c>
      <c r="AK190" s="44">
        <v>5701</v>
      </c>
      <c r="AL190" s="44">
        <v>5756</v>
      </c>
      <c r="AM190" s="44">
        <v>5820</v>
      </c>
      <c r="AN190" s="44">
        <v>5886</v>
      </c>
      <c r="AO190" s="44">
        <v>5952</v>
      </c>
      <c r="AP190" s="44">
        <v>6021</v>
      </c>
      <c r="AQ190" s="44">
        <v>6095</v>
      </c>
      <c r="AR190" s="44">
        <v>6167</v>
      </c>
      <c r="AS190" s="44">
        <v>6246</v>
      </c>
      <c r="AT190" s="44">
        <v>6319</v>
      </c>
      <c r="AU190" s="44">
        <v>6403</v>
      </c>
      <c r="AV190" s="44">
        <v>6481</v>
      </c>
      <c r="AW190" s="44">
        <v>6581</v>
      </c>
      <c r="AX190" s="44">
        <v>6688</v>
      </c>
      <c r="AY190" s="44">
        <v>6792</v>
      </c>
      <c r="AZ190" s="44">
        <v>6898</v>
      </c>
    </row>
    <row r="191" spans="1:52" x14ac:dyDescent="0.35">
      <c r="A191" s="62"/>
      <c r="B191" s="269"/>
      <c r="C191" s="2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35">
      <c r="A192" s="31" t="s">
        <v>56</v>
      </c>
      <c r="B192" s="265">
        <v>16161411</v>
      </c>
      <c r="C192" s="265">
        <v>15962904</v>
      </c>
      <c r="D192" s="265">
        <v>15728084</v>
      </c>
      <c r="E192" s="265">
        <v>16432046.000000002</v>
      </c>
      <c r="F192" s="265">
        <v>17714841</v>
      </c>
      <c r="G192" s="265">
        <v>18471432</v>
      </c>
      <c r="H192" s="265">
        <v>19300226</v>
      </c>
      <c r="I192" s="265">
        <v>20306735</v>
      </c>
      <c r="J192" s="265">
        <v>20413479</v>
      </c>
      <c r="K192" s="265">
        <v>18535350</v>
      </c>
      <c r="L192" s="265">
        <v>18748774</v>
      </c>
      <c r="M192" s="265">
        <v>19530765</v>
      </c>
      <c r="N192" s="265">
        <v>19031261</v>
      </c>
      <c r="O192" s="265">
        <v>18917398</v>
      </c>
      <c r="P192" s="265">
        <v>19346806</v>
      </c>
      <c r="Q192" s="265">
        <v>20027996</v>
      </c>
      <c r="R192" s="265">
        <v>21538853.783078093</v>
      </c>
      <c r="S192" s="265">
        <v>22437678.977970518</v>
      </c>
      <c r="T192" s="265">
        <v>23278696.317785345</v>
      </c>
      <c r="U192" s="51">
        <v>24021987</v>
      </c>
      <c r="V192" s="51">
        <v>24673813</v>
      </c>
      <c r="W192" s="51">
        <v>25326431</v>
      </c>
      <c r="X192" s="51">
        <v>25944900</v>
      </c>
      <c r="Y192" s="51">
        <v>26507205</v>
      </c>
      <c r="Z192" s="51">
        <v>27026392</v>
      </c>
      <c r="AA192" s="51">
        <v>27582337</v>
      </c>
      <c r="AB192" s="51">
        <v>28140766</v>
      </c>
      <c r="AC192" s="51">
        <v>28717433</v>
      </c>
      <c r="AD192" s="51">
        <v>29338275</v>
      </c>
      <c r="AE192" s="51">
        <v>29933382</v>
      </c>
      <c r="AF192" s="51">
        <v>30525837</v>
      </c>
      <c r="AG192" s="51">
        <v>31130727</v>
      </c>
      <c r="AH192" s="51">
        <v>31662859</v>
      </c>
      <c r="AI192" s="51">
        <v>32182936</v>
      </c>
      <c r="AJ192" s="51">
        <v>32653218</v>
      </c>
      <c r="AK192" s="51">
        <v>33112890</v>
      </c>
      <c r="AL192" s="51">
        <v>33603323</v>
      </c>
      <c r="AM192" s="51">
        <v>34075227</v>
      </c>
      <c r="AN192" s="51">
        <v>34709906</v>
      </c>
      <c r="AO192" s="51">
        <v>35196036</v>
      </c>
      <c r="AP192" s="51">
        <v>35694403</v>
      </c>
      <c r="AQ192" s="51">
        <v>36251389</v>
      </c>
      <c r="AR192" s="51">
        <v>36823355</v>
      </c>
      <c r="AS192" s="51">
        <v>37393681</v>
      </c>
      <c r="AT192" s="51">
        <v>37959285</v>
      </c>
      <c r="AU192" s="51">
        <v>38606206</v>
      </c>
      <c r="AV192" s="51">
        <v>39232816</v>
      </c>
      <c r="AW192" s="51">
        <v>39785355</v>
      </c>
      <c r="AX192" s="51">
        <v>40419541</v>
      </c>
      <c r="AY192" s="51">
        <v>41022048</v>
      </c>
      <c r="AZ192" s="51">
        <v>41605404</v>
      </c>
    </row>
    <row r="193" spans="1:52" x14ac:dyDescent="0.35">
      <c r="A193" s="52" t="s">
        <v>7</v>
      </c>
      <c r="B193" s="266">
        <v>15561203</v>
      </c>
      <c r="C193" s="266">
        <v>15380820</v>
      </c>
      <c r="D193" s="266">
        <v>15156378</v>
      </c>
      <c r="E193" s="266">
        <v>15836042.000000002</v>
      </c>
      <c r="F193" s="266">
        <v>17077017</v>
      </c>
      <c r="G193" s="266">
        <v>17815430</v>
      </c>
      <c r="H193" s="266">
        <v>18576154</v>
      </c>
      <c r="I193" s="266">
        <v>19542473</v>
      </c>
      <c r="J193" s="266">
        <v>19628823</v>
      </c>
      <c r="K193" s="266">
        <v>17839366</v>
      </c>
      <c r="L193" s="266">
        <v>17999670</v>
      </c>
      <c r="M193" s="266">
        <v>18767783</v>
      </c>
      <c r="N193" s="266">
        <v>18275321</v>
      </c>
      <c r="O193" s="266">
        <v>18152220</v>
      </c>
      <c r="P193" s="266">
        <v>18570152</v>
      </c>
      <c r="Q193" s="266">
        <v>19219514</v>
      </c>
      <c r="R193" s="266">
        <v>20688759.975937963</v>
      </c>
      <c r="S193" s="266">
        <v>21531946.307701372</v>
      </c>
      <c r="T193" s="266">
        <v>22315262.718272969</v>
      </c>
      <c r="U193" s="53">
        <v>23004082</v>
      </c>
      <c r="V193" s="53">
        <v>23604769</v>
      </c>
      <c r="W193" s="53">
        <v>24205986</v>
      </c>
      <c r="X193" s="53">
        <v>24775853</v>
      </c>
      <c r="Y193" s="53">
        <v>25290346</v>
      </c>
      <c r="Z193" s="53">
        <v>25768418</v>
      </c>
      <c r="AA193" s="53">
        <v>26280155</v>
      </c>
      <c r="AB193" s="53">
        <v>26790308</v>
      </c>
      <c r="AC193" s="53">
        <v>27314596</v>
      </c>
      <c r="AD193" s="53">
        <v>27880336</v>
      </c>
      <c r="AE193" s="53">
        <v>28420654</v>
      </c>
      <c r="AF193" s="53">
        <v>28957302</v>
      </c>
      <c r="AG193" s="53">
        <v>29504383</v>
      </c>
      <c r="AH193" s="53">
        <v>29983323</v>
      </c>
      <c r="AI193" s="53">
        <v>30450803</v>
      </c>
      <c r="AJ193" s="53">
        <v>30868481</v>
      </c>
      <c r="AK193" s="53">
        <v>31278798</v>
      </c>
      <c r="AL193" s="53">
        <v>31714977</v>
      </c>
      <c r="AM193" s="53">
        <v>32131736</v>
      </c>
      <c r="AN193" s="53">
        <v>32692730</v>
      </c>
      <c r="AO193" s="53">
        <v>33113101</v>
      </c>
      <c r="AP193" s="53">
        <v>33544777</v>
      </c>
      <c r="AQ193" s="53">
        <v>34031217</v>
      </c>
      <c r="AR193" s="53">
        <v>34531253</v>
      </c>
      <c r="AS193" s="53">
        <v>35032380</v>
      </c>
      <c r="AT193" s="53">
        <v>35529733</v>
      </c>
      <c r="AU193" s="53">
        <v>36099599</v>
      </c>
      <c r="AV193" s="53">
        <v>36649895</v>
      </c>
      <c r="AW193" s="53">
        <v>37135284</v>
      </c>
      <c r="AX193" s="53">
        <v>37694100</v>
      </c>
      <c r="AY193" s="53">
        <v>38229202</v>
      </c>
      <c r="AZ193" s="53">
        <v>38747747</v>
      </c>
    </row>
    <row r="194" spans="1:52" x14ac:dyDescent="0.35">
      <c r="A194" s="63" t="s">
        <v>12</v>
      </c>
      <c r="B194" s="268">
        <v>2143827</v>
      </c>
      <c r="C194" s="268">
        <v>2140888</v>
      </c>
      <c r="D194" s="268">
        <v>2156014</v>
      </c>
      <c r="E194" s="268">
        <v>2273004</v>
      </c>
      <c r="F194" s="268">
        <v>2366395</v>
      </c>
      <c r="G194" s="268">
        <v>2378862</v>
      </c>
      <c r="H194" s="268">
        <v>2396154</v>
      </c>
      <c r="I194" s="268">
        <v>2454881</v>
      </c>
      <c r="J194" s="268">
        <v>2385517</v>
      </c>
      <c r="K194" s="268">
        <v>2214168</v>
      </c>
      <c r="L194" s="268">
        <v>2213628</v>
      </c>
      <c r="M194" s="268">
        <v>2266539</v>
      </c>
      <c r="N194" s="268">
        <v>2108091</v>
      </c>
      <c r="O194" s="268">
        <v>1967042</v>
      </c>
      <c r="P194" s="268">
        <v>1863777.9999999998</v>
      </c>
      <c r="Q194" s="268">
        <v>1877055.9999999998</v>
      </c>
      <c r="R194" s="268">
        <v>1991039.8200281921</v>
      </c>
      <c r="S194" s="268">
        <v>2054850.0453037466</v>
      </c>
      <c r="T194" s="268">
        <v>2098558.3080666796</v>
      </c>
      <c r="U194" s="57">
        <v>2136153</v>
      </c>
      <c r="V194" s="57">
        <v>2167005</v>
      </c>
      <c r="W194" s="57">
        <v>2196766</v>
      </c>
      <c r="X194" s="57">
        <v>2223003</v>
      </c>
      <c r="Y194" s="57">
        <v>2242483</v>
      </c>
      <c r="Z194" s="57">
        <v>2268808</v>
      </c>
      <c r="AA194" s="57">
        <v>2299450</v>
      </c>
      <c r="AB194" s="57">
        <v>2324859</v>
      </c>
      <c r="AC194" s="57">
        <v>2346559</v>
      </c>
      <c r="AD194" s="57">
        <v>2376294</v>
      </c>
      <c r="AE194" s="57">
        <v>2407485</v>
      </c>
      <c r="AF194" s="57">
        <v>2439992</v>
      </c>
      <c r="AG194" s="57">
        <v>2471782</v>
      </c>
      <c r="AH194" s="57">
        <v>2500944</v>
      </c>
      <c r="AI194" s="57">
        <v>2534388</v>
      </c>
      <c r="AJ194" s="57">
        <v>2564901</v>
      </c>
      <c r="AK194" s="57">
        <v>2596130</v>
      </c>
      <c r="AL194" s="57">
        <v>2630400</v>
      </c>
      <c r="AM194" s="57">
        <v>2663449</v>
      </c>
      <c r="AN194" s="57">
        <v>2712839</v>
      </c>
      <c r="AO194" s="57">
        <v>2747620</v>
      </c>
      <c r="AP194" s="57">
        <v>2786590</v>
      </c>
      <c r="AQ194" s="57">
        <v>2828500</v>
      </c>
      <c r="AR194" s="57">
        <v>2869986</v>
      </c>
      <c r="AS194" s="57">
        <v>2914712</v>
      </c>
      <c r="AT194" s="57">
        <v>2959198</v>
      </c>
      <c r="AU194" s="57">
        <v>3009598</v>
      </c>
      <c r="AV194" s="57">
        <v>3059344</v>
      </c>
      <c r="AW194" s="57">
        <v>3105933</v>
      </c>
      <c r="AX194" s="57">
        <v>3159694</v>
      </c>
      <c r="AY194" s="57">
        <v>3211013</v>
      </c>
      <c r="AZ194" s="57">
        <v>3261850</v>
      </c>
    </row>
    <row r="195" spans="1:52" x14ac:dyDescent="0.35">
      <c r="A195" s="40" t="s">
        <v>86</v>
      </c>
      <c r="B195" s="259">
        <v>2143827</v>
      </c>
      <c r="C195" s="259">
        <v>2140888</v>
      </c>
      <c r="D195" s="259">
        <v>2156014</v>
      </c>
      <c r="E195" s="259">
        <v>2273004</v>
      </c>
      <c r="F195" s="259">
        <v>2366395</v>
      </c>
      <c r="G195" s="259">
        <v>2378862</v>
      </c>
      <c r="H195" s="259">
        <v>2396154</v>
      </c>
      <c r="I195" s="259">
        <v>2454881</v>
      </c>
      <c r="J195" s="259">
        <v>2385517</v>
      </c>
      <c r="K195" s="259">
        <v>2214168</v>
      </c>
      <c r="L195" s="259">
        <v>2213628</v>
      </c>
      <c r="M195" s="259">
        <v>2266539</v>
      </c>
      <c r="N195" s="259">
        <v>2108091</v>
      </c>
      <c r="O195" s="259">
        <v>1967042</v>
      </c>
      <c r="P195" s="259">
        <v>1863777.9999999998</v>
      </c>
      <c r="Q195" s="259">
        <v>1877055.9999999998</v>
      </c>
      <c r="R195" s="259">
        <v>1991039.8049937529</v>
      </c>
      <c r="S195" s="259">
        <v>2054849.9999757917</v>
      </c>
      <c r="T195" s="259">
        <v>2098558.1664310712</v>
      </c>
      <c r="U195" s="41">
        <v>2136153</v>
      </c>
      <c r="V195" s="41">
        <v>2167004</v>
      </c>
      <c r="W195" s="41">
        <v>2196765</v>
      </c>
      <c r="X195" s="41">
        <v>2223001</v>
      </c>
      <c r="Y195" s="41">
        <v>2242479</v>
      </c>
      <c r="Z195" s="41">
        <v>2268803</v>
      </c>
      <c r="AA195" s="41">
        <v>2299440</v>
      </c>
      <c r="AB195" s="41">
        <v>2324844</v>
      </c>
      <c r="AC195" s="41">
        <v>2346536</v>
      </c>
      <c r="AD195" s="41">
        <v>2376257</v>
      </c>
      <c r="AE195" s="41">
        <v>2407425</v>
      </c>
      <c r="AF195" s="41">
        <v>2439894</v>
      </c>
      <c r="AG195" s="41">
        <v>2471627</v>
      </c>
      <c r="AH195" s="41">
        <v>2500683</v>
      </c>
      <c r="AI195" s="41">
        <v>2533931</v>
      </c>
      <c r="AJ195" s="41">
        <v>2564137</v>
      </c>
      <c r="AK195" s="41">
        <v>2594842</v>
      </c>
      <c r="AL195" s="41">
        <v>2628278</v>
      </c>
      <c r="AM195" s="41">
        <v>2659975</v>
      </c>
      <c r="AN195" s="41">
        <v>2706579</v>
      </c>
      <c r="AO195" s="41">
        <v>2738148</v>
      </c>
      <c r="AP195" s="41">
        <v>2772108</v>
      </c>
      <c r="AQ195" s="41">
        <v>2807323</v>
      </c>
      <c r="AR195" s="41">
        <v>2839482</v>
      </c>
      <c r="AS195" s="41">
        <v>2870579</v>
      </c>
      <c r="AT195" s="41">
        <v>2896738</v>
      </c>
      <c r="AU195" s="41">
        <v>2921557</v>
      </c>
      <c r="AV195" s="41">
        <v>2939625</v>
      </c>
      <c r="AW195" s="41">
        <v>2946406</v>
      </c>
      <c r="AX195" s="41">
        <v>2949783</v>
      </c>
      <c r="AY195" s="41">
        <v>2942661</v>
      </c>
      <c r="AZ195" s="41">
        <v>2928575</v>
      </c>
    </row>
    <row r="196" spans="1:52" x14ac:dyDescent="0.35">
      <c r="A196" s="40" t="s">
        <v>87</v>
      </c>
      <c r="B196" s="259">
        <v>0</v>
      </c>
      <c r="C196" s="259">
        <v>0</v>
      </c>
      <c r="D196" s="259">
        <v>0</v>
      </c>
      <c r="E196" s="259">
        <v>0</v>
      </c>
      <c r="F196" s="259">
        <v>0</v>
      </c>
      <c r="G196" s="259">
        <v>0</v>
      </c>
      <c r="H196" s="259">
        <v>0</v>
      </c>
      <c r="I196" s="259">
        <v>0</v>
      </c>
      <c r="J196" s="259">
        <v>0</v>
      </c>
      <c r="K196" s="259">
        <v>0</v>
      </c>
      <c r="L196" s="259">
        <v>0</v>
      </c>
      <c r="M196" s="259">
        <v>0</v>
      </c>
      <c r="N196" s="259">
        <v>0</v>
      </c>
      <c r="O196" s="259">
        <v>0</v>
      </c>
      <c r="P196" s="259">
        <v>0</v>
      </c>
      <c r="Q196" s="259">
        <v>0</v>
      </c>
      <c r="R196" s="259">
        <v>1.5034439361264168E-2</v>
      </c>
      <c r="S196" s="259">
        <v>4.5327955016281174E-2</v>
      </c>
      <c r="T196" s="259">
        <v>0.14163560834354891</v>
      </c>
      <c r="U196" s="42">
        <v>0</v>
      </c>
      <c r="V196" s="42">
        <v>1</v>
      </c>
      <c r="W196" s="42">
        <v>1</v>
      </c>
      <c r="X196" s="42">
        <v>2</v>
      </c>
      <c r="Y196" s="42">
        <v>4</v>
      </c>
      <c r="Z196" s="42">
        <v>6</v>
      </c>
      <c r="AA196" s="42">
        <v>10</v>
      </c>
      <c r="AB196" s="42">
        <v>15</v>
      </c>
      <c r="AC196" s="42">
        <v>23</v>
      </c>
      <c r="AD196" s="42">
        <v>37</v>
      </c>
      <c r="AE196" s="42">
        <v>60</v>
      </c>
      <c r="AF196" s="42">
        <v>98</v>
      </c>
      <c r="AG196" s="42">
        <v>156</v>
      </c>
      <c r="AH196" s="42">
        <v>261</v>
      </c>
      <c r="AI196" s="42">
        <v>457</v>
      </c>
      <c r="AJ196" s="42">
        <v>764</v>
      </c>
      <c r="AK196" s="41">
        <v>1288</v>
      </c>
      <c r="AL196" s="41">
        <v>2123</v>
      </c>
      <c r="AM196" s="41">
        <v>3474</v>
      </c>
      <c r="AN196" s="41">
        <v>6260</v>
      </c>
      <c r="AO196" s="41">
        <v>9473</v>
      </c>
      <c r="AP196" s="41">
        <v>14482</v>
      </c>
      <c r="AQ196" s="41">
        <v>21177</v>
      </c>
      <c r="AR196" s="41">
        <v>30504</v>
      </c>
      <c r="AS196" s="41">
        <v>44133</v>
      </c>
      <c r="AT196" s="41">
        <v>62460</v>
      </c>
      <c r="AU196" s="41">
        <v>88041</v>
      </c>
      <c r="AV196" s="41">
        <v>119718</v>
      </c>
      <c r="AW196" s="41">
        <v>159528</v>
      </c>
      <c r="AX196" s="41">
        <v>209910</v>
      </c>
      <c r="AY196" s="41">
        <v>268352</v>
      </c>
      <c r="AZ196" s="41">
        <v>333275</v>
      </c>
    </row>
    <row r="197" spans="1:52" x14ac:dyDescent="0.35">
      <c r="A197" s="40" t="s">
        <v>88</v>
      </c>
      <c r="B197" s="259">
        <v>0</v>
      </c>
      <c r="C197" s="259">
        <v>0</v>
      </c>
      <c r="D197" s="259">
        <v>0</v>
      </c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  <c r="O197" s="259">
        <v>0</v>
      </c>
      <c r="P197" s="259">
        <v>0</v>
      </c>
      <c r="Q197" s="259">
        <v>0</v>
      </c>
      <c r="R197" s="259">
        <v>0</v>
      </c>
      <c r="S197" s="259">
        <v>0</v>
      </c>
      <c r="T197" s="259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</row>
    <row r="198" spans="1:52" x14ac:dyDescent="0.35">
      <c r="A198" s="40" t="s">
        <v>89</v>
      </c>
      <c r="B198" s="259">
        <v>0</v>
      </c>
      <c r="C198" s="259">
        <v>0</v>
      </c>
      <c r="D198" s="259">
        <v>0</v>
      </c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  <c r="O198" s="259">
        <v>0</v>
      </c>
      <c r="P198" s="259">
        <v>0</v>
      </c>
      <c r="Q198" s="259">
        <v>0</v>
      </c>
      <c r="R198" s="259">
        <v>0</v>
      </c>
      <c r="S198" s="259">
        <v>0</v>
      </c>
      <c r="T198" s="259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x14ac:dyDescent="0.35">
      <c r="A199" s="63" t="s">
        <v>14</v>
      </c>
      <c r="B199" s="268">
        <v>10286902</v>
      </c>
      <c r="C199" s="268">
        <v>10119756</v>
      </c>
      <c r="D199" s="268">
        <v>9873476</v>
      </c>
      <c r="E199" s="268">
        <v>10339584.000000002</v>
      </c>
      <c r="F199" s="268">
        <v>11187250</v>
      </c>
      <c r="G199" s="268">
        <v>11697460</v>
      </c>
      <c r="H199" s="268">
        <v>12255870</v>
      </c>
      <c r="I199" s="268">
        <v>12933616</v>
      </c>
      <c r="J199" s="268">
        <v>12941634.000000002</v>
      </c>
      <c r="K199" s="268">
        <v>11722377.999999998</v>
      </c>
      <c r="L199" s="268">
        <v>11686786</v>
      </c>
      <c r="M199" s="268">
        <v>12306614</v>
      </c>
      <c r="N199" s="268">
        <v>12059138</v>
      </c>
      <c r="O199" s="268">
        <v>12013606</v>
      </c>
      <c r="P199" s="268">
        <v>12391944</v>
      </c>
      <c r="Q199" s="268">
        <v>12972444</v>
      </c>
      <c r="R199" s="268">
        <v>14205523.836820263</v>
      </c>
      <c r="S199" s="268">
        <v>14736833.916600823</v>
      </c>
      <c r="T199" s="268">
        <v>15246440.846967954</v>
      </c>
      <c r="U199" s="57">
        <v>15691582</v>
      </c>
      <c r="V199" s="57">
        <v>16077370</v>
      </c>
      <c r="W199" s="57">
        <v>16472235</v>
      </c>
      <c r="X199" s="57">
        <v>16845416</v>
      </c>
      <c r="Y199" s="57">
        <v>17179584</v>
      </c>
      <c r="Z199" s="57">
        <v>17518228</v>
      </c>
      <c r="AA199" s="57">
        <v>17885283</v>
      </c>
      <c r="AB199" s="57">
        <v>18247963</v>
      </c>
      <c r="AC199" s="57">
        <v>18620614</v>
      </c>
      <c r="AD199" s="57">
        <v>19020068</v>
      </c>
      <c r="AE199" s="57">
        <v>19398480</v>
      </c>
      <c r="AF199" s="57">
        <v>19772320</v>
      </c>
      <c r="AG199" s="57">
        <v>20152783</v>
      </c>
      <c r="AH199" s="57">
        <v>20483664</v>
      </c>
      <c r="AI199" s="57">
        <v>20801973</v>
      </c>
      <c r="AJ199" s="57">
        <v>21081913</v>
      </c>
      <c r="AK199" s="57">
        <v>21354108</v>
      </c>
      <c r="AL199" s="57">
        <v>21644883</v>
      </c>
      <c r="AM199" s="57">
        <v>21921599</v>
      </c>
      <c r="AN199" s="57">
        <v>22294144</v>
      </c>
      <c r="AO199" s="57">
        <v>22573442</v>
      </c>
      <c r="AP199" s="57">
        <v>22854469</v>
      </c>
      <c r="AQ199" s="57">
        <v>23177026</v>
      </c>
      <c r="AR199" s="57">
        <v>23506153</v>
      </c>
      <c r="AS199" s="57">
        <v>23841168</v>
      </c>
      <c r="AT199" s="57">
        <v>24177686</v>
      </c>
      <c r="AU199" s="57">
        <v>24556392</v>
      </c>
      <c r="AV199" s="57">
        <v>24918013</v>
      </c>
      <c r="AW199" s="57">
        <v>25241250</v>
      </c>
      <c r="AX199" s="57">
        <v>25606164</v>
      </c>
      <c r="AY199" s="57">
        <v>25953882</v>
      </c>
      <c r="AZ199" s="57">
        <v>26285443</v>
      </c>
    </row>
    <row r="200" spans="1:52" x14ac:dyDescent="0.35">
      <c r="A200" s="40" t="s">
        <v>86</v>
      </c>
      <c r="B200" s="259">
        <v>10286902</v>
      </c>
      <c r="C200" s="259">
        <v>10119756</v>
      </c>
      <c r="D200" s="259">
        <v>9873476</v>
      </c>
      <c r="E200" s="259">
        <v>10339584.000000002</v>
      </c>
      <c r="F200" s="259">
        <v>11187250</v>
      </c>
      <c r="G200" s="259">
        <v>11697460</v>
      </c>
      <c r="H200" s="259">
        <v>12255870</v>
      </c>
      <c r="I200" s="259">
        <v>12933616</v>
      </c>
      <c r="J200" s="259">
        <v>12941634.000000002</v>
      </c>
      <c r="K200" s="259">
        <v>11722377.999999998</v>
      </c>
      <c r="L200" s="259">
        <v>11686786</v>
      </c>
      <c r="M200" s="259">
        <v>12306614</v>
      </c>
      <c r="N200" s="259">
        <v>12059138</v>
      </c>
      <c r="O200" s="259">
        <v>12013606</v>
      </c>
      <c r="P200" s="259">
        <v>12391944</v>
      </c>
      <c r="Q200" s="259">
        <v>12972444</v>
      </c>
      <c r="R200" s="259">
        <v>14205523.836820263</v>
      </c>
      <c r="S200" s="259">
        <v>14736833.916600823</v>
      </c>
      <c r="T200" s="259">
        <v>15246440.846967954</v>
      </c>
      <c r="U200" s="41">
        <v>15691582</v>
      </c>
      <c r="V200" s="41">
        <v>16077370</v>
      </c>
      <c r="W200" s="41">
        <v>16472235</v>
      </c>
      <c r="X200" s="41">
        <v>16845416</v>
      </c>
      <c r="Y200" s="41">
        <v>17179584</v>
      </c>
      <c r="Z200" s="41">
        <v>17518228</v>
      </c>
      <c r="AA200" s="41">
        <v>17885283</v>
      </c>
      <c r="AB200" s="41">
        <v>18247963</v>
      </c>
      <c r="AC200" s="41">
        <v>18620614</v>
      </c>
      <c r="AD200" s="41">
        <v>19020068</v>
      </c>
      <c r="AE200" s="41">
        <v>19398480</v>
      </c>
      <c r="AF200" s="41">
        <v>19772320</v>
      </c>
      <c r="AG200" s="41">
        <v>20152783</v>
      </c>
      <c r="AH200" s="41">
        <v>20483664</v>
      </c>
      <c r="AI200" s="41">
        <v>20801973</v>
      </c>
      <c r="AJ200" s="41">
        <v>21081913</v>
      </c>
      <c r="AK200" s="41">
        <v>21354108</v>
      </c>
      <c r="AL200" s="41">
        <v>21644883</v>
      </c>
      <c r="AM200" s="41">
        <v>21921599</v>
      </c>
      <c r="AN200" s="41">
        <v>22294142</v>
      </c>
      <c r="AO200" s="41">
        <v>22573433</v>
      </c>
      <c r="AP200" s="41">
        <v>22854432</v>
      </c>
      <c r="AQ200" s="41">
        <v>23176888</v>
      </c>
      <c r="AR200" s="41">
        <v>23505676</v>
      </c>
      <c r="AS200" s="41">
        <v>23839674</v>
      </c>
      <c r="AT200" s="41">
        <v>24173437</v>
      </c>
      <c r="AU200" s="41">
        <v>24545221</v>
      </c>
      <c r="AV200" s="41">
        <v>24891837</v>
      </c>
      <c r="AW200" s="41">
        <v>25184240</v>
      </c>
      <c r="AX200" s="41">
        <v>25493153</v>
      </c>
      <c r="AY200" s="41">
        <v>25742777</v>
      </c>
      <c r="AZ200" s="41">
        <v>25924766</v>
      </c>
    </row>
    <row r="201" spans="1:52" x14ac:dyDescent="0.35">
      <c r="A201" s="40" t="s">
        <v>87</v>
      </c>
      <c r="B201" s="259">
        <v>0</v>
      </c>
      <c r="C201" s="259">
        <v>0</v>
      </c>
      <c r="D201" s="259">
        <v>0</v>
      </c>
      <c r="E201" s="259">
        <v>0</v>
      </c>
      <c r="F201" s="259">
        <v>0</v>
      </c>
      <c r="G201" s="259">
        <v>0</v>
      </c>
      <c r="H201" s="259">
        <v>0</v>
      </c>
      <c r="I201" s="259">
        <v>0</v>
      </c>
      <c r="J201" s="259">
        <v>0</v>
      </c>
      <c r="K201" s="259">
        <v>0</v>
      </c>
      <c r="L201" s="259">
        <v>0</v>
      </c>
      <c r="M201" s="259">
        <v>0</v>
      </c>
      <c r="N201" s="259">
        <v>0</v>
      </c>
      <c r="O201" s="259">
        <v>0</v>
      </c>
      <c r="P201" s="259">
        <v>0</v>
      </c>
      <c r="Q201" s="259">
        <v>0</v>
      </c>
      <c r="R201" s="259">
        <v>2.6012572193142378E-18</v>
      </c>
      <c r="S201" s="259">
        <v>1.4703922950493065E-17</v>
      </c>
      <c r="T201" s="259">
        <v>1.1508989166918509E-16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2</v>
      </c>
      <c r="AO201" s="42">
        <v>9</v>
      </c>
      <c r="AP201" s="42">
        <v>37</v>
      </c>
      <c r="AQ201" s="42">
        <v>138</v>
      </c>
      <c r="AR201" s="42">
        <v>477</v>
      </c>
      <c r="AS201" s="41">
        <v>1494</v>
      </c>
      <c r="AT201" s="41">
        <v>4249</v>
      </c>
      <c r="AU201" s="41">
        <v>11171</v>
      </c>
      <c r="AV201" s="41">
        <v>26176</v>
      </c>
      <c r="AW201" s="41">
        <v>57010</v>
      </c>
      <c r="AX201" s="41">
        <v>113011</v>
      </c>
      <c r="AY201" s="41">
        <v>211105</v>
      </c>
      <c r="AZ201" s="41">
        <v>360677</v>
      </c>
    </row>
    <row r="202" spans="1:52" x14ac:dyDescent="0.35">
      <c r="A202" s="40" t="s">
        <v>88</v>
      </c>
      <c r="B202" s="259">
        <v>0</v>
      </c>
      <c r="C202" s="259">
        <v>0</v>
      </c>
      <c r="D202" s="259">
        <v>0</v>
      </c>
      <c r="E202" s="259">
        <v>0</v>
      </c>
      <c r="F202" s="259">
        <v>0</v>
      </c>
      <c r="G202" s="259">
        <v>0</v>
      </c>
      <c r="H202" s="259">
        <v>0</v>
      </c>
      <c r="I202" s="259">
        <v>0</v>
      </c>
      <c r="J202" s="259">
        <v>0</v>
      </c>
      <c r="K202" s="259">
        <v>0</v>
      </c>
      <c r="L202" s="259">
        <v>0</v>
      </c>
      <c r="M202" s="259">
        <v>0</v>
      </c>
      <c r="N202" s="259">
        <v>0</v>
      </c>
      <c r="O202" s="259">
        <v>0</v>
      </c>
      <c r="P202" s="259">
        <v>0</v>
      </c>
      <c r="Q202" s="259">
        <v>0</v>
      </c>
      <c r="R202" s="259">
        <v>0</v>
      </c>
      <c r="S202" s="259">
        <v>0</v>
      </c>
      <c r="T202" s="259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</row>
    <row r="203" spans="1:52" x14ac:dyDescent="0.35">
      <c r="A203" s="40" t="s">
        <v>89</v>
      </c>
      <c r="B203" s="259">
        <v>0</v>
      </c>
      <c r="C203" s="259">
        <v>0</v>
      </c>
      <c r="D203" s="259">
        <v>0</v>
      </c>
      <c r="E203" s="259">
        <v>0</v>
      </c>
      <c r="F203" s="259">
        <v>0</v>
      </c>
      <c r="G203" s="259">
        <v>0</v>
      </c>
      <c r="H203" s="259">
        <v>0</v>
      </c>
      <c r="I203" s="259">
        <v>0</v>
      </c>
      <c r="J203" s="259">
        <v>0</v>
      </c>
      <c r="K203" s="259">
        <v>0</v>
      </c>
      <c r="L203" s="259">
        <v>0</v>
      </c>
      <c r="M203" s="259">
        <v>0</v>
      </c>
      <c r="N203" s="259">
        <v>0</v>
      </c>
      <c r="O203" s="259">
        <v>0</v>
      </c>
      <c r="P203" s="259">
        <v>0</v>
      </c>
      <c r="Q203" s="259">
        <v>0</v>
      </c>
      <c r="R203" s="259">
        <v>0</v>
      </c>
      <c r="S203" s="259">
        <v>0</v>
      </c>
      <c r="T203" s="259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x14ac:dyDescent="0.35">
      <c r="A204" s="63" t="s">
        <v>16</v>
      </c>
      <c r="B204" s="268">
        <v>3130474</v>
      </c>
      <c r="C204" s="268">
        <v>3120176</v>
      </c>
      <c r="D204" s="268">
        <v>3126888</v>
      </c>
      <c r="E204" s="268">
        <v>3223454</v>
      </c>
      <c r="F204" s="268">
        <v>3523372</v>
      </c>
      <c r="G204" s="268">
        <v>3739108.0000000005</v>
      </c>
      <c r="H204" s="268">
        <v>3924130</v>
      </c>
      <c r="I204" s="268">
        <v>4153975.9999999995</v>
      </c>
      <c r="J204" s="268">
        <v>4301672</v>
      </c>
      <c r="K204" s="268">
        <v>3902820.0000000005</v>
      </c>
      <c r="L204" s="268">
        <v>4099256.0000000005</v>
      </c>
      <c r="M204" s="268">
        <v>4194630</v>
      </c>
      <c r="N204" s="268">
        <v>4108091.9999999986</v>
      </c>
      <c r="O204" s="268">
        <v>4171572.0000000005</v>
      </c>
      <c r="P204" s="268">
        <v>4314430</v>
      </c>
      <c r="Q204" s="268">
        <v>4370014</v>
      </c>
      <c r="R204" s="268">
        <v>4492196.3190895068</v>
      </c>
      <c r="S204" s="268">
        <v>4740262.3457968011</v>
      </c>
      <c r="T204" s="268">
        <v>4970263.5632383339</v>
      </c>
      <c r="U204" s="57">
        <v>5176346</v>
      </c>
      <c r="V204" s="57">
        <v>5360394</v>
      </c>
      <c r="W204" s="57">
        <v>5536985</v>
      </c>
      <c r="X204" s="57">
        <v>5707434</v>
      </c>
      <c r="Y204" s="57">
        <v>5868279</v>
      </c>
      <c r="Z204" s="57">
        <v>5981382</v>
      </c>
      <c r="AA204" s="57">
        <v>6095422</v>
      </c>
      <c r="AB204" s="57">
        <v>6217485</v>
      </c>
      <c r="AC204" s="57">
        <v>6347424</v>
      </c>
      <c r="AD204" s="57">
        <v>6483974</v>
      </c>
      <c r="AE204" s="57">
        <v>6614689</v>
      </c>
      <c r="AF204" s="57">
        <v>6744990</v>
      </c>
      <c r="AG204" s="57">
        <v>6879818</v>
      </c>
      <c r="AH204" s="57">
        <v>6998715</v>
      </c>
      <c r="AI204" s="57">
        <v>7114442</v>
      </c>
      <c r="AJ204" s="57">
        <v>7221667</v>
      </c>
      <c r="AK204" s="57">
        <v>7328559</v>
      </c>
      <c r="AL204" s="57">
        <v>7439694</v>
      </c>
      <c r="AM204" s="57">
        <v>7546688</v>
      </c>
      <c r="AN204" s="57">
        <v>7685747</v>
      </c>
      <c r="AO204" s="57">
        <v>7792039</v>
      </c>
      <c r="AP204" s="57">
        <v>7903719</v>
      </c>
      <c r="AQ204" s="57">
        <v>8025690</v>
      </c>
      <c r="AR204" s="57">
        <v>8155114</v>
      </c>
      <c r="AS204" s="57">
        <v>8276500</v>
      </c>
      <c r="AT204" s="57">
        <v>8392849</v>
      </c>
      <c r="AU204" s="57">
        <v>8533610</v>
      </c>
      <c r="AV204" s="57">
        <v>8672539</v>
      </c>
      <c r="AW204" s="57">
        <v>8788101</v>
      </c>
      <c r="AX204" s="57">
        <v>8928243</v>
      </c>
      <c r="AY204" s="57">
        <v>9064307</v>
      </c>
      <c r="AZ204" s="57">
        <v>9200454</v>
      </c>
    </row>
    <row r="205" spans="1:52" x14ac:dyDescent="0.35">
      <c r="A205" s="40" t="s">
        <v>86</v>
      </c>
      <c r="B205" s="259">
        <v>3130474</v>
      </c>
      <c r="C205" s="259">
        <v>3120176</v>
      </c>
      <c r="D205" s="259">
        <v>3126888</v>
      </c>
      <c r="E205" s="259">
        <v>3223454</v>
      </c>
      <c r="F205" s="259">
        <v>3523372</v>
      </c>
      <c r="G205" s="259">
        <v>3739108.0000000005</v>
      </c>
      <c r="H205" s="259">
        <v>3924130</v>
      </c>
      <c r="I205" s="259">
        <v>4153975.9999999995</v>
      </c>
      <c r="J205" s="259">
        <v>4301672</v>
      </c>
      <c r="K205" s="259">
        <v>3902820.0000000005</v>
      </c>
      <c r="L205" s="259">
        <v>4099256.0000000005</v>
      </c>
      <c r="M205" s="259">
        <v>4194630</v>
      </c>
      <c r="N205" s="259">
        <v>4108091.9999999986</v>
      </c>
      <c r="O205" s="259">
        <v>4171572.0000000005</v>
      </c>
      <c r="P205" s="259">
        <v>4314430</v>
      </c>
      <c r="Q205" s="259">
        <v>4370014</v>
      </c>
      <c r="R205" s="259">
        <v>4492196.3190895068</v>
      </c>
      <c r="S205" s="259">
        <v>4740262.3457968011</v>
      </c>
      <c r="T205" s="259">
        <v>4970263.5632383339</v>
      </c>
      <c r="U205" s="41">
        <v>5176346</v>
      </c>
      <c r="V205" s="41">
        <v>5360394</v>
      </c>
      <c r="W205" s="41">
        <v>5536985</v>
      </c>
      <c r="X205" s="41">
        <v>5707434</v>
      </c>
      <c r="Y205" s="41">
        <v>5868279</v>
      </c>
      <c r="Z205" s="41">
        <v>5981382</v>
      </c>
      <c r="AA205" s="41">
        <v>6095422</v>
      </c>
      <c r="AB205" s="41">
        <v>6217485</v>
      </c>
      <c r="AC205" s="41">
        <v>6347424</v>
      </c>
      <c r="AD205" s="41">
        <v>6483974</v>
      </c>
      <c r="AE205" s="41">
        <v>6614689</v>
      </c>
      <c r="AF205" s="41">
        <v>6744990</v>
      </c>
      <c r="AG205" s="41">
        <v>6879818</v>
      </c>
      <c r="AH205" s="41">
        <v>6998715</v>
      </c>
      <c r="AI205" s="41">
        <v>7114442</v>
      </c>
      <c r="AJ205" s="41">
        <v>7221667</v>
      </c>
      <c r="AK205" s="41">
        <v>7328559</v>
      </c>
      <c r="AL205" s="41">
        <v>7439694</v>
      </c>
      <c r="AM205" s="41">
        <v>7546688</v>
      </c>
      <c r="AN205" s="41">
        <v>7685747</v>
      </c>
      <c r="AO205" s="41">
        <v>7792039</v>
      </c>
      <c r="AP205" s="41">
        <v>7903719</v>
      </c>
      <c r="AQ205" s="41">
        <v>8025690</v>
      </c>
      <c r="AR205" s="41">
        <v>8155114</v>
      </c>
      <c r="AS205" s="41">
        <v>8276499</v>
      </c>
      <c r="AT205" s="41">
        <v>8392846</v>
      </c>
      <c r="AU205" s="41">
        <v>8533585</v>
      </c>
      <c r="AV205" s="41">
        <v>8672399</v>
      </c>
      <c r="AW205" s="41">
        <v>8787479</v>
      </c>
      <c r="AX205" s="41">
        <v>8925988</v>
      </c>
      <c r="AY205" s="41">
        <v>9057404</v>
      </c>
      <c r="AZ205" s="41">
        <v>9182980</v>
      </c>
    </row>
    <row r="206" spans="1:52" x14ac:dyDescent="0.35">
      <c r="A206" s="40" t="s">
        <v>87</v>
      </c>
      <c r="B206" s="259">
        <v>0</v>
      </c>
      <c r="C206" s="259">
        <v>0</v>
      </c>
      <c r="D206" s="259">
        <v>0</v>
      </c>
      <c r="E206" s="259">
        <v>0</v>
      </c>
      <c r="F206" s="259">
        <v>0</v>
      </c>
      <c r="G206" s="259">
        <v>0</v>
      </c>
      <c r="H206" s="259">
        <v>0</v>
      </c>
      <c r="I206" s="259">
        <v>0</v>
      </c>
      <c r="J206" s="259">
        <v>0</v>
      </c>
      <c r="K206" s="259">
        <v>0</v>
      </c>
      <c r="L206" s="259">
        <v>0</v>
      </c>
      <c r="M206" s="259">
        <v>0</v>
      </c>
      <c r="N206" s="259">
        <v>0</v>
      </c>
      <c r="O206" s="259">
        <v>0</v>
      </c>
      <c r="P206" s="259">
        <v>0</v>
      </c>
      <c r="Q206" s="259">
        <v>0</v>
      </c>
      <c r="R206" s="259">
        <v>6.1651101482077367E-89</v>
      </c>
      <c r="S206" s="259">
        <v>2.0351168295575198E-84</v>
      </c>
      <c r="T206" s="259">
        <v>3.6071988841874721E-80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3</v>
      </c>
      <c r="AU206" s="42">
        <v>24</v>
      </c>
      <c r="AV206" s="42">
        <v>140</v>
      </c>
      <c r="AW206" s="42">
        <v>622</v>
      </c>
      <c r="AX206" s="41">
        <v>2255</v>
      </c>
      <c r="AY206" s="41">
        <v>6903</v>
      </c>
      <c r="AZ206" s="41">
        <v>17474</v>
      </c>
    </row>
    <row r="207" spans="1:52" x14ac:dyDescent="0.35">
      <c r="A207" s="40" t="s">
        <v>88</v>
      </c>
      <c r="B207" s="259">
        <v>0</v>
      </c>
      <c r="C207" s="259">
        <v>0</v>
      </c>
      <c r="D207" s="259">
        <v>0</v>
      </c>
      <c r="E207" s="259">
        <v>0</v>
      </c>
      <c r="F207" s="259">
        <v>0</v>
      </c>
      <c r="G207" s="259">
        <v>0</v>
      </c>
      <c r="H207" s="259">
        <v>0</v>
      </c>
      <c r="I207" s="259">
        <v>0</v>
      </c>
      <c r="J207" s="259">
        <v>0</v>
      </c>
      <c r="K207" s="259">
        <v>0</v>
      </c>
      <c r="L207" s="259">
        <v>0</v>
      </c>
      <c r="M207" s="259">
        <v>0</v>
      </c>
      <c r="N207" s="259">
        <v>0</v>
      </c>
      <c r="O207" s="259">
        <v>0</v>
      </c>
      <c r="P207" s="259">
        <v>0</v>
      </c>
      <c r="Q207" s="259">
        <v>0</v>
      </c>
      <c r="R207" s="259">
        <v>0</v>
      </c>
      <c r="S207" s="259">
        <v>0</v>
      </c>
      <c r="T207" s="259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x14ac:dyDescent="0.35">
      <c r="A208" s="40" t="s">
        <v>89</v>
      </c>
      <c r="B208" s="259">
        <v>0</v>
      </c>
      <c r="C208" s="259">
        <v>0</v>
      </c>
      <c r="D208" s="259">
        <v>0</v>
      </c>
      <c r="E208" s="259">
        <v>0</v>
      </c>
      <c r="F208" s="259">
        <v>0</v>
      </c>
      <c r="G208" s="259">
        <v>0</v>
      </c>
      <c r="H208" s="259">
        <v>0</v>
      </c>
      <c r="I208" s="259">
        <v>0</v>
      </c>
      <c r="J208" s="259">
        <v>0</v>
      </c>
      <c r="K208" s="259">
        <v>0</v>
      </c>
      <c r="L208" s="259">
        <v>0</v>
      </c>
      <c r="M208" s="259">
        <v>0</v>
      </c>
      <c r="N208" s="259">
        <v>0</v>
      </c>
      <c r="O208" s="259">
        <v>0</v>
      </c>
      <c r="P208" s="259">
        <v>0</v>
      </c>
      <c r="Q208" s="259">
        <v>0</v>
      </c>
      <c r="R208" s="259">
        <v>0</v>
      </c>
      <c r="S208" s="259">
        <v>0</v>
      </c>
      <c r="T208" s="259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x14ac:dyDescent="0.35">
      <c r="A209" s="52" t="s">
        <v>25</v>
      </c>
      <c r="B209" s="266">
        <v>600208</v>
      </c>
      <c r="C209" s="266">
        <v>582084</v>
      </c>
      <c r="D209" s="266">
        <v>571706</v>
      </c>
      <c r="E209" s="266">
        <v>596004</v>
      </c>
      <c r="F209" s="266">
        <v>637824</v>
      </c>
      <c r="G209" s="266">
        <v>656002</v>
      </c>
      <c r="H209" s="266">
        <v>724072</v>
      </c>
      <c r="I209" s="266">
        <v>764262</v>
      </c>
      <c r="J209" s="266">
        <v>784656</v>
      </c>
      <c r="K209" s="266">
        <v>695984</v>
      </c>
      <c r="L209" s="266">
        <v>749104</v>
      </c>
      <c r="M209" s="266">
        <v>762982</v>
      </c>
      <c r="N209" s="266">
        <v>755940</v>
      </c>
      <c r="O209" s="266">
        <v>765178</v>
      </c>
      <c r="P209" s="266">
        <v>776653.99999999988</v>
      </c>
      <c r="Q209" s="266">
        <v>808482</v>
      </c>
      <c r="R209" s="266">
        <v>850093.80714012985</v>
      </c>
      <c r="S209" s="266">
        <v>905732.67026914831</v>
      </c>
      <c r="T209" s="266">
        <v>963433.59951237449</v>
      </c>
      <c r="U209" s="53">
        <v>1017905</v>
      </c>
      <c r="V209" s="53">
        <v>1069044</v>
      </c>
      <c r="W209" s="53">
        <v>1120445</v>
      </c>
      <c r="X209" s="53">
        <v>1169047</v>
      </c>
      <c r="Y209" s="53">
        <v>1216859</v>
      </c>
      <c r="Z209" s="53">
        <v>1257974</v>
      </c>
      <c r="AA209" s="53">
        <v>1302182</v>
      </c>
      <c r="AB209" s="53">
        <v>1350458</v>
      </c>
      <c r="AC209" s="53">
        <v>1402837</v>
      </c>
      <c r="AD209" s="53">
        <v>1457939</v>
      </c>
      <c r="AE209" s="53">
        <v>1512728</v>
      </c>
      <c r="AF209" s="53">
        <v>1568535</v>
      </c>
      <c r="AG209" s="53">
        <v>1626344</v>
      </c>
      <c r="AH209" s="53">
        <v>1679536</v>
      </c>
      <c r="AI209" s="53">
        <v>1732134</v>
      </c>
      <c r="AJ209" s="53">
        <v>1784737</v>
      </c>
      <c r="AK209" s="53">
        <v>1834092</v>
      </c>
      <c r="AL209" s="53">
        <v>1888346</v>
      </c>
      <c r="AM209" s="53">
        <v>1943491</v>
      </c>
      <c r="AN209" s="53">
        <v>2017177</v>
      </c>
      <c r="AO209" s="53">
        <v>2082934</v>
      </c>
      <c r="AP209" s="53">
        <v>2149625</v>
      </c>
      <c r="AQ209" s="53">
        <v>2220173</v>
      </c>
      <c r="AR209" s="53">
        <v>2292102</v>
      </c>
      <c r="AS209" s="53">
        <v>2361300</v>
      </c>
      <c r="AT209" s="53">
        <v>2429552</v>
      </c>
      <c r="AU209" s="53">
        <v>2506607</v>
      </c>
      <c r="AV209" s="53">
        <v>2582921</v>
      </c>
      <c r="AW209" s="53">
        <v>2650071</v>
      </c>
      <c r="AX209" s="53">
        <v>2725441</v>
      </c>
      <c r="AY209" s="53">
        <v>2792845</v>
      </c>
      <c r="AZ209" s="53">
        <v>2857657</v>
      </c>
    </row>
    <row r="210" spans="1:52" x14ac:dyDescent="0.35">
      <c r="A210" s="63" t="s">
        <v>20</v>
      </c>
      <c r="B210" s="268">
        <v>339994</v>
      </c>
      <c r="C210" s="268">
        <v>324324</v>
      </c>
      <c r="D210" s="268">
        <v>311092</v>
      </c>
      <c r="E210" s="268">
        <v>319067.99999999994</v>
      </c>
      <c r="F210" s="268">
        <v>334827.99999999994</v>
      </c>
      <c r="G210" s="268">
        <v>342158</v>
      </c>
      <c r="H210" s="268">
        <v>379724</v>
      </c>
      <c r="I210" s="268">
        <v>398103.99999999994</v>
      </c>
      <c r="J210" s="268">
        <v>402808</v>
      </c>
      <c r="K210" s="268">
        <v>361990</v>
      </c>
      <c r="L210" s="268">
        <v>360234</v>
      </c>
      <c r="M210" s="268">
        <v>353864</v>
      </c>
      <c r="N210" s="268">
        <v>351830</v>
      </c>
      <c r="O210" s="268">
        <v>344266</v>
      </c>
      <c r="P210" s="268">
        <v>348139.99999999994</v>
      </c>
      <c r="Q210" s="268">
        <v>358013.99999999994</v>
      </c>
      <c r="R210" s="268">
        <v>379951.80241447728</v>
      </c>
      <c r="S210" s="268">
        <v>410589.91277869308</v>
      </c>
      <c r="T210" s="268">
        <v>441977.40615555947</v>
      </c>
      <c r="U210" s="57">
        <v>471364</v>
      </c>
      <c r="V210" s="57">
        <v>499056</v>
      </c>
      <c r="W210" s="57">
        <v>527394</v>
      </c>
      <c r="X210" s="57">
        <v>553866</v>
      </c>
      <c r="Y210" s="57">
        <v>579985</v>
      </c>
      <c r="Z210" s="57">
        <v>606521</v>
      </c>
      <c r="AA210" s="57">
        <v>633914</v>
      </c>
      <c r="AB210" s="57">
        <v>663912</v>
      </c>
      <c r="AC210" s="57">
        <v>696642</v>
      </c>
      <c r="AD210" s="57">
        <v>730572</v>
      </c>
      <c r="AE210" s="57">
        <v>765164</v>
      </c>
      <c r="AF210" s="57">
        <v>800481</v>
      </c>
      <c r="AG210" s="57">
        <v>837811</v>
      </c>
      <c r="AH210" s="57">
        <v>871932</v>
      </c>
      <c r="AI210" s="57">
        <v>906568</v>
      </c>
      <c r="AJ210" s="57">
        <v>941976</v>
      </c>
      <c r="AK210" s="57">
        <v>976685</v>
      </c>
      <c r="AL210" s="57">
        <v>1014161</v>
      </c>
      <c r="AM210" s="57">
        <v>1052713</v>
      </c>
      <c r="AN210" s="57">
        <v>1101636</v>
      </c>
      <c r="AO210" s="57">
        <v>1145906</v>
      </c>
      <c r="AP210" s="57">
        <v>1189420</v>
      </c>
      <c r="AQ210" s="57">
        <v>1233970</v>
      </c>
      <c r="AR210" s="57">
        <v>1278432</v>
      </c>
      <c r="AS210" s="57">
        <v>1322690</v>
      </c>
      <c r="AT210" s="57">
        <v>1365978</v>
      </c>
      <c r="AU210" s="57">
        <v>1415003</v>
      </c>
      <c r="AV210" s="57">
        <v>1463478</v>
      </c>
      <c r="AW210" s="57">
        <v>1506386</v>
      </c>
      <c r="AX210" s="57">
        <v>1553189</v>
      </c>
      <c r="AY210" s="57">
        <v>1594549</v>
      </c>
      <c r="AZ210" s="57">
        <v>1634020</v>
      </c>
    </row>
    <row r="211" spans="1:52" x14ac:dyDescent="0.35">
      <c r="A211" s="40" t="s">
        <v>86</v>
      </c>
      <c r="B211" s="259">
        <v>339994</v>
      </c>
      <c r="C211" s="259">
        <v>324324</v>
      </c>
      <c r="D211" s="259">
        <v>311092</v>
      </c>
      <c r="E211" s="259">
        <v>319067.99999999994</v>
      </c>
      <c r="F211" s="259">
        <v>334827.99999999994</v>
      </c>
      <c r="G211" s="259">
        <v>342158</v>
      </c>
      <c r="H211" s="259">
        <v>379724</v>
      </c>
      <c r="I211" s="259">
        <v>398103.99999999994</v>
      </c>
      <c r="J211" s="259">
        <v>402808</v>
      </c>
      <c r="K211" s="259">
        <v>361990</v>
      </c>
      <c r="L211" s="259">
        <v>360234</v>
      </c>
      <c r="M211" s="259">
        <v>353864</v>
      </c>
      <c r="N211" s="259">
        <v>351830</v>
      </c>
      <c r="O211" s="259">
        <v>344266</v>
      </c>
      <c r="P211" s="259">
        <v>348139.99999999994</v>
      </c>
      <c r="Q211" s="259">
        <v>358013.99999999994</v>
      </c>
      <c r="R211" s="259">
        <v>379951.80241398362</v>
      </c>
      <c r="S211" s="259">
        <v>410589.91277621605</v>
      </c>
      <c r="T211" s="259">
        <v>441977.40614674229</v>
      </c>
      <c r="U211" s="41">
        <v>471364</v>
      </c>
      <c r="V211" s="41">
        <v>499056</v>
      </c>
      <c r="W211" s="41">
        <v>527394</v>
      </c>
      <c r="X211" s="41">
        <v>553866</v>
      </c>
      <c r="Y211" s="41">
        <v>579985</v>
      </c>
      <c r="Z211" s="41">
        <v>606521</v>
      </c>
      <c r="AA211" s="41">
        <v>633914</v>
      </c>
      <c r="AB211" s="41">
        <v>663912</v>
      </c>
      <c r="AC211" s="41">
        <v>696642</v>
      </c>
      <c r="AD211" s="41">
        <v>730572</v>
      </c>
      <c r="AE211" s="41">
        <v>765164</v>
      </c>
      <c r="AF211" s="41">
        <v>800481</v>
      </c>
      <c r="AG211" s="41">
        <v>837810</v>
      </c>
      <c r="AH211" s="41">
        <v>871931</v>
      </c>
      <c r="AI211" s="41">
        <v>906567</v>
      </c>
      <c r="AJ211" s="41">
        <v>941972</v>
      </c>
      <c r="AK211" s="41">
        <v>976675</v>
      </c>
      <c r="AL211" s="41">
        <v>1014140</v>
      </c>
      <c r="AM211" s="41">
        <v>1052666</v>
      </c>
      <c r="AN211" s="41">
        <v>1101511</v>
      </c>
      <c r="AO211" s="41">
        <v>1145674</v>
      </c>
      <c r="AP211" s="41">
        <v>1189010</v>
      </c>
      <c r="AQ211" s="41">
        <v>1233228</v>
      </c>
      <c r="AR211" s="41">
        <v>1277068</v>
      </c>
      <c r="AS211" s="41">
        <v>1320244</v>
      </c>
      <c r="AT211" s="41">
        <v>1361711</v>
      </c>
      <c r="AU211" s="41">
        <v>1407686</v>
      </c>
      <c r="AV211" s="41">
        <v>1451781</v>
      </c>
      <c r="AW211" s="41">
        <v>1488519</v>
      </c>
      <c r="AX211" s="41">
        <v>1526475</v>
      </c>
      <c r="AY211" s="41">
        <v>1556359</v>
      </c>
      <c r="AZ211" s="41">
        <v>1581926</v>
      </c>
    </row>
    <row r="212" spans="1:52" x14ac:dyDescent="0.35">
      <c r="A212" s="40" t="s">
        <v>87</v>
      </c>
      <c r="B212" s="259">
        <v>0</v>
      </c>
      <c r="C212" s="259">
        <v>0</v>
      </c>
      <c r="D212" s="259">
        <v>0</v>
      </c>
      <c r="E212" s="259">
        <v>0</v>
      </c>
      <c r="F212" s="259">
        <v>0</v>
      </c>
      <c r="G212" s="259">
        <v>0</v>
      </c>
      <c r="H212" s="259">
        <v>0</v>
      </c>
      <c r="I212" s="259">
        <v>0</v>
      </c>
      <c r="J212" s="259">
        <v>0</v>
      </c>
      <c r="K212" s="259">
        <v>0</v>
      </c>
      <c r="L212" s="259">
        <v>0</v>
      </c>
      <c r="M212" s="259">
        <v>0</v>
      </c>
      <c r="N212" s="259">
        <v>0</v>
      </c>
      <c r="O212" s="259">
        <v>0</v>
      </c>
      <c r="P212" s="259">
        <v>0</v>
      </c>
      <c r="Q212" s="259">
        <v>0</v>
      </c>
      <c r="R212" s="259">
        <v>4.9366374518022206E-7</v>
      </c>
      <c r="S212" s="259">
        <v>2.4770290348674314E-6</v>
      </c>
      <c r="T212" s="259">
        <v>8.8171632361095392E-6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1</v>
      </c>
      <c r="AI212" s="42">
        <v>2</v>
      </c>
      <c r="AJ212" s="42">
        <v>4</v>
      </c>
      <c r="AK212" s="42">
        <v>10</v>
      </c>
      <c r="AL212" s="42">
        <v>21</v>
      </c>
      <c r="AM212" s="42">
        <v>47</v>
      </c>
      <c r="AN212" s="42">
        <v>125</v>
      </c>
      <c r="AO212" s="42">
        <v>232</v>
      </c>
      <c r="AP212" s="42">
        <v>410</v>
      </c>
      <c r="AQ212" s="42">
        <v>742</v>
      </c>
      <c r="AR212" s="41">
        <v>1363</v>
      </c>
      <c r="AS212" s="41">
        <v>2445</v>
      </c>
      <c r="AT212" s="41">
        <v>4267</v>
      </c>
      <c r="AU212" s="41">
        <v>7317</v>
      </c>
      <c r="AV212" s="41">
        <v>11697</v>
      </c>
      <c r="AW212" s="41">
        <v>17867</v>
      </c>
      <c r="AX212" s="41">
        <v>26715</v>
      </c>
      <c r="AY212" s="41">
        <v>38190</v>
      </c>
      <c r="AZ212" s="41">
        <v>52093</v>
      </c>
    </row>
    <row r="213" spans="1:52" x14ac:dyDescent="0.35">
      <c r="A213" s="40" t="s">
        <v>88</v>
      </c>
      <c r="B213" s="259">
        <v>0</v>
      </c>
      <c r="C213" s="259">
        <v>0</v>
      </c>
      <c r="D213" s="259">
        <v>0</v>
      </c>
      <c r="E213" s="259">
        <v>0</v>
      </c>
      <c r="F213" s="259">
        <v>0</v>
      </c>
      <c r="G213" s="259">
        <v>0</v>
      </c>
      <c r="H213" s="259">
        <v>0</v>
      </c>
      <c r="I213" s="259">
        <v>0</v>
      </c>
      <c r="J213" s="259">
        <v>0</v>
      </c>
      <c r="K213" s="259">
        <v>0</v>
      </c>
      <c r="L213" s="259">
        <v>0</v>
      </c>
      <c r="M213" s="259">
        <v>0</v>
      </c>
      <c r="N213" s="259">
        <v>0</v>
      </c>
      <c r="O213" s="259">
        <v>0</v>
      </c>
      <c r="P213" s="259">
        <v>0</v>
      </c>
      <c r="Q213" s="259">
        <v>0</v>
      </c>
      <c r="R213" s="259">
        <v>0</v>
      </c>
      <c r="S213" s="259">
        <v>0</v>
      </c>
      <c r="T213" s="259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2">
        <v>0</v>
      </c>
      <c r="AJ213" s="42">
        <v>0</v>
      </c>
      <c r="AK213" s="42">
        <v>0</v>
      </c>
      <c r="AL213" s="42">
        <v>0</v>
      </c>
      <c r="AM213" s="42">
        <v>0</v>
      </c>
      <c r="AN213" s="42">
        <v>0</v>
      </c>
      <c r="AO213" s="42">
        <v>0</v>
      </c>
      <c r="AP213" s="42">
        <v>0</v>
      </c>
      <c r="AQ213" s="42">
        <v>0</v>
      </c>
      <c r="AR213" s="42">
        <v>0</v>
      </c>
      <c r="AS213" s="42">
        <v>0</v>
      </c>
      <c r="AT213" s="42">
        <v>0</v>
      </c>
      <c r="AU213" s="42">
        <v>0</v>
      </c>
      <c r="AV213" s="42">
        <v>0</v>
      </c>
      <c r="AW213" s="42">
        <v>0</v>
      </c>
      <c r="AX213" s="42">
        <v>0</v>
      </c>
      <c r="AY213" s="42">
        <v>0</v>
      </c>
      <c r="AZ213" s="42">
        <v>0</v>
      </c>
    </row>
    <row r="214" spans="1:52" x14ac:dyDescent="0.35">
      <c r="A214" s="40" t="s">
        <v>89</v>
      </c>
      <c r="B214" s="259">
        <v>0</v>
      </c>
      <c r="C214" s="259">
        <v>0</v>
      </c>
      <c r="D214" s="259">
        <v>0</v>
      </c>
      <c r="E214" s="259">
        <v>0</v>
      </c>
      <c r="F214" s="259">
        <v>0</v>
      </c>
      <c r="G214" s="259">
        <v>0</v>
      </c>
      <c r="H214" s="259">
        <v>0</v>
      </c>
      <c r="I214" s="259">
        <v>0</v>
      </c>
      <c r="J214" s="259">
        <v>0</v>
      </c>
      <c r="K214" s="259">
        <v>0</v>
      </c>
      <c r="L214" s="259">
        <v>0</v>
      </c>
      <c r="M214" s="259">
        <v>0</v>
      </c>
      <c r="N214" s="259">
        <v>0</v>
      </c>
      <c r="O214" s="259">
        <v>0</v>
      </c>
      <c r="P214" s="259">
        <v>0</v>
      </c>
      <c r="Q214" s="259">
        <v>0</v>
      </c>
      <c r="R214" s="259">
        <v>0</v>
      </c>
      <c r="S214" s="259">
        <v>0</v>
      </c>
      <c r="T214" s="259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</row>
    <row r="215" spans="1:52" x14ac:dyDescent="0.35">
      <c r="A215" s="63" t="s">
        <v>16</v>
      </c>
      <c r="B215" s="268">
        <v>260214</v>
      </c>
      <c r="C215" s="268">
        <v>257760</v>
      </c>
      <c r="D215" s="268">
        <v>260614</v>
      </c>
      <c r="E215" s="268">
        <v>276936</v>
      </c>
      <c r="F215" s="268">
        <v>302996</v>
      </c>
      <c r="G215" s="268">
        <v>313844</v>
      </c>
      <c r="H215" s="268">
        <v>344348</v>
      </c>
      <c r="I215" s="268">
        <v>366158</v>
      </c>
      <c r="J215" s="268">
        <v>381848</v>
      </c>
      <c r="K215" s="268">
        <v>333994</v>
      </c>
      <c r="L215" s="268">
        <v>388870</v>
      </c>
      <c r="M215" s="268">
        <v>409118</v>
      </c>
      <c r="N215" s="268">
        <v>404110.00000000006</v>
      </c>
      <c r="O215" s="268">
        <v>420911.99999999994</v>
      </c>
      <c r="P215" s="268">
        <v>428513.99999999994</v>
      </c>
      <c r="Q215" s="268">
        <v>450468</v>
      </c>
      <c r="R215" s="268">
        <v>470142.00472565263</v>
      </c>
      <c r="S215" s="268">
        <v>495142.75749045523</v>
      </c>
      <c r="T215" s="268">
        <v>521456.19335681497</v>
      </c>
      <c r="U215" s="57">
        <v>546541</v>
      </c>
      <c r="V215" s="57">
        <v>569988</v>
      </c>
      <c r="W215" s="57">
        <v>593051</v>
      </c>
      <c r="X215" s="57">
        <v>615181</v>
      </c>
      <c r="Y215" s="57">
        <v>636874</v>
      </c>
      <c r="Z215" s="57">
        <v>651452</v>
      </c>
      <c r="AA215" s="57">
        <v>668268</v>
      </c>
      <c r="AB215" s="57">
        <v>686546</v>
      </c>
      <c r="AC215" s="57">
        <v>706195</v>
      </c>
      <c r="AD215" s="57">
        <v>727367</v>
      </c>
      <c r="AE215" s="57">
        <v>747564</v>
      </c>
      <c r="AF215" s="57">
        <v>768054</v>
      </c>
      <c r="AG215" s="57">
        <v>788534</v>
      </c>
      <c r="AH215" s="57">
        <v>807604</v>
      </c>
      <c r="AI215" s="57">
        <v>825565</v>
      </c>
      <c r="AJ215" s="57">
        <v>842761</v>
      </c>
      <c r="AK215" s="57">
        <v>857408</v>
      </c>
      <c r="AL215" s="57">
        <v>874185</v>
      </c>
      <c r="AM215" s="57">
        <v>890778</v>
      </c>
      <c r="AN215" s="57">
        <v>915541</v>
      </c>
      <c r="AO215" s="57">
        <v>937028</v>
      </c>
      <c r="AP215" s="57">
        <v>960205</v>
      </c>
      <c r="AQ215" s="57">
        <v>986203</v>
      </c>
      <c r="AR215" s="57">
        <v>1013670</v>
      </c>
      <c r="AS215" s="57">
        <v>1038611</v>
      </c>
      <c r="AT215" s="57">
        <v>1063574</v>
      </c>
      <c r="AU215" s="57">
        <v>1091604</v>
      </c>
      <c r="AV215" s="57">
        <v>1119443</v>
      </c>
      <c r="AW215" s="57">
        <v>1143685</v>
      </c>
      <c r="AX215" s="57">
        <v>1172252</v>
      </c>
      <c r="AY215" s="57">
        <v>1198297</v>
      </c>
      <c r="AZ215" s="57">
        <v>1223638</v>
      </c>
    </row>
    <row r="216" spans="1:52" x14ac:dyDescent="0.35">
      <c r="A216" s="40" t="s">
        <v>86</v>
      </c>
      <c r="B216" s="259">
        <v>260214</v>
      </c>
      <c r="C216" s="259">
        <v>257760</v>
      </c>
      <c r="D216" s="259">
        <v>260614</v>
      </c>
      <c r="E216" s="259">
        <v>276936</v>
      </c>
      <c r="F216" s="259">
        <v>302996</v>
      </c>
      <c r="G216" s="259">
        <v>313844</v>
      </c>
      <c r="H216" s="259">
        <v>344348</v>
      </c>
      <c r="I216" s="259">
        <v>366158</v>
      </c>
      <c r="J216" s="259">
        <v>381848</v>
      </c>
      <c r="K216" s="259">
        <v>333994</v>
      </c>
      <c r="L216" s="259">
        <v>388870</v>
      </c>
      <c r="M216" s="259">
        <v>409118</v>
      </c>
      <c r="N216" s="259">
        <v>404110.00000000006</v>
      </c>
      <c r="O216" s="259">
        <v>420911.99999999994</v>
      </c>
      <c r="P216" s="259">
        <v>428513.99999999994</v>
      </c>
      <c r="Q216" s="259">
        <v>450468</v>
      </c>
      <c r="R216" s="259">
        <v>470142.00472565263</v>
      </c>
      <c r="S216" s="259">
        <v>495142.75749045523</v>
      </c>
      <c r="T216" s="259">
        <v>521456.19335681497</v>
      </c>
      <c r="U216" s="41">
        <v>546541</v>
      </c>
      <c r="V216" s="41">
        <v>569988</v>
      </c>
      <c r="W216" s="41">
        <v>593051</v>
      </c>
      <c r="X216" s="41">
        <v>615181</v>
      </c>
      <c r="Y216" s="41">
        <v>636874</v>
      </c>
      <c r="Z216" s="41">
        <v>651452</v>
      </c>
      <c r="AA216" s="41">
        <v>668268</v>
      </c>
      <c r="AB216" s="41">
        <v>686546</v>
      </c>
      <c r="AC216" s="41">
        <v>706195</v>
      </c>
      <c r="AD216" s="41">
        <v>727367</v>
      </c>
      <c r="AE216" s="41">
        <v>747564</v>
      </c>
      <c r="AF216" s="41">
        <v>768054</v>
      </c>
      <c r="AG216" s="41">
        <v>788534</v>
      </c>
      <c r="AH216" s="41">
        <v>807604</v>
      </c>
      <c r="AI216" s="41">
        <v>825565</v>
      </c>
      <c r="AJ216" s="41">
        <v>842761</v>
      </c>
      <c r="AK216" s="41">
        <v>857408</v>
      </c>
      <c r="AL216" s="41">
        <v>874185</v>
      </c>
      <c r="AM216" s="41">
        <v>890778</v>
      </c>
      <c r="AN216" s="41">
        <v>915541</v>
      </c>
      <c r="AO216" s="41">
        <v>937028</v>
      </c>
      <c r="AP216" s="41">
        <v>960205</v>
      </c>
      <c r="AQ216" s="41">
        <v>986203</v>
      </c>
      <c r="AR216" s="41">
        <v>1013670</v>
      </c>
      <c r="AS216" s="41">
        <v>1038611</v>
      </c>
      <c r="AT216" s="41">
        <v>1063573</v>
      </c>
      <c r="AU216" s="41">
        <v>1091601</v>
      </c>
      <c r="AV216" s="41">
        <v>1119427</v>
      </c>
      <c r="AW216" s="41">
        <v>1143618</v>
      </c>
      <c r="AX216" s="41">
        <v>1172006</v>
      </c>
      <c r="AY216" s="41">
        <v>1197564</v>
      </c>
      <c r="AZ216" s="41">
        <v>1221806</v>
      </c>
    </row>
    <row r="217" spans="1:52" x14ac:dyDescent="0.35">
      <c r="A217" s="40" t="s">
        <v>87</v>
      </c>
      <c r="B217" s="259">
        <v>0</v>
      </c>
      <c r="C217" s="259">
        <v>0</v>
      </c>
      <c r="D217" s="259">
        <v>0</v>
      </c>
      <c r="E217" s="259">
        <v>0</v>
      </c>
      <c r="F217" s="259">
        <v>0</v>
      </c>
      <c r="G217" s="259">
        <v>0</v>
      </c>
      <c r="H217" s="259">
        <v>0</v>
      </c>
      <c r="I217" s="259">
        <v>0</v>
      </c>
      <c r="J217" s="259">
        <v>0</v>
      </c>
      <c r="K217" s="259">
        <v>0</v>
      </c>
      <c r="L217" s="259">
        <v>0</v>
      </c>
      <c r="M217" s="259">
        <v>0</v>
      </c>
      <c r="N217" s="259">
        <v>0</v>
      </c>
      <c r="O217" s="259">
        <v>0</v>
      </c>
      <c r="P217" s="259">
        <v>0</v>
      </c>
      <c r="Q217" s="259">
        <v>0</v>
      </c>
      <c r="R217" s="259">
        <v>4.6115240465043095E-90</v>
      </c>
      <c r="S217" s="259">
        <v>1.2632280241788655E-85</v>
      </c>
      <c r="T217" s="259">
        <v>2.4581201002391124E-81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3</v>
      </c>
      <c r="AV217" s="42">
        <v>15</v>
      </c>
      <c r="AW217" s="42">
        <v>67</v>
      </c>
      <c r="AX217" s="42">
        <v>246</v>
      </c>
      <c r="AY217" s="42">
        <v>733</v>
      </c>
      <c r="AZ217" s="41">
        <v>1831</v>
      </c>
    </row>
    <row r="218" spans="1:52" x14ac:dyDescent="0.35">
      <c r="A218" s="40" t="s">
        <v>88</v>
      </c>
      <c r="B218" s="259">
        <v>0</v>
      </c>
      <c r="C218" s="259">
        <v>0</v>
      </c>
      <c r="D218" s="259">
        <v>0</v>
      </c>
      <c r="E218" s="259">
        <v>0</v>
      </c>
      <c r="F218" s="259">
        <v>0</v>
      </c>
      <c r="G218" s="259">
        <v>0</v>
      </c>
      <c r="H218" s="259">
        <v>0</v>
      </c>
      <c r="I218" s="259">
        <v>0</v>
      </c>
      <c r="J218" s="259">
        <v>0</v>
      </c>
      <c r="K218" s="259">
        <v>0</v>
      </c>
      <c r="L218" s="259">
        <v>0</v>
      </c>
      <c r="M218" s="259">
        <v>0</v>
      </c>
      <c r="N218" s="259">
        <v>0</v>
      </c>
      <c r="O218" s="259">
        <v>0</v>
      </c>
      <c r="P218" s="259">
        <v>0</v>
      </c>
      <c r="Q218" s="259">
        <v>0</v>
      </c>
      <c r="R218" s="259">
        <v>0</v>
      </c>
      <c r="S218" s="259">
        <v>0</v>
      </c>
      <c r="T218" s="259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</row>
    <row r="219" spans="1:52" x14ac:dyDescent="0.35">
      <c r="A219" s="43" t="s">
        <v>89</v>
      </c>
      <c r="B219" s="260">
        <v>0</v>
      </c>
      <c r="C219" s="260">
        <v>0</v>
      </c>
      <c r="D219" s="260">
        <v>0</v>
      </c>
      <c r="E219" s="260">
        <v>0</v>
      </c>
      <c r="F219" s="260">
        <v>0</v>
      </c>
      <c r="G219" s="260">
        <v>0</v>
      </c>
      <c r="H219" s="260">
        <v>0</v>
      </c>
      <c r="I219" s="260">
        <v>0</v>
      </c>
      <c r="J219" s="260">
        <v>0</v>
      </c>
      <c r="K219" s="260">
        <v>0</v>
      </c>
      <c r="L219" s="260">
        <v>0</v>
      </c>
      <c r="M219" s="260">
        <v>0</v>
      </c>
      <c r="N219" s="260">
        <v>0</v>
      </c>
      <c r="O219" s="260">
        <v>0</v>
      </c>
      <c r="P219" s="260">
        <v>0</v>
      </c>
      <c r="Q219" s="260">
        <v>0</v>
      </c>
      <c r="R219" s="260">
        <v>0</v>
      </c>
      <c r="S219" s="260">
        <v>0</v>
      </c>
      <c r="T219" s="260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  <c r="AH219" s="61">
        <v>0</v>
      </c>
      <c r="AI219" s="61">
        <v>0</v>
      </c>
      <c r="AJ219" s="61">
        <v>0</v>
      </c>
      <c r="AK219" s="61">
        <v>0</v>
      </c>
      <c r="AL219" s="61">
        <v>0</v>
      </c>
      <c r="AM219" s="61">
        <v>0</v>
      </c>
      <c r="AN219" s="61">
        <v>0</v>
      </c>
      <c r="AO219" s="61">
        <v>0</v>
      </c>
      <c r="AP219" s="61">
        <v>0</v>
      </c>
      <c r="AQ219" s="61">
        <v>0</v>
      </c>
      <c r="AR219" s="61">
        <v>0</v>
      </c>
      <c r="AS219" s="61">
        <v>0</v>
      </c>
      <c r="AT219" s="61">
        <v>0</v>
      </c>
      <c r="AU219" s="61">
        <v>0</v>
      </c>
      <c r="AV219" s="61">
        <v>0</v>
      </c>
      <c r="AW219" s="61">
        <v>0</v>
      </c>
      <c r="AX219" s="61">
        <v>0</v>
      </c>
      <c r="AY219" s="61">
        <v>0</v>
      </c>
      <c r="AZ219" s="61">
        <v>0</v>
      </c>
    </row>
    <row r="220" spans="1:52" x14ac:dyDescent="0.35">
      <c r="A220" s="62"/>
      <c r="B220" s="269"/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35">
      <c r="A221" s="31" t="s">
        <v>60</v>
      </c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35">
      <c r="A222" s="67" t="s">
        <v>61</v>
      </c>
      <c r="B222" s="268">
        <v>936.93658815081994</v>
      </c>
      <c r="C222" s="268">
        <v>975.15464794521154</v>
      </c>
      <c r="D222" s="268">
        <v>983.99292557647186</v>
      </c>
      <c r="E222" s="268">
        <v>1057.8274808262165</v>
      </c>
      <c r="F222" s="268">
        <v>1081.9735121499584</v>
      </c>
      <c r="G222" s="268">
        <v>1125.7827746816024</v>
      </c>
      <c r="H222" s="268">
        <v>1286.0020552796964</v>
      </c>
      <c r="I222" s="268">
        <v>1237.1102493266558</v>
      </c>
      <c r="J222" s="268">
        <v>1084.3710217799203</v>
      </c>
      <c r="K222" s="268">
        <v>1076.1599915319657</v>
      </c>
      <c r="L222" s="268">
        <v>1067.26382696633</v>
      </c>
      <c r="M222" s="268">
        <v>1024.1145102101418</v>
      </c>
      <c r="N222" s="268">
        <v>996.0549662726113</v>
      </c>
      <c r="O222" s="268">
        <v>919.89620494785231</v>
      </c>
      <c r="P222" s="268">
        <v>886.72069638061407</v>
      </c>
      <c r="Q222" s="268">
        <v>889.17291572099248</v>
      </c>
      <c r="R222" s="268">
        <v>899.25775902703811</v>
      </c>
      <c r="S222" s="268">
        <v>912.48024028958105</v>
      </c>
      <c r="T222" s="268">
        <v>925.12554320207732</v>
      </c>
      <c r="U222" s="59">
        <v>936</v>
      </c>
      <c r="V222" s="59">
        <v>945</v>
      </c>
      <c r="W222" s="59">
        <v>952</v>
      </c>
      <c r="X222" s="59">
        <v>959</v>
      </c>
      <c r="Y222" s="59">
        <v>967</v>
      </c>
      <c r="Z222" s="59">
        <v>974</v>
      </c>
      <c r="AA222" s="59">
        <v>982</v>
      </c>
      <c r="AB222" s="59">
        <v>990</v>
      </c>
      <c r="AC222" s="59">
        <v>997</v>
      </c>
      <c r="AD222" s="57">
        <v>1004</v>
      </c>
      <c r="AE222" s="57">
        <v>1012</v>
      </c>
      <c r="AF222" s="57">
        <v>1019</v>
      </c>
      <c r="AG222" s="57">
        <v>1026</v>
      </c>
      <c r="AH222" s="57">
        <v>1034</v>
      </c>
      <c r="AI222" s="57">
        <v>1040</v>
      </c>
      <c r="AJ222" s="57">
        <v>1047</v>
      </c>
      <c r="AK222" s="57">
        <v>1053</v>
      </c>
      <c r="AL222" s="57">
        <v>1060</v>
      </c>
      <c r="AM222" s="57">
        <v>1067</v>
      </c>
      <c r="AN222" s="57">
        <v>1074</v>
      </c>
      <c r="AO222" s="57">
        <v>1081</v>
      </c>
      <c r="AP222" s="57">
        <v>1088</v>
      </c>
      <c r="AQ222" s="57">
        <v>1096</v>
      </c>
      <c r="AR222" s="57">
        <v>1104</v>
      </c>
      <c r="AS222" s="57">
        <v>1112</v>
      </c>
      <c r="AT222" s="57">
        <v>1121</v>
      </c>
      <c r="AU222" s="57">
        <v>1131</v>
      </c>
      <c r="AV222" s="57">
        <v>1142</v>
      </c>
      <c r="AW222" s="57">
        <v>1153</v>
      </c>
      <c r="AX222" s="57">
        <v>1164</v>
      </c>
      <c r="AY222" s="57">
        <v>1175</v>
      </c>
      <c r="AZ222" s="57">
        <v>1187</v>
      </c>
    </row>
    <row r="223" spans="1:52" x14ac:dyDescent="0.35">
      <c r="A223" s="64" t="s">
        <v>90</v>
      </c>
      <c r="B223" s="259">
        <v>936.93658815081994</v>
      </c>
      <c r="C223" s="259">
        <v>975.15464794521154</v>
      </c>
      <c r="D223" s="259">
        <v>983.99292557647186</v>
      </c>
      <c r="E223" s="259">
        <v>1057.8274808262165</v>
      </c>
      <c r="F223" s="259">
        <v>1081.9735121499584</v>
      </c>
      <c r="G223" s="259">
        <v>1125.7827746816024</v>
      </c>
      <c r="H223" s="259">
        <v>1286.0020552796964</v>
      </c>
      <c r="I223" s="259">
        <v>1237.1102493266558</v>
      </c>
      <c r="J223" s="259">
        <v>1084.3710217799203</v>
      </c>
      <c r="K223" s="259">
        <v>1076.1599915319657</v>
      </c>
      <c r="L223" s="259">
        <v>1067.26382696633</v>
      </c>
      <c r="M223" s="259">
        <v>1024.1145102101418</v>
      </c>
      <c r="N223" s="259">
        <v>996.0549662726113</v>
      </c>
      <c r="O223" s="259">
        <v>919.89620494785231</v>
      </c>
      <c r="P223" s="259">
        <v>886.72069638061407</v>
      </c>
      <c r="Q223" s="259">
        <v>889.17291572099248</v>
      </c>
      <c r="R223" s="259">
        <v>899.24808031745806</v>
      </c>
      <c r="S223" s="259">
        <v>912.4573714674583</v>
      </c>
      <c r="T223" s="259">
        <v>925.08749802323052</v>
      </c>
      <c r="U223" s="42">
        <v>936</v>
      </c>
      <c r="V223" s="42">
        <v>945</v>
      </c>
      <c r="W223" s="42">
        <v>952</v>
      </c>
      <c r="X223" s="42">
        <v>959</v>
      </c>
      <c r="Y223" s="42">
        <v>967</v>
      </c>
      <c r="Z223" s="42">
        <v>974</v>
      </c>
      <c r="AA223" s="42">
        <v>982</v>
      </c>
      <c r="AB223" s="42">
        <v>989</v>
      </c>
      <c r="AC223" s="42">
        <v>997</v>
      </c>
      <c r="AD223" s="41">
        <v>1004</v>
      </c>
      <c r="AE223" s="41">
        <v>1011</v>
      </c>
      <c r="AF223" s="41">
        <v>1019</v>
      </c>
      <c r="AG223" s="41">
        <v>1026</v>
      </c>
      <c r="AH223" s="41">
        <v>1034</v>
      </c>
      <c r="AI223" s="41">
        <v>1040</v>
      </c>
      <c r="AJ223" s="41">
        <v>1046</v>
      </c>
      <c r="AK223" s="41">
        <v>1053</v>
      </c>
      <c r="AL223" s="41">
        <v>1060</v>
      </c>
      <c r="AM223" s="41">
        <v>1066</v>
      </c>
      <c r="AN223" s="41">
        <v>1073</v>
      </c>
      <c r="AO223" s="41">
        <v>1080</v>
      </c>
      <c r="AP223" s="41">
        <v>1088</v>
      </c>
      <c r="AQ223" s="41">
        <v>1096</v>
      </c>
      <c r="AR223" s="41">
        <v>1103</v>
      </c>
      <c r="AS223" s="41">
        <v>1112</v>
      </c>
      <c r="AT223" s="41">
        <v>1121</v>
      </c>
      <c r="AU223" s="41">
        <v>1131</v>
      </c>
      <c r="AV223" s="41">
        <v>1141</v>
      </c>
      <c r="AW223" s="41">
        <v>1152</v>
      </c>
      <c r="AX223" s="41">
        <v>1163</v>
      </c>
      <c r="AY223" s="41">
        <v>1175</v>
      </c>
      <c r="AZ223" s="41">
        <v>1187</v>
      </c>
    </row>
    <row r="224" spans="1:52" x14ac:dyDescent="0.35">
      <c r="A224" s="64" t="s">
        <v>91</v>
      </c>
      <c r="B224" s="259">
        <v>0</v>
      </c>
      <c r="C224" s="259">
        <v>0</v>
      </c>
      <c r="D224" s="259">
        <v>0</v>
      </c>
      <c r="E224" s="259">
        <v>0</v>
      </c>
      <c r="F224" s="259">
        <v>0</v>
      </c>
      <c r="G224" s="259">
        <v>0</v>
      </c>
      <c r="H224" s="259">
        <v>0</v>
      </c>
      <c r="I224" s="259">
        <v>0</v>
      </c>
      <c r="J224" s="259">
        <v>0</v>
      </c>
      <c r="K224" s="259">
        <v>0</v>
      </c>
      <c r="L224" s="259">
        <v>0</v>
      </c>
      <c r="M224" s="259">
        <v>0</v>
      </c>
      <c r="N224" s="259">
        <v>0</v>
      </c>
      <c r="O224" s="259">
        <v>0</v>
      </c>
      <c r="P224" s="259">
        <v>0</v>
      </c>
      <c r="Q224" s="259">
        <v>0</v>
      </c>
      <c r="R224" s="259">
        <v>9.6786356585921943E-3</v>
      </c>
      <c r="S224" s="259">
        <v>2.2868597436554366E-2</v>
      </c>
      <c r="T224" s="259">
        <v>3.8044691854920654E-2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1</v>
      </c>
      <c r="AV224" s="42">
        <v>1</v>
      </c>
      <c r="AW224" s="42">
        <v>1</v>
      </c>
      <c r="AX224" s="42">
        <v>1</v>
      </c>
      <c r="AY224" s="42">
        <v>1</v>
      </c>
      <c r="AZ224" s="42">
        <v>1</v>
      </c>
    </row>
    <row r="225" spans="1:52" x14ac:dyDescent="0.35">
      <c r="A225" s="64" t="s">
        <v>83</v>
      </c>
      <c r="B225" s="259">
        <v>0</v>
      </c>
      <c r="C225" s="259">
        <v>0</v>
      </c>
      <c r="D225" s="259">
        <v>0</v>
      </c>
      <c r="E225" s="259">
        <v>0</v>
      </c>
      <c r="F225" s="259">
        <v>0</v>
      </c>
      <c r="G225" s="259">
        <v>0</v>
      </c>
      <c r="H225" s="259">
        <v>0</v>
      </c>
      <c r="I225" s="259">
        <v>0</v>
      </c>
      <c r="J225" s="259">
        <v>0</v>
      </c>
      <c r="K225" s="259">
        <v>0</v>
      </c>
      <c r="L225" s="259">
        <v>0</v>
      </c>
      <c r="M225" s="259">
        <v>0</v>
      </c>
      <c r="N225" s="259">
        <v>0</v>
      </c>
      <c r="O225" s="259">
        <v>0</v>
      </c>
      <c r="P225" s="259">
        <v>0</v>
      </c>
      <c r="Q225" s="259">
        <v>0</v>
      </c>
      <c r="R225" s="259">
        <v>7.3921458022301065E-8</v>
      </c>
      <c r="S225" s="259">
        <v>2.2468625260095544E-7</v>
      </c>
      <c r="T225" s="259">
        <v>4.8699187208635841E-7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2">
        <v>0</v>
      </c>
      <c r="AJ225" s="42">
        <v>0</v>
      </c>
      <c r="AK225" s="42">
        <v>0</v>
      </c>
      <c r="AL225" s="42">
        <v>0</v>
      </c>
      <c r="AM225" s="42">
        <v>0</v>
      </c>
      <c r="AN225" s="42">
        <v>0</v>
      </c>
      <c r="AO225" s="42">
        <v>0</v>
      </c>
      <c r="AP225" s="42">
        <v>0</v>
      </c>
      <c r="AQ225" s="42">
        <v>0</v>
      </c>
      <c r="AR225" s="42">
        <v>0</v>
      </c>
      <c r="AS225" s="42">
        <v>0</v>
      </c>
      <c r="AT225" s="42">
        <v>0</v>
      </c>
      <c r="AU225" s="42">
        <v>0</v>
      </c>
      <c r="AV225" s="42">
        <v>0</v>
      </c>
      <c r="AW225" s="42">
        <v>0</v>
      </c>
      <c r="AX225" s="42">
        <v>0</v>
      </c>
      <c r="AY225" s="42">
        <v>0</v>
      </c>
      <c r="AZ225" s="42">
        <v>0</v>
      </c>
    </row>
    <row r="226" spans="1:52" x14ac:dyDescent="0.35">
      <c r="A226" s="64" t="s">
        <v>92</v>
      </c>
      <c r="B226" s="259">
        <v>0</v>
      </c>
      <c r="C226" s="259">
        <v>0</v>
      </c>
      <c r="D226" s="259">
        <v>0</v>
      </c>
      <c r="E226" s="259">
        <v>0</v>
      </c>
      <c r="F226" s="259">
        <v>0</v>
      </c>
      <c r="G226" s="259">
        <v>0</v>
      </c>
      <c r="H226" s="259">
        <v>0</v>
      </c>
      <c r="I226" s="259">
        <v>0</v>
      </c>
      <c r="J226" s="259">
        <v>0</v>
      </c>
      <c r="K226" s="259">
        <v>0</v>
      </c>
      <c r="L226" s="259">
        <v>0</v>
      </c>
      <c r="M226" s="259">
        <v>0</v>
      </c>
      <c r="N226" s="259">
        <v>0</v>
      </c>
      <c r="O226" s="259">
        <v>0</v>
      </c>
      <c r="P226" s="259">
        <v>0</v>
      </c>
      <c r="Q226" s="259">
        <v>0</v>
      </c>
      <c r="R226" s="259">
        <v>0</v>
      </c>
      <c r="S226" s="259">
        <v>0</v>
      </c>
      <c r="T226" s="259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2">
        <v>0</v>
      </c>
      <c r="AJ226" s="42">
        <v>0</v>
      </c>
      <c r="AK226" s="42">
        <v>0</v>
      </c>
      <c r="AL226" s="42">
        <v>0</v>
      </c>
      <c r="AM226" s="42">
        <v>0</v>
      </c>
      <c r="AN226" s="42">
        <v>0</v>
      </c>
      <c r="AO226" s="42">
        <v>0</v>
      </c>
      <c r="AP226" s="42">
        <v>0</v>
      </c>
      <c r="AQ226" s="42">
        <v>0</v>
      </c>
      <c r="AR226" s="42">
        <v>0</v>
      </c>
      <c r="AS226" s="42">
        <v>0</v>
      </c>
      <c r="AT226" s="42">
        <v>0</v>
      </c>
      <c r="AU226" s="42">
        <v>0</v>
      </c>
      <c r="AV226" s="42">
        <v>0</v>
      </c>
      <c r="AW226" s="42">
        <v>0</v>
      </c>
      <c r="AX226" s="42">
        <v>0</v>
      </c>
      <c r="AY226" s="42">
        <v>0</v>
      </c>
      <c r="AZ226" s="42">
        <v>0</v>
      </c>
    </row>
    <row r="227" spans="1:52" x14ac:dyDescent="0.35">
      <c r="A227" s="64" t="s">
        <v>93</v>
      </c>
      <c r="B227" s="259">
        <v>0</v>
      </c>
      <c r="C227" s="259">
        <v>0</v>
      </c>
      <c r="D227" s="259">
        <v>0</v>
      </c>
      <c r="E227" s="259">
        <v>0</v>
      </c>
      <c r="F227" s="259">
        <v>0</v>
      </c>
      <c r="G227" s="259">
        <v>0</v>
      </c>
      <c r="H227" s="259">
        <v>0</v>
      </c>
      <c r="I227" s="259">
        <v>0</v>
      </c>
      <c r="J227" s="259">
        <v>0</v>
      </c>
      <c r="K227" s="259">
        <v>0</v>
      </c>
      <c r="L227" s="259">
        <v>0</v>
      </c>
      <c r="M227" s="259">
        <v>0</v>
      </c>
      <c r="N227" s="259">
        <v>0</v>
      </c>
      <c r="O227" s="259">
        <v>0</v>
      </c>
      <c r="P227" s="259">
        <v>0</v>
      </c>
      <c r="Q227" s="259">
        <v>0</v>
      </c>
      <c r="R227" s="259">
        <v>0</v>
      </c>
      <c r="S227" s="259">
        <v>0</v>
      </c>
      <c r="T227" s="259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</row>
    <row r="228" spans="1:52" x14ac:dyDescent="0.35">
      <c r="A228" s="64" t="s">
        <v>94</v>
      </c>
      <c r="B228" s="259">
        <v>0</v>
      </c>
      <c r="C228" s="259">
        <v>0</v>
      </c>
      <c r="D228" s="259">
        <v>0</v>
      </c>
      <c r="E228" s="259">
        <v>0</v>
      </c>
      <c r="F228" s="259">
        <v>0</v>
      </c>
      <c r="G228" s="259">
        <v>0</v>
      </c>
      <c r="H228" s="259">
        <v>0</v>
      </c>
      <c r="I228" s="259">
        <v>0</v>
      </c>
      <c r="J228" s="259">
        <v>0</v>
      </c>
      <c r="K228" s="259">
        <v>0</v>
      </c>
      <c r="L228" s="259">
        <v>0</v>
      </c>
      <c r="M228" s="259">
        <v>0</v>
      </c>
      <c r="N228" s="259">
        <v>0</v>
      </c>
      <c r="O228" s="259">
        <v>0</v>
      </c>
      <c r="P228" s="259">
        <v>0</v>
      </c>
      <c r="Q228" s="259">
        <v>0</v>
      </c>
      <c r="R228" s="259">
        <v>0</v>
      </c>
      <c r="S228" s="259">
        <v>0</v>
      </c>
      <c r="T228" s="259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</row>
    <row r="229" spans="1:52" x14ac:dyDescent="0.35">
      <c r="A229" s="67" t="s">
        <v>62</v>
      </c>
      <c r="B229" s="268">
        <v>665.39927821564072</v>
      </c>
      <c r="C229" s="268">
        <v>675.49384387334783</v>
      </c>
      <c r="D229" s="268">
        <v>686.88217745268093</v>
      </c>
      <c r="E229" s="268">
        <v>758.44975837586617</v>
      </c>
      <c r="F229" s="268">
        <v>756.17427329966551</v>
      </c>
      <c r="G229" s="268">
        <v>808.95239750803819</v>
      </c>
      <c r="H229" s="268">
        <v>816.68772676138644</v>
      </c>
      <c r="I229" s="268">
        <v>829.50205576635585</v>
      </c>
      <c r="J229" s="268">
        <v>846.67443205258326</v>
      </c>
      <c r="K229" s="268">
        <v>835.70768587830116</v>
      </c>
      <c r="L229" s="268">
        <v>858.56485849913793</v>
      </c>
      <c r="M229" s="268">
        <v>864.78488595707222</v>
      </c>
      <c r="N229" s="268">
        <v>862.98204516244664</v>
      </c>
      <c r="O229" s="268">
        <v>862.89554265688855</v>
      </c>
      <c r="P229" s="268">
        <v>866.84698957427031</v>
      </c>
      <c r="Q229" s="268">
        <v>926.99093151485795</v>
      </c>
      <c r="R229" s="268">
        <v>949.43819461306975</v>
      </c>
      <c r="S229" s="268">
        <v>977.64438734193277</v>
      </c>
      <c r="T229" s="268">
        <v>1004.0616155239373</v>
      </c>
      <c r="U229" s="57">
        <v>1028</v>
      </c>
      <c r="V229" s="57">
        <v>1050</v>
      </c>
      <c r="W229" s="57">
        <v>1070</v>
      </c>
      <c r="X229" s="57">
        <v>1089</v>
      </c>
      <c r="Y229" s="57">
        <v>1108</v>
      </c>
      <c r="Z229" s="57">
        <v>1127</v>
      </c>
      <c r="AA229" s="57">
        <v>1144</v>
      </c>
      <c r="AB229" s="57">
        <v>1160</v>
      </c>
      <c r="AC229" s="57">
        <v>1176</v>
      </c>
      <c r="AD229" s="57">
        <v>1192</v>
      </c>
      <c r="AE229" s="57">
        <v>1208</v>
      </c>
      <c r="AF229" s="57">
        <v>1223</v>
      </c>
      <c r="AG229" s="57">
        <v>1238</v>
      </c>
      <c r="AH229" s="57">
        <v>1253</v>
      </c>
      <c r="AI229" s="57">
        <v>1267</v>
      </c>
      <c r="AJ229" s="57">
        <v>1281</v>
      </c>
      <c r="AK229" s="57">
        <v>1296</v>
      </c>
      <c r="AL229" s="57">
        <v>1311</v>
      </c>
      <c r="AM229" s="57">
        <v>1326</v>
      </c>
      <c r="AN229" s="57">
        <v>1341</v>
      </c>
      <c r="AO229" s="57">
        <v>1356</v>
      </c>
      <c r="AP229" s="57">
        <v>1373</v>
      </c>
      <c r="AQ229" s="57">
        <v>1389</v>
      </c>
      <c r="AR229" s="57">
        <v>1406</v>
      </c>
      <c r="AS229" s="57">
        <v>1423</v>
      </c>
      <c r="AT229" s="57">
        <v>1441</v>
      </c>
      <c r="AU229" s="57">
        <v>1458</v>
      </c>
      <c r="AV229" s="57">
        <v>1477</v>
      </c>
      <c r="AW229" s="57">
        <v>1495</v>
      </c>
      <c r="AX229" s="57">
        <v>1513</v>
      </c>
      <c r="AY229" s="57">
        <v>1532</v>
      </c>
      <c r="AZ229" s="57">
        <v>1550</v>
      </c>
    </row>
    <row r="230" spans="1:52" x14ac:dyDescent="0.35">
      <c r="A230" s="64" t="s">
        <v>90</v>
      </c>
      <c r="B230" s="259">
        <v>665.39927821564072</v>
      </c>
      <c r="C230" s="259">
        <v>675.49384387334783</v>
      </c>
      <c r="D230" s="259">
        <v>686.88217745268093</v>
      </c>
      <c r="E230" s="259">
        <v>758.44975837586617</v>
      </c>
      <c r="F230" s="259">
        <v>756.17427329966551</v>
      </c>
      <c r="G230" s="259">
        <v>808.95239750803819</v>
      </c>
      <c r="H230" s="259">
        <v>816.68772676138644</v>
      </c>
      <c r="I230" s="259">
        <v>829.50205576635585</v>
      </c>
      <c r="J230" s="259">
        <v>846.67443205258326</v>
      </c>
      <c r="K230" s="259">
        <v>835.70768587830116</v>
      </c>
      <c r="L230" s="259">
        <v>858.56485849913793</v>
      </c>
      <c r="M230" s="259">
        <v>864.78488595707222</v>
      </c>
      <c r="N230" s="259">
        <v>862.98204516244664</v>
      </c>
      <c r="O230" s="259">
        <v>862.89554265688855</v>
      </c>
      <c r="P230" s="259">
        <v>866.84698957427031</v>
      </c>
      <c r="Q230" s="259">
        <v>926.99093151485795</v>
      </c>
      <c r="R230" s="259">
        <v>949.42469021257489</v>
      </c>
      <c r="S230" s="259">
        <v>977.61480017807571</v>
      </c>
      <c r="T230" s="259">
        <v>1004.0155209204</v>
      </c>
      <c r="U230" s="41">
        <v>1028</v>
      </c>
      <c r="V230" s="41">
        <v>1050</v>
      </c>
      <c r="W230" s="41">
        <v>1070</v>
      </c>
      <c r="X230" s="41">
        <v>1088</v>
      </c>
      <c r="Y230" s="41">
        <v>1108</v>
      </c>
      <c r="Z230" s="41">
        <v>1126</v>
      </c>
      <c r="AA230" s="41">
        <v>1143</v>
      </c>
      <c r="AB230" s="41">
        <v>1160</v>
      </c>
      <c r="AC230" s="41">
        <v>1176</v>
      </c>
      <c r="AD230" s="41">
        <v>1192</v>
      </c>
      <c r="AE230" s="41">
        <v>1207</v>
      </c>
      <c r="AF230" s="41">
        <v>1223</v>
      </c>
      <c r="AG230" s="41">
        <v>1238</v>
      </c>
      <c r="AH230" s="41">
        <v>1252</v>
      </c>
      <c r="AI230" s="41">
        <v>1267</v>
      </c>
      <c r="AJ230" s="41">
        <v>1281</v>
      </c>
      <c r="AK230" s="41">
        <v>1296</v>
      </c>
      <c r="AL230" s="41">
        <v>1310</v>
      </c>
      <c r="AM230" s="41">
        <v>1325</v>
      </c>
      <c r="AN230" s="41">
        <v>1340</v>
      </c>
      <c r="AO230" s="41">
        <v>1356</v>
      </c>
      <c r="AP230" s="41">
        <v>1372</v>
      </c>
      <c r="AQ230" s="41">
        <v>1389</v>
      </c>
      <c r="AR230" s="41">
        <v>1406</v>
      </c>
      <c r="AS230" s="41">
        <v>1423</v>
      </c>
      <c r="AT230" s="41">
        <v>1440</v>
      </c>
      <c r="AU230" s="41">
        <v>1458</v>
      </c>
      <c r="AV230" s="41">
        <v>1476</v>
      </c>
      <c r="AW230" s="41">
        <v>1494</v>
      </c>
      <c r="AX230" s="41">
        <v>1512</v>
      </c>
      <c r="AY230" s="41">
        <v>1531</v>
      </c>
      <c r="AZ230" s="41">
        <v>1549</v>
      </c>
    </row>
    <row r="231" spans="1:52" x14ac:dyDescent="0.35">
      <c r="A231" s="64" t="s">
        <v>91</v>
      </c>
      <c r="B231" s="259">
        <v>0</v>
      </c>
      <c r="C231" s="259">
        <v>0</v>
      </c>
      <c r="D231" s="259">
        <v>0</v>
      </c>
      <c r="E231" s="259">
        <v>0</v>
      </c>
      <c r="F231" s="259">
        <v>0</v>
      </c>
      <c r="G231" s="259">
        <v>0</v>
      </c>
      <c r="H231" s="259">
        <v>0</v>
      </c>
      <c r="I231" s="259">
        <v>0</v>
      </c>
      <c r="J231" s="259">
        <v>0</v>
      </c>
      <c r="K231" s="259">
        <v>0</v>
      </c>
      <c r="L231" s="259">
        <v>0</v>
      </c>
      <c r="M231" s="259">
        <v>0</v>
      </c>
      <c r="N231" s="259">
        <v>0</v>
      </c>
      <c r="O231" s="259">
        <v>0</v>
      </c>
      <c r="P231" s="259">
        <v>0</v>
      </c>
      <c r="Q231" s="259">
        <v>0</v>
      </c>
      <c r="R231" s="259">
        <v>1.3504399964450752E-2</v>
      </c>
      <c r="S231" s="259">
        <v>2.9587162196050065E-2</v>
      </c>
      <c r="T231" s="259">
        <v>4.6094599808589543E-2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1</v>
      </c>
      <c r="AR231" s="42">
        <v>1</v>
      </c>
      <c r="AS231" s="42">
        <v>1</v>
      </c>
      <c r="AT231" s="42">
        <v>1</v>
      </c>
      <c r="AU231" s="42">
        <v>1</v>
      </c>
      <c r="AV231" s="42">
        <v>1</v>
      </c>
      <c r="AW231" s="42">
        <v>1</v>
      </c>
      <c r="AX231" s="42">
        <v>1</v>
      </c>
      <c r="AY231" s="42">
        <v>1</v>
      </c>
      <c r="AZ231" s="42">
        <v>1</v>
      </c>
    </row>
    <row r="232" spans="1:52" x14ac:dyDescent="0.35">
      <c r="A232" s="64" t="s">
        <v>83</v>
      </c>
      <c r="B232" s="259">
        <v>0</v>
      </c>
      <c r="C232" s="259">
        <v>0</v>
      </c>
      <c r="D232" s="259">
        <v>0</v>
      </c>
      <c r="E232" s="259">
        <v>0</v>
      </c>
      <c r="F232" s="259">
        <v>0</v>
      </c>
      <c r="G232" s="259">
        <v>0</v>
      </c>
      <c r="H232" s="259">
        <v>0</v>
      </c>
      <c r="I232" s="259">
        <v>0</v>
      </c>
      <c r="J232" s="259">
        <v>0</v>
      </c>
      <c r="K232" s="259">
        <v>0</v>
      </c>
      <c r="L232" s="259">
        <v>0</v>
      </c>
      <c r="M232" s="259">
        <v>0</v>
      </c>
      <c r="N232" s="259">
        <v>0</v>
      </c>
      <c r="O232" s="259">
        <v>0</v>
      </c>
      <c r="P232" s="259">
        <v>0</v>
      </c>
      <c r="Q232" s="259">
        <v>0</v>
      </c>
      <c r="R232" s="259">
        <v>5.3049575121732507E-10</v>
      </c>
      <c r="S232" s="259">
        <v>1.6609869220336984E-9</v>
      </c>
      <c r="T232" s="259">
        <v>3.7287522490271341E-9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</row>
    <row r="233" spans="1:52" x14ac:dyDescent="0.35">
      <c r="A233" s="64" t="s">
        <v>92</v>
      </c>
      <c r="B233" s="259">
        <v>0</v>
      </c>
      <c r="C233" s="259">
        <v>0</v>
      </c>
      <c r="D233" s="259">
        <v>0</v>
      </c>
      <c r="E233" s="259">
        <v>0</v>
      </c>
      <c r="F233" s="259">
        <v>0</v>
      </c>
      <c r="G233" s="259">
        <v>0</v>
      </c>
      <c r="H233" s="259">
        <v>0</v>
      </c>
      <c r="I233" s="259">
        <v>0</v>
      </c>
      <c r="J233" s="259">
        <v>0</v>
      </c>
      <c r="K233" s="259">
        <v>0</v>
      </c>
      <c r="L233" s="259">
        <v>0</v>
      </c>
      <c r="M233" s="259">
        <v>0</v>
      </c>
      <c r="N233" s="259">
        <v>0</v>
      </c>
      <c r="O233" s="259">
        <v>0</v>
      </c>
      <c r="P233" s="259">
        <v>0</v>
      </c>
      <c r="Q233" s="259">
        <v>0</v>
      </c>
      <c r="R233" s="259">
        <v>0</v>
      </c>
      <c r="S233" s="259">
        <v>0</v>
      </c>
      <c r="T233" s="259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</row>
    <row r="234" spans="1:52" x14ac:dyDescent="0.35">
      <c r="A234" s="64" t="s">
        <v>93</v>
      </c>
      <c r="B234" s="259">
        <v>0</v>
      </c>
      <c r="C234" s="259">
        <v>0</v>
      </c>
      <c r="D234" s="259">
        <v>0</v>
      </c>
      <c r="E234" s="259">
        <v>0</v>
      </c>
      <c r="F234" s="259">
        <v>0</v>
      </c>
      <c r="G234" s="259">
        <v>0</v>
      </c>
      <c r="H234" s="259">
        <v>0</v>
      </c>
      <c r="I234" s="259">
        <v>0</v>
      </c>
      <c r="J234" s="259">
        <v>0</v>
      </c>
      <c r="K234" s="259">
        <v>0</v>
      </c>
      <c r="L234" s="259">
        <v>0</v>
      </c>
      <c r="M234" s="259">
        <v>0</v>
      </c>
      <c r="N234" s="259">
        <v>0</v>
      </c>
      <c r="O234" s="259">
        <v>0</v>
      </c>
      <c r="P234" s="259">
        <v>0</v>
      </c>
      <c r="Q234" s="259">
        <v>0</v>
      </c>
      <c r="R234" s="259">
        <v>0</v>
      </c>
      <c r="S234" s="259">
        <v>0</v>
      </c>
      <c r="T234" s="259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  <c r="AH234" s="42">
        <v>0</v>
      </c>
      <c r="AI234" s="42">
        <v>0</v>
      </c>
      <c r="AJ234" s="42">
        <v>0</v>
      </c>
      <c r="AK234" s="42">
        <v>0</v>
      </c>
      <c r="AL234" s="42">
        <v>0</v>
      </c>
      <c r="AM234" s="42">
        <v>0</v>
      </c>
      <c r="AN234" s="42">
        <v>0</v>
      </c>
      <c r="AO234" s="42">
        <v>0</v>
      </c>
      <c r="AP234" s="42">
        <v>0</v>
      </c>
      <c r="AQ234" s="42">
        <v>0</v>
      </c>
      <c r="AR234" s="42">
        <v>0</v>
      </c>
      <c r="AS234" s="42">
        <v>0</v>
      </c>
      <c r="AT234" s="42">
        <v>0</v>
      </c>
      <c r="AU234" s="42">
        <v>0</v>
      </c>
      <c r="AV234" s="42">
        <v>0</v>
      </c>
      <c r="AW234" s="42">
        <v>0</v>
      </c>
      <c r="AX234" s="42">
        <v>0</v>
      </c>
      <c r="AY234" s="42">
        <v>0</v>
      </c>
      <c r="AZ234" s="42">
        <v>0</v>
      </c>
    </row>
    <row r="235" spans="1:52" x14ac:dyDescent="0.35">
      <c r="A235" s="65" t="s">
        <v>94</v>
      </c>
      <c r="B235" s="260">
        <v>0</v>
      </c>
      <c r="C235" s="260">
        <v>0</v>
      </c>
      <c r="D235" s="260">
        <v>0</v>
      </c>
      <c r="E235" s="260">
        <v>0</v>
      </c>
      <c r="F235" s="260">
        <v>0</v>
      </c>
      <c r="G235" s="260">
        <v>0</v>
      </c>
      <c r="H235" s="260">
        <v>0</v>
      </c>
      <c r="I235" s="260">
        <v>0</v>
      </c>
      <c r="J235" s="260">
        <v>0</v>
      </c>
      <c r="K235" s="260">
        <v>0</v>
      </c>
      <c r="L235" s="260">
        <v>0</v>
      </c>
      <c r="M235" s="260">
        <v>0</v>
      </c>
      <c r="N235" s="260">
        <v>0</v>
      </c>
      <c r="O235" s="260">
        <v>0</v>
      </c>
      <c r="P235" s="260">
        <v>0</v>
      </c>
      <c r="Q235" s="260">
        <v>0</v>
      </c>
      <c r="R235" s="260">
        <v>0</v>
      </c>
      <c r="S235" s="260">
        <v>0</v>
      </c>
      <c r="T235" s="260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  <c r="AH235" s="61">
        <v>0</v>
      </c>
      <c r="AI235" s="61">
        <v>0</v>
      </c>
      <c r="AJ235" s="61">
        <v>0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0</v>
      </c>
      <c r="AY235" s="61">
        <v>0</v>
      </c>
      <c r="AZ235" s="61">
        <v>0</v>
      </c>
    </row>
    <row r="236" spans="1:52" x14ac:dyDescent="0.35">
      <c r="A236" s="62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35">
      <c r="A237" s="31" t="s">
        <v>95</v>
      </c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35">
      <c r="A238" s="67" t="s">
        <v>96</v>
      </c>
      <c r="B238" s="268">
        <v>488.55765784366469</v>
      </c>
      <c r="C238" s="268">
        <v>502.07044358593964</v>
      </c>
      <c r="D238" s="268">
        <v>515.84662473341382</v>
      </c>
      <c r="E238" s="268">
        <v>520.63370105432341</v>
      </c>
      <c r="F238" s="268">
        <v>540.19247954387788</v>
      </c>
      <c r="G238" s="268">
        <v>551.74414555644512</v>
      </c>
      <c r="H238" s="268">
        <v>559.36794483516928</v>
      </c>
      <c r="I238" s="268">
        <v>559.38468531654939</v>
      </c>
      <c r="J238" s="268">
        <v>564.58277876649163</v>
      </c>
      <c r="K238" s="268">
        <v>548.18839997336147</v>
      </c>
      <c r="L238" s="268">
        <v>550.09675691825316</v>
      </c>
      <c r="M238" s="268">
        <v>552.24809089270389</v>
      </c>
      <c r="N238" s="268">
        <v>549.66867966692291</v>
      </c>
      <c r="O238" s="268">
        <v>551.79021736053232</v>
      </c>
      <c r="P238" s="268">
        <v>568.8984744738309</v>
      </c>
      <c r="Q238" s="268">
        <v>541.99808770295169</v>
      </c>
      <c r="R238" s="268">
        <v>548.19610531184696</v>
      </c>
      <c r="S238" s="268">
        <v>556.17825443956428</v>
      </c>
      <c r="T238" s="268">
        <v>563.64310508452104</v>
      </c>
      <c r="U238" s="59">
        <v>570</v>
      </c>
      <c r="V238" s="59">
        <v>576</v>
      </c>
      <c r="W238" s="59">
        <v>581</v>
      </c>
      <c r="X238" s="59">
        <v>585</v>
      </c>
      <c r="Y238" s="59">
        <v>590</v>
      </c>
      <c r="Z238" s="59">
        <v>595</v>
      </c>
      <c r="AA238" s="59">
        <v>599</v>
      </c>
      <c r="AB238" s="59">
        <v>604</v>
      </c>
      <c r="AC238" s="59">
        <v>609</v>
      </c>
      <c r="AD238" s="59">
        <v>614</v>
      </c>
      <c r="AE238" s="59">
        <v>619</v>
      </c>
      <c r="AF238" s="59">
        <v>624</v>
      </c>
      <c r="AG238" s="59">
        <v>628</v>
      </c>
      <c r="AH238" s="59">
        <v>633</v>
      </c>
      <c r="AI238" s="59">
        <v>638</v>
      </c>
      <c r="AJ238" s="59">
        <v>642</v>
      </c>
      <c r="AK238" s="59">
        <v>647</v>
      </c>
      <c r="AL238" s="59">
        <v>653</v>
      </c>
      <c r="AM238" s="59">
        <v>658</v>
      </c>
      <c r="AN238" s="59">
        <v>663</v>
      </c>
      <c r="AO238" s="59">
        <v>668</v>
      </c>
      <c r="AP238" s="59">
        <v>674</v>
      </c>
      <c r="AQ238" s="59">
        <v>679</v>
      </c>
      <c r="AR238" s="59">
        <v>685</v>
      </c>
      <c r="AS238" s="59">
        <v>691</v>
      </c>
      <c r="AT238" s="59">
        <v>697</v>
      </c>
      <c r="AU238" s="59">
        <v>703</v>
      </c>
      <c r="AV238" s="59">
        <v>709</v>
      </c>
      <c r="AW238" s="59">
        <v>716</v>
      </c>
      <c r="AX238" s="59">
        <v>722</v>
      </c>
      <c r="AY238" s="59">
        <v>729</v>
      </c>
      <c r="AZ238" s="59">
        <v>736</v>
      </c>
    </row>
    <row r="239" spans="1:52" x14ac:dyDescent="0.35">
      <c r="A239" s="64" t="s">
        <v>90</v>
      </c>
      <c r="B239" s="259">
        <v>488.55765784366469</v>
      </c>
      <c r="C239" s="259">
        <v>502.07044358593964</v>
      </c>
      <c r="D239" s="259">
        <v>515.84662473341382</v>
      </c>
      <c r="E239" s="259">
        <v>520.63370105432341</v>
      </c>
      <c r="F239" s="259">
        <v>540.19247954387788</v>
      </c>
      <c r="G239" s="259">
        <v>551.74414555644512</v>
      </c>
      <c r="H239" s="259">
        <v>559.36794483516928</v>
      </c>
      <c r="I239" s="259">
        <v>559.38468531654939</v>
      </c>
      <c r="J239" s="259">
        <v>564.58277876649163</v>
      </c>
      <c r="K239" s="259">
        <v>548.18839997336147</v>
      </c>
      <c r="L239" s="259">
        <v>550.09675691825316</v>
      </c>
      <c r="M239" s="259">
        <v>552.24809089270389</v>
      </c>
      <c r="N239" s="259">
        <v>549.66867966692291</v>
      </c>
      <c r="O239" s="259">
        <v>551.79021736053232</v>
      </c>
      <c r="P239" s="259">
        <v>568.8984744738309</v>
      </c>
      <c r="Q239" s="259">
        <v>541.99808770295169</v>
      </c>
      <c r="R239" s="259">
        <v>548.19103669105323</v>
      </c>
      <c r="S239" s="259">
        <v>556.16716210224615</v>
      </c>
      <c r="T239" s="259">
        <v>563.62578986909364</v>
      </c>
      <c r="U239" s="42">
        <v>570</v>
      </c>
      <c r="V239" s="42">
        <v>576</v>
      </c>
      <c r="W239" s="42">
        <v>581</v>
      </c>
      <c r="X239" s="42">
        <v>585</v>
      </c>
      <c r="Y239" s="42">
        <v>590</v>
      </c>
      <c r="Z239" s="42">
        <v>595</v>
      </c>
      <c r="AA239" s="42">
        <v>599</v>
      </c>
      <c r="AB239" s="42">
        <v>604</v>
      </c>
      <c r="AC239" s="42">
        <v>609</v>
      </c>
      <c r="AD239" s="42">
        <v>614</v>
      </c>
      <c r="AE239" s="42">
        <v>619</v>
      </c>
      <c r="AF239" s="42">
        <v>624</v>
      </c>
      <c r="AG239" s="42">
        <v>628</v>
      </c>
      <c r="AH239" s="42">
        <v>633</v>
      </c>
      <c r="AI239" s="42">
        <v>638</v>
      </c>
      <c r="AJ239" s="42">
        <v>642</v>
      </c>
      <c r="AK239" s="42">
        <v>647</v>
      </c>
      <c r="AL239" s="42">
        <v>653</v>
      </c>
      <c r="AM239" s="42">
        <v>658</v>
      </c>
      <c r="AN239" s="42">
        <v>663</v>
      </c>
      <c r="AO239" s="42">
        <v>668</v>
      </c>
      <c r="AP239" s="42">
        <v>674</v>
      </c>
      <c r="AQ239" s="42">
        <v>679</v>
      </c>
      <c r="AR239" s="42">
        <v>685</v>
      </c>
      <c r="AS239" s="42">
        <v>690</v>
      </c>
      <c r="AT239" s="42">
        <v>696</v>
      </c>
      <c r="AU239" s="42">
        <v>702</v>
      </c>
      <c r="AV239" s="42">
        <v>709</v>
      </c>
      <c r="AW239" s="42">
        <v>715</v>
      </c>
      <c r="AX239" s="42">
        <v>722</v>
      </c>
      <c r="AY239" s="42">
        <v>729</v>
      </c>
      <c r="AZ239" s="42">
        <v>735</v>
      </c>
    </row>
    <row r="240" spans="1:52" x14ac:dyDescent="0.35">
      <c r="A240" s="64" t="s">
        <v>91</v>
      </c>
      <c r="B240" s="259">
        <v>0</v>
      </c>
      <c r="C240" s="259">
        <v>0</v>
      </c>
      <c r="D240" s="259">
        <v>0</v>
      </c>
      <c r="E240" s="259">
        <v>0</v>
      </c>
      <c r="F240" s="259">
        <v>0</v>
      </c>
      <c r="G240" s="259">
        <v>0</v>
      </c>
      <c r="H240" s="259">
        <v>0</v>
      </c>
      <c r="I240" s="259">
        <v>0</v>
      </c>
      <c r="J240" s="259">
        <v>0</v>
      </c>
      <c r="K240" s="259">
        <v>0</v>
      </c>
      <c r="L240" s="259">
        <v>0</v>
      </c>
      <c r="M240" s="259">
        <v>0</v>
      </c>
      <c r="N240" s="259">
        <v>0</v>
      </c>
      <c r="O240" s="259">
        <v>0</v>
      </c>
      <c r="P240" s="259">
        <v>0</v>
      </c>
      <c r="Q240" s="259">
        <v>0</v>
      </c>
      <c r="R240" s="259">
        <v>5.0685171430528463E-3</v>
      </c>
      <c r="S240" s="259">
        <v>1.1092054001879778E-2</v>
      </c>
      <c r="T240" s="259">
        <v>1.7314662550977158E-2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2">
        <v>0</v>
      </c>
      <c r="AJ240" s="42">
        <v>0</v>
      </c>
      <c r="AK240" s="42">
        <v>0</v>
      </c>
      <c r="AL240" s="42">
        <v>0</v>
      </c>
      <c r="AM240" s="42">
        <v>0</v>
      </c>
      <c r="AN240" s="42">
        <v>0</v>
      </c>
      <c r="AO240" s="42">
        <v>0</v>
      </c>
      <c r="AP240" s="42">
        <v>0</v>
      </c>
      <c r="AQ240" s="42">
        <v>0</v>
      </c>
      <c r="AR240" s="42">
        <v>0</v>
      </c>
      <c r="AS240" s="42">
        <v>0</v>
      </c>
      <c r="AT240" s="42">
        <v>0</v>
      </c>
      <c r="AU240" s="42">
        <v>0</v>
      </c>
      <c r="AV240" s="42">
        <v>0</v>
      </c>
      <c r="AW240" s="42">
        <v>0</v>
      </c>
      <c r="AX240" s="42">
        <v>0</v>
      </c>
      <c r="AY240" s="42">
        <v>0</v>
      </c>
      <c r="AZ240" s="42">
        <v>0</v>
      </c>
    </row>
    <row r="241" spans="1:52" x14ac:dyDescent="0.35">
      <c r="A241" s="64" t="s">
        <v>83</v>
      </c>
      <c r="B241" s="259">
        <v>0</v>
      </c>
      <c r="C241" s="259">
        <v>0</v>
      </c>
      <c r="D241" s="259">
        <v>0</v>
      </c>
      <c r="E241" s="259">
        <v>0</v>
      </c>
      <c r="F241" s="259">
        <v>0</v>
      </c>
      <c r="G241" s="259">
        <v>0</v>
      </c>
      <c r="H241" s="259">
        <v>0</v>
      </c>
      <c r="I241" s="259">
        <v>0</v>
      </c>
      <c r="J241" s="259">
        <v>0</v>
      </c>
      <c r="K241" s="259">
        <v>0</v>
      </c>
      <c r="L241" s="259">
        <v>0</v>
      </c>
      <c r="M241" s="259">
        <v>0</v>
      </c>
      <c r="N241" s="259">
        <v>0</v>
      </c>
      <c r="O241" s="259">
        <v>0</v>
      </c>
      <c r="P241" s="259">
        <v>0</v>
      </c>
      <c r="Q241" s="259">
        <v>0</v>
      </c>
      <c r="R241" s="259">
        <v>1.0365068780176973E-7</v>
      </c>
      <c r="S241" s="259">
        <v>2.8331629391674839E-7</v>
      </c>
      <c r="T241" s="259">
        <v>5.5287640844178105E-7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</row>
    <row r="242" spans="1:52" x14ac:dyDescent="0.35">
      <c r="A242" s="64" t="s">
        <v>92</v>
      </c>
      <c r="B242" s="259">
        <v>0</v>
      </c>
      <c r="C242" s="259">
        <v>0</v>
      </c>
      <c r="D242" s="259">
        <v>0</v>
      </c>
      <c r="E242" s="259">
        <v>0</v>
      </c>
      <c r="F242" s="259">
        <v>0</v>
      </c>
      <c r="G242" s="259">
        <v>0</v>
      </c>
      <c r="H242" s="259">
        <v>0</v>
      </c>
      <c r="I242" s="259">
        <v>0</v>
      </c>
      <c r="J242" s="259">
        <v>0</v>
      </c>
      <c r="K242" s="259">
        <v>0</v>
      </c>
      <c r="L242" s="259">
        <v>0</v>
      </c>
      <c r="M242" s="259">
        <v>0</v>
      </c>
      <c r="N242" s="259">
        <v>0</v>
      </c>
      <c r="O242" s="259">
        <v>0</v>
      </c>
      <c r="P242" s="259">
        <v>0</v>
      </c>
      <c r="Q242" s="259">
        <v>0</v>
      </c>
      <c r="R242" s="259">
        <v>0</v>
      </c>
      <c r="S242" s="259">
        <v>0</v>
      </c>
      <c r="T242" s="259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</row>
    <row r="243" spans="1:52" x14ac:dyDescent="0.35">
      <c r="A243" s="64" t="s">
        <v>93</v>
      </c>
      <c r="B243" s="259">
        <v>0</v>
      </c>
      <c r="C243" s="259">
        <v>0</v>
      </c>
      <c r="D243" s="259">
        <v>0</v>
      </c>
      <c r="E243" s="259">
        <v>0</v>
      </c>
      <c r="F243" s="259">
        <v>0</v>
      </c>
      <c r="G243" s="259">
        <v>0</v>
      </c>
      <c r="H243" s="259">
        <v>0</v>
      </c>
      <c r="I243" s="259">
        <v>0</v>
      </c>
      <c r="J243" s="259">
        <v>0</v>
      </c>
      <c r="K243" s="259">
        <v>0</v>
      </c>
      <c r="L243" s="259">
        <v>0</v>
      </c>
      <c r="M243" s="259">
        <v>0</v>
      </c>
      <c r="N243" s="259">
        <v>0</v>
      </c>
      <c r="O243" s="259">
        <v>0</v>
      </c>
      <c r="P243" s="259">
        <v>0</v>
      </c>
      <c r="Q243" s="259">
        <v>0</v>
      </c>
      <c r="R243" s="259">
        <v>0</v>
      </c>
      <c r="S243" s="259">
        <v>0</v>
      </c>
      <c r="T243" s="259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</row>
    <row r="244" spans="1:52" x14ac:dyDescent="0.35">
      <c r="A244" s="64" t="s">
        <v>94</v>
      </c>
      <c r="B244" s="259">
        <v>0</v>
      </c>
      <c r="C244" s="259">
        <v>0</v>
      </c>
      <c r="D244" s="259">
        <v>0</v>
      </c>
      <c r="E244" s="259">
        <v>0</v>
      </c>
      <c r="F244" s="259">
        <v>0</v>
      </c>
      <c r="G244" s="259">
        <v>0</v>
      </c>
      <c r="H244" s="259">
        <v>0</v>
      </c>
      <c r="I244" s="259">
        <v>0</v>
      </c>
      <c r="J244" s="259">
        <v>0</v>
      </c>
      <c r="K244" s="259">
        <v>0</v>
      </c>
      <c r="L244" s="259">
        <v>0</v>
      </c>
      <c r="M244" s="259">
        <v>0</v>
      </c>
      <c r="N244" s="259">
        <v>0</v>
      </c>
      <c r="O244" s="259">
        <v>0</v>
      </c>
      <c r="P244" s="259">
        <v>0</v>
      </c>
      <c r="Q244" s="259">
        <v>0</v>
      </c>
      <c r="R244" s="259">
        <v>0</v>
      </c>
      <c r="S244" s="259">
        <v>0</v>
      </c>
      <c r="T244" s="259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</row>
    <row r="245" spans="1:52" x14ac:dyDescent="0.35">
      <c r="A245" s="67" t="s">
        <v>97</v>
      </c>
      <c r="B245" s="268">
        <v>1090.2823104109523</v>
      </c>
      <c r="C245" s="268">
        <v>1172.0131425657821</v>
      </c>
      <c r="D245" s="268">
        <v>1238.6202254178199</v>
      </c>
      <c r="E245" s="268">
        <v>1288.6209952109646</v>
      </c>
      <c r="F245" s="268">
        <v>1344.630730454207</v>
      </c>
      <c r="G245" s="268">
        <v>1417.9857592388087</v>
      </c>
      <c r="H245" s="268">
        <v>1510.0022499218928</v>
      </c>
      <c r="I245" s="268">
        <v>1598.3080893276233</v>
      </c>
      <c r="J245" s="268">
        <v>1666.3654943148597</v>
      </c>
      <c r="K245" s="268">
        <v>1628.6224513836073</v>
      </c>
      <c r="L245" s="268">
        <v>1654.2604324086071</v>
      </c>
      <c r="M245" s="268">
        <v>1637.168242884494</v>
      </c>
      <c r="N245" s="268">
        <v>1579.4563883580136</v>
      </c>
      <c r="O245" s="268">
        <v>1526.3323607475409</v>
      </c>
      <c r="P245" s="268">
        <v>1487.0962406607127</v>
      </c>
      <c r="Q245" s="268">
        <v>1461.8425210976316</v>
      </c>
      <c r="R245" s="268">
        <v>1479.7718494775042</v>
      </c>
      <c r="S245" s="268">
        <v>1502.5697943618645</v>
      </c>
      <c r="T245" s="268">
        <v>1524.5574956698276</v>
      </c>
      <c r="U245" s="57">
        <v>1544</v>
      </c>
      <c r="V245" s="57">
        <v>1561</v>
      </c>
      <c r="W245" s="57">
        <v>1575</v>
      </c>
      <c r="X245" s="57">
        <v>1588</v>
      </c>
      <c r="Y245" s="57">
        <v>1603</v>
      </c>
      <c r="Z245" s="57">
        <v>1617</v>
      </c>
      <c r="AA245" s="57">
        <v>1630</v>
      </c>
      <c r="AB245" s="57">
        <v>1643</v>
      </c>
      <c r="AC245" s="57">
        <v>1655</v>
      </c>
      <c r="AD245" s="57">
        <v>1668</v>
      </c>
      <c r="AE245" s="57">
        <v>1681</v>
      </c>
      <c r="AF245" s="57">
        <v>1694</v>
      </c>
      <c r="AG245" s="57">
        <v>1707</v>
      </c>
      <c r="AH245" s="57">
        <v>1721</v>
      </c>
      <c r="AI245" s="57">
        <v>1735</v>
      </c>
      <c r="AJ245" s="57">
        <v>1749</v>
      </c>
      <c r="AK245" s="57">
        <v>1765</v>
      </c>
      <c r="AL245" s="57">
        <v>1781</v>
      </c>
      <c r="AM245" s="57">
        <v>1792</v>
      </c>
      <c r="AN245" s="57">
        <v>1803</v>
      </c>
      <c r="AO245" s="57">
        <v>1816</v>
      </c>
      <c r="AP245" s="57">
        <v>1828</v>
      </c>
      <c r="AQ245" s="57">
        <v>1841</v>
      </c>
      <c r="AR245" s="57">
        <v>1854</v>
      </c>
      <c r="AS245" s="57">
        <v>1867</v>
      </c>
      <c r="AT245" s="57">
        <v>1881</v>
      </c>
      <c r="AU245" s="57">
        <v>1897</v>
      </c>
      <c r="AV245" s="57">
        <v>1914</v>
      </c>
      <c r="AW245" s="57">
        <v>1931</v>
      </c>
      <c r="AX245" s="57">
        <v>1950</v>
      </c>
      <c r="AY245" s="57">
        <v>1968</v>
      </c>
      <c r="AZ245" s="57">
        <v>1987</v>
      </c>
    </row>
    <row r="246" spans="1:52" x14ac:dyDescent="0.35">
      <c r="A246" s="64" t="s">
        <v>90</v>
      </c>
      <c r="B246" s="259">
        <v>1090.2823104109523</v>
      </c>
      <c r="C246" s="259">
        <v>1172.0131425657821</v>
      </c>
      <c r="D246" s="259">
        <v>1238.6202254178199</v>
      </c>
      <c r="E246" s="259">
        <v>1288.6209952109646</v>
      </c>
      <c r="F246" s="259">
        <v>1344.630730454207</v>
      </c>
      <c r="G246" s="259">
        <v>1417.9857592388087</v>
      </c>
      <c r="H246" s="259">
        <v>1510.0022499218928</v>
      </c>
      <c r="I246" s="259">
        <v>1598.3080893276233</v>
      </c>
      <c r="J246" s="259">
        <v>1666.3654943148597</v>
      </c>
      <c r="K246" s="259">
        <v>1628.6224513836073</v>
      </c>
      <c r="L246" s="259">
        <v>1654.2604324086071</v>
      </c>
      <c r="M246" s="259">
        <v>1637.168242884494</v>
      </c>
      <c r="N246" s="259">
        <v>1579.4563883580136</v>
      </c>
      <c r="O246" s="259">
        <v>1526.3323607475409</v>
      </c>
      <c r="P246" s="259">
        <v>1487.0962406607127</v>
      </c>
      <c r="Q246" s="259">
        <v>1461.8425210976316</v>
      </c>
      <c r="R246" s="259">
        <v>1479.757812068045</v>
      </c>
      <c r="S246" s="259">
        <v>1502.5396487453852</v>
      </c>
      <c r="T246" s="259">
        <v>1524.5102450364682</v>
      </c>
      <c r="U246" s="41">
        <v>1544</v>
      </c>
      <c r="V246" s="41">
        <v>1561</v>
      </c>
      <c r="W246" s="41">
        <v>1575</v>
      </c>
      <c r="X246" s="41">
        <v>1588</v>
      </c>
      <c r="Y246" s="41">
        <v>1603</v>
      </c>
      <c r="Z246" s="41">
        <v>1617</v>
      </c>
      <c r="AA246" s="41">
        <v>1630</v>
      </c>
      <c r="AB246" s="41">
        <v>1642</v>
      </c>
      <c r="AC246" s="41">
        <v>1655</v>
      </c>
      <c r="AD246" s="41">
        <v>1668</v>
      </c>
      <c r="AE246" s="41">
        <v>1681</v>
      </c>
      <c r="AF246" s="41">
        <v>1694</v>
      </c>
      <c r="AG246" s="41">
        <v>1707</v>
      </c>
      <c r="AH246" s="41">
        <v>1721</v>
      </c>
      <c r="AI246" s="41">
        <v>1734</v>
      </c>
      <c r="AJ246" s="41">
        <v>1749</v>
      </c>
      <c r="AK246" s="41">
        <v>1764</v>
      </c>
      <c r="AL246" s="41">
        <v>1781</v>
      </c>
      <c r="AM246" s="41">
        <v>1792</v>
      </c>
      <c r="AN246" s="41">
        <v>1803</v>
      </c>
      <c r="AO246" s="41">
        <v>1815</v>
      </c>
      <c r="AP246" s="41">
        <v>1828</v>
      </c>
      <c r="AQ246" s="41">
        <v>1840</v>
      </c>
      <c r="AR246" s="41">
        <v>1853</v>
      </c>
      <c r="AS246" s="41">
        <v>1866</v>
      </c>
      <c r="AT246" s="41">
        <v>1881</v>
      </c>
      <c r="AU246" s="41">
        <v>1896</v>
      </c>
      <c r="AV246" s="41">
        <v>1913</v>
      </c>
      <c r="AW246" s="41">
        <v>1930</v>
      </c>
      <c r="AX246" s="41">
        <v>1949</v>
      </c>
      <c r="AY246" s="41">
        <v>1967</v>
      </c>
      <c r="AZ246" s="41">
        <v>1986</v>
      </c>
    </row>
    <row r="247" spans="1:52" x14ac:dyDescent="0.35">
      <c r="A247" s="64" t="s">
        <v>91</v>
      </c>
      <c r="B247" s="259">
        <v>0</v>
      </c>
      <c r="C247" s="259">
        <v>0</v>
      </c>
      <c r="D247" s="259">
        <v>0</v>
      </c>
      <c r="E247" s="259">
        <v>0</v>
      </c>
      <c r="F247" s="259">
        <v>0</v>
      </c>
      <c r="G247" s="259">
        <v>0</v>
      </c>
      <c r="H247" s="259">
        <v>0</v>
      </c>
      <c r="I247" s="259">
        <v>0</v>
      </c>
      <c r="J247" s="259">
        <v>0</v>
      </c>
      <c r="K247" s="259">
        <v>0</v>
      </c>
      <c r="L247" s="259">
        <v>0</v>
      </c>
      <c r="M247" s="259">
        <v>0</v>
      </c>
      <c r="N247" s="259">
        <v>0</v>
      </c>
      <c r="O247" s="259">
        <v>0</v>
      </c>
      <c r="P247" s="259">
        <v>0</v>
      </c>
      <c r="Q247" s="259">
        <v>0</v>
      </c>
      <c r="R247" s="259">
        <v>1.4037081443949599E-2</v>
      </c>
      <c r="S247" s="259">
        <v>3.0144737079375337E-2</v>
      </c>
      <c r="T247" s="259">
        <v>4.7248890375887691E-2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2">
        <v>0</v>
      </c>
      <c r="AJ247" s="42">
        <v>0</v>
      </c>
      <c r="AK247" s="42">
        <v>0</v>
      </c>
      <c r="AL247" s="42">
        <v>0</v>
      </c>
      <c r="AM247" s="42">
        <v>0</v>
      </c>
      <c r="AN247" s="42">
        <v>0</v>
      </c>
      <c r="AO247" s="42">
        <v>0</v>
      </c>
      <c r="AP247" s="42">
        <v>0</v>
      </c>
      <c r="AQ247" s="42">
        <v>1</v>
      </c>
      <c r="AR247" s="42">
        <v>1</v>
      </c>
      <c r="AS247" s="42">
        <v>1</v>
      </c>
      <c r="AT247" s="42">
        <v>1</v>
      </c>
      <c r="AU247" s="42">
        <v>1</v>
      </c>
      <c r="AV247" s="42">
        <v>1</v>
      </c>
      <c r="AW247" s="42">
        <v>1</v>
      </c>
      <c r="AX247" s="42">
        <v>1</v>
      </c>
      <c r="AY247" s="42">
        <v>1</v>
      </c>
      <c r="AZ247" s="42">
        <v>1</v>
      </c>
    </row>
    <row r="248" spans="1:52" x14ac:dyDescent="0.35">
      <c r="A248" s="64" t="s">
        <v>83</v>
      </c>
      <c r="B248" s="259">
        <v>0</v>
      </c>
      <c r="C248" s="259">
        <v>0</v>
      </c>
      <c r="D248" s="259">
        <v>0</v>
      </c>
      <c r="E248" s="259">
        <v>0</v>
      </c>
      <c r="F248" s="259">
        <v>0</v>
      </c>
      <c r="G248" s="259">
        <v>0</v>
      </c>
      <c r="H248" s="259">
        <v>0</v>
      </c>
      <c r="I248" s="259">
        <v>0</v>
      </c>
      <c r="J248" s="259">
        <v>0</v>
      </c>
      <c r="K248" s="259">
        <v>0</v>
      </c>
      <c r="L248" s="259">
        <v>0</v>
      </c>
      <c r="M248" s="259">
        <v>0</v>
      </c>
      <c r="N248" s="259">
        <v>0</v>
      </c>
      <c r="O248" s="259">
        <v>0</v>
      </c>
      <c r="P248" s="259">
        <v>0</v>
      </c>
      <c r="Q248" s="259">
        <v>0</v>
      </c>
      <c r="R248" s="259">
        <v>3.2801521047796358E-7</v>
      </c>
      <c r="S248" s="259">
        <v>8.793999121085532E-7</v>
      </c>
      <c r="T248" s="259">
        <v>1.7429835500466979E-6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</row>
    <row r="249" spans="1:52" x14ac:dyDescent="0.35">
      <c r="A249" s="64" t="s">
        <v>92</v>
      </c>
      <c r="B249" s="259">
        <v>0</v>
      </c>
      <c r="C249" s="259">
        <v>0</v>
      </c>
      <c r="D249" s="259">
        <v>0</v>
      </c>
      <c r="E249" s="259">
        <v>0</v>
      </c>
      <c r="F249" s="259">
        <v>0</v>
      </c>
      <c r="G249" s="259">
        <v>0</v>
      </c>
      <c r="H249" s="259">
        <v>0</v>
      </c>
      <c r="I249" s="259">
        <v>0</v>
      </c>
      <c r="J249" s="259">
        <v>0</v>
      </c>
      <c r="K249" s="259">
        <v>0</v>
      </c>
      <c r="L249" s="259">
        <v>0</v>
      </c>
      <c r="M249" s="259">
        <v>0</v>
      </c>
      <c r="N249" s="259">
        <v>0</v>
      </c>
      <c r="O249" s="259">
        <v>0</v>
      </c>
      <c r="P249" s="259">
        <v>0</v>
      </c>
      <c r="Q249" s="259">
        <v>0</v>
      </c>
      <c r="R249" s="259">
        <v>0</v>
      </c>
      <c r="S249" s="259">
        <v>0</v>
      </c>
      <c r="T249" s="259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</row>
    <row r="250" spans="1:52" x14ac:dyDescent="0.35">
      <c r="A250" s="64" t="s">
        <v>93</v>
      </c>
      <c r="B250" s="259">
        <v>0</v>
      </c>
      <c r="C250" s="259">
        <v>0</v>
      </c>
      <c r="D250" s="259">
        <v>0</v>
      </c>
      <c r="E250" s="259">
        <v>0</v>
      </c>
      <c r="F250" s="259">
        <v>0</v>
      </c>
      <c r="G250" s="259">
        <v>0</v>
      </c>
      <c r="H250" s="259">
        <v>0</v>
      </c>
      <c r="I250" s="259">
        <v>0</v>
      </c>
      <c r="J250" s="259">
        <v>0</v>
      </c>
      <c r="K250" s="259">
        <v>0</v>
      </c>
      <c r="L250" s="259">
        <v>0</v>
      </c>
      <c r="M250" s="259">
        <v>0</v>
      </c>
      <c r="N250" s="259">
        <v>0</v>
      </c>
      <c r="O250" s="259">
        <v>0</v>
      </c>
      <c r="P250" s="259">
        <v>0</v>
      </c>
      <c r="Q250" s="259">
        <v>0</v>
      </c>
      <c r="R250" s="259">
        <v>0</v>
      </c>
      <c r="S250" s="259">
        <v>0</v>
      </c>
      <c r="T250" s="259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</row>
    <row r="251" spans="1:52" x14ac:dyDescent="0.35">
      <c r="A251" s="65" t="s">
        <v>94</v>
      </c>
      <c r="B251" s="260">
        <v>0</v>
      </c>
      <c r="C251" s="260">
        <v>0</v>
      </c>
      <c r="D251" s="260">
        <v>0</v>
      </c>
      <c r="E251" s="260">
        <v>0</v>
      </c>
      <c r="F251" s="260">
        <v>0</v>
      </c>
      <c r="G251" s="260">
        <v>0</v>
      </c>
      <c r="H251" s="260">
        <v>0</v>
      </c>
      <c r="I251" s="260">
        <v>0</v>
      </c>
      <c r="J251" s="260">
        <v>0</v>
      </c>
      <c r="K251" s="260">
        <v>0</v>
      </c>
      <c r="L251" s="260">
        <v>0</v>
      </c>
      <c r="M251" s="260">
        <v>0</v>
      </c>
      <c r="N251" s="260">
        <v>0</v>
      </c>
      <c r="O251" s="260">
        <v>0</v>
      </c>
      <c r="P251" s="260">
        <v>0</v>
      </c>
      <c r="Q251" s="260">
        <v>0</v>
      </c>
      <c r="R251" s="260">
        <v>0</v>
      </c>
      <c r="S251" s="260">
        <v>0</v>
      </c>
      <c r="T251" s="260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  <c r="AH251" s="61">
        <v>0</v>
      </c>
      <c r="AI251" s="61">
        <v>0</v>
      </c>
      <c r="AJ251" s="61">
        <v>0</v>
      </c>
      <c r="AK251" s="61">
        <v>0</v>
      </c>
      <c r="AL251" s="61">
        <v>0</v>
      </c>
      <c r="AM251" s="61">
        <v>0</v>
      </c>
      <c r="AN251" s="61">
        <v>0</v>
      </c>
      <c r="AO251" s="61">
        <v>0</v>
      </c>
      <c r="AP251" s="61">
        <v>0</v>
      </c>
      <c r="AQ251" s="61">
        <v>0</v>
      </c>
      <c r="AR251" s="61">
        <v>0</v>
      </c>
      <c r="AS251" s="61">
        <v>0</v>
      </c>
      <c r="AT251" s="61">
        <v>0</v>
      </c>
      <c r="AU251" s="61">
        <v>0</v>
      </c>
      <c r="AV251" s="61">
        <v>0</v>
      </c>
      <c r="AW251" s="61">
        <v>0</v>
      </c>
      <c r="AX251" s="61">
        <v>0</v>
      </c>
      <c r="AY251" s="61">
        <v>0</v>
      </c>
      <c r="AZ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53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98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9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11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13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15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17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19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23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13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15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17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19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22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18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26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13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15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17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19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22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28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12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29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7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9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11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13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15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17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19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23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13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15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17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19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22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25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26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13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15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17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19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22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28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12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29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6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7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9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11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13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15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17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19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23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13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15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17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19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22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25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26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13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15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17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19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22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28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12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29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100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7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9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11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13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15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17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19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23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13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15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17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19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22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25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26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13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15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17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19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22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28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12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29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101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7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9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11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13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15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17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19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23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13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15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17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19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22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25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26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13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15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17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19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22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28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12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29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9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11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13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15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17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19</v>
      </c>
      <c r="B147" s="79" t="s">
        <v>104</v>
      </c>
      <c r="C147" s="79" t="s">
        <v>104</v>
      </c>
      <c r="D147" s="79" t="s">
        <v>104</v>
      </c>
      <c r="E147" s="79" t="s">
        <v>104</v>
      </c>
      <c r="F147" s="79" t="s">
        <v>104</v>
      </c>
      <c r="G147" s="79" t="s">
        <v>104</v>
      </c>
      <c r="H147" s="79" t="s">
        <v>104</v>
      </c>
      <c r="I147" s="79" t="s">
        <v>104</v>
      </c>
      <c r="J147" s="79" t="s">
        <v>104</v>
      </c>
      <c r="K147" s="79" t="s">
        <v>104</v>
      </c>
      <c r="L147" s="79" t="s">
        <v>104</v>
      </c>
      <c r="M147" s="79" t="s">
        <v>104</v>
      </c>
      <c r="N147" s="79" t="s">
        <v>104</v>
      </c>
      <c r="O147" s="79" t="s">
        <v>104</v>
      </c>
      <c r="P147" s="79" t="s">
        <v>104</v>
      </c>
      <c r="Q147" s="79" t="s">
        <v>104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 t="s">
        <v>104</v>
      </c>
      <c r="K148" s="79" t="s">
        <v>104</v>
      </c>
      <c r="L148" s="79" t="s">
        <v>104</v>
      </c>
      <c r="M148" s="79" t="s">
        <v>104</v>
      </c>
      <c r="N148" s="79" t="s">
        <v>104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 t="s">
        <v>104</v>
      </c>
      <c r="F149" s="79" t="s">
        <v>104</v>
      </c>
      <c r="G149" s="79" t="s">
        <v>104</v>
      </c>
      <c r="H149" s="79" t="s">
        <v>104</v>
      </c>
      <c r="I149" s="79" t="s">
        <v>104</v>
      </c>
      <c r="J149" s="79" t="s">
        <v>104</v>
      </c>
      <c r="K149" s="79" t="s">
        <v>104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23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13</v>
      </c>
      <c r="B151" s="79" t="s">
        <v>104</v>
      </c>
      <c r="C151" s="79" t="s">
        <v>104</v>
      </c>
      <c r="D151" s="79" t="s">
        <v>104</v>
      </c>
      <c r="E151" s="79" t="s">
        <v>104</v>
      </c>
      <c r="F151" s="79" t="s">
        <v>104</v>
      </c>
      <c r="G151" s="79" t="s">
        <v>104</v>
      </c>
      <c r="H151" s="79" t="s">
        <v>104</v>
      </c>
      <c r="I151" s="79" t="s">
        <v>104</v>
      </c>
      <c r="J151" s="79" t="s">
        <v>104</v>
      </c>
      <c r="K151" s="79" t="s">
        <v>104</v>
      </c>
      <c r="L151" s="79" t="s">
        <v>104</v>
      </c>
      <c r="M151" s="79" t="s">
        <v>104</v>
      </c>
      <c r="N151" s="79" t="s">
        <v>104</v>
      </c>
      <c r="O151" s="79" t="s">
        <v>104</v>
      </c>
      <c r="P151" s="79" t="s">
        <v>104</v>
      </c>
      <c r="Q151" s="79" t="s">
        <v>104</v>
      </c>
    </row>
    <row r="152" spans="1:17" x14ac:dyDescent="0.35">
      <c r="A152" s="10" t="s">
        <v>15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17</v>
      </c>
      <c r="B153" s="79" t="s">
        <v>104</v>
      </c>
      <c r="C153" s="79" t="s">
        <v>104</v>
      </c>
      <c r="D153" s="79" t="s">
        <v>104</v>
      </c>
      <c r="E153" s="79" t="s">
        <v>104</v>
      </c>
      <c r="F153" s="79" t="s">
        <v>104</v>
      </c>
      <c r="G153" s="79" t="s">
        <v>104</v>
      </c>
      <c r="H153" s="79" t="s">
        <v>104</v>
      </c>
      <c r="I153" s="79" t="s">
        <v>104</v>
      </c>
      <c r="J153" s="79" t="s">
        <v>104</v>
      </c>
      <c r="K153" s="79" t="s">
        <v>104</v>
      </c>
      <c r="L153" s="79" t="s">
        <v>104</v>
      </c>
      <c r="M153" s="79" t="s">
        <v>104</v>
      </c>
      <c r="N153" s="79" t="s">
        <v>104</v>
      </c>
      <c r="O153" s="79" t="s">
        <v>104</v>
      </c>
      <c r="P153" s="79" t="s">
        <v>104</v>
      </c>
      <c r="Q153" s="79" t="s">
        <v>104</v>
      </c>
    </row>
    <row r="154" spans="1:17" x14ac:dyDescent="0.35">
      <c r="A154" s="10" t="s">
        <v>19</v>
      </c>
      <c r="B154" s="79" t="s">
        <v>104</v>
      </c>
      <c r="C154" s="79" t="s">
        <v>104</v>
      </c>
      <c r="D154" s="79" t="s">
        <v>104</v>
      </c>
      <c r="E154" s="79" t="s">
        <v>104</v>
      </c>
      <c r="F154" s="79" t="s">
        <v>104</v>
      </c>
      <c r="G154" s="79" t="s">
        <v>104</v>
      </c>
      <c r="H154" s="79" t="s">
        <v>104</v>
      </c>
      <c r="I154" s="79" t="s">
        <v>104</v>
      </c>
      <c r="J154" s="79" t="s">
        <v>104</v>
      </c>
      <c r="K154" s="79" t="s">
        <v>104</v>
      </c>
      <c r="L154" s="79" t="s">
        <v>104</v>
      </c>
      <c r="M154" s="79" t="s">
        <v>104</v>
      </c>
      <c r="N154" s="79" t="s">
        <v>104</v>
      </c>
      <c r="O154" s="79" t="s">
        <v>104</v>
      </c>
      <c r="P154" s="79" t="s">
        <v>104</v>
      </c>
      <c r="Q154" s="79" t="s">
        <v>104</v>
      </c>
    </row>
    <row r="155" spans="1:17" x14ac:dyDescent="0.35">
      <c r="A155" s="10" t="s">
        <v>22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105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26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13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15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17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19</v>
      </c>
      <c r="B161" s="79" t="s">
        <v>104</v>
      </c>
      <c r="C161" s="79" t="s">
        <v>104</v>
      </c>
      <c r="D161" s="79" t="s">
        <v>104</v>
      </c>
      <c r="E161" s="79" t="s">
        <v>104</v>
      </c>
      <c r="F161" s="79" t="s">
        <v>104</v>
      </c>
      <c r="G161" s="79" t="s">
        <v>104</v>
      </c>
      <c r="H161" s="79" t="s">
        <v>104</v>
      </c>
      <c r="I161" s="79" t="s">
        <v>104</v>
      </c>
      <c r="J161" s="79" t="s">
        <v>104</v>
      </c>
      <c r="K161" s="79" t="s">
        <v>104</v>
      </c>
      <c r="L161" s="79" t="s">
        <v>104</v>
      </c>
      <c r="M161" s="79" t="s">
        <v>104</v>
      </c>
      <c r="N161" s="79" t="s">
        <v>104</v>
      </c>
      <c r="O161" s="79" t="s">
        <v>104</v>
      </c>
      <c r="P161" s="79" t="s">
        <v>104</v>
      </c>
      <c r="Q161" s="79" t="s">
        <v>104</v>
      </c>
    </row>
    <row r="162" spans="1:17" x14ac:dyDescent="0.35">
      <c r="A162" s="10" t="s">
        <v>22</v>
      </c>
      <c r="B162" s="79" t="s">
        <v>104</v>
      </c>
      <c r="C162" s="79" t="s">
        <v>104</v>
      </c>
      <c r="D162" s="79" t="s">
        <v>104</v>
      </c>
      <c r="E162" s="79" t="s">
        <v>104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28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12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29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106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7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9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11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13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15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17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19</v>
      </c>
      <c r="B174" s="99" t="s">
        <v>104</v>
      </c>
      <c r="C174" s="99" t="s">
        <v>104</v>
      </c>
      <c r="D174" s="99" t="s">
        <v>104</v>
      </c>
      <c r="E174" s="99" t="s">
        <v>104</v>
      </c>
      <c r="F174" s="99" t="s">
        <v>104</v>
      </c>
      <c r="G174" s="99" t="s">
        <v>104</v>
      </c>
      <c r="H174" s="99" t="s">
        <v>104</v>
      </c>
      <c r="I174" s="99" t="s">
        <v>104</v>
      </c>
      <c r="J174" s="99" t="s">
        <v>104</v>
      </c>
      <c r="K174" s="99" t="s">
        <v>104</v>
      </c>
      <c r="L174" s="99" t="s">
        <v>104</v>
      </c>
      <c r="M174" s="99" t="s">
        <v>104</v>
      </c>
      <c r="N174" s="99" t="s">
        <v>104</v>
      </c>
      <c r="O174" s="99" t="s">
        <v>104</v>
      </c>
      <c r="P174" s="99" t="s">
        <v>104</v>
      </c>
      <c r="Q174" s="99" t="s">
        <v>104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 t="s">
        <v>104</v>
      </c>
      <c r="K175" s="99" t="s">
        <v>104</v>
      </c>
      <c r="L175" s="99" t="s">
        <v>104</v>
      </c>
      <c r="M175" s="99" t="s">
        <v>104</v>
      </c>
      <c r="N175" s="99" t="s">
        <v>104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 t="s">
        <v>104</v>
      </c>
      <c r="F176" s="99" t="s">
        <v>104</v>
      </c>
      <c r="G176" s="99" t="s">
        <v>104</v>
      </c>
      <c r="H176" s="99" t="s">
        <v>104</v>
      </c>
      <c r="I176" s="99" t="s">
        <v>104</v>
      </c>
      <c r="J176" s="99" t="s">
        <v>104</v>
      </c>
      <c r="K176" s="99" t="s">
        <v>104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23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13</v>
      </c>
      <c r="B178" s="99" t="s">
        <v>104</v>
      </c>
      <c r="C178" s="99" t="s">
        <v>104</v>
      </c>
      <c r="D178" s="99" t="s">
        <v>104</v>
      </c>
      <c r="E178" s="99" t="s">
        <v>104</v>
      </c>
      <c r="F178" s="99" t="s">
        <v>104</v>
      </c>
      <c r="G178" s="99" t="s">
        <v>104</v>
      </c>
      <c r="H178" s="99" t="s">
        <v>104</v>
      </c>
      <c r="I178" s="99" t="s">
        <v>104</v>
      </c>
      <c r="J178" s="99" t="s">
        <v>104</v>
      </c>
      <c r="K178" s="99" t="s">
        <v>104</v>
      </c>
      <c r="L178" s="99" t="s">
        <v>104</v>
      </c>
      <c r="M178" s="99" t="s">
        <v>104</v>
      </c>
      <c r="N178" s="99" t="s">
        <v>104</v>
      </c>
      <c r="O178" s="99" t="s">
        <v>104</v>
      </c>
      <c r="P178" s="99" t="s">
        <v>104</v>
      </c>
      <c r="Q178" s="99" t="s">
        <v>104</v>
      </c>
    </row>
    <row r="179" spans="1:17" x14ac:dyDescent="0.35">
      <c r="A179" s="10" t="s">
        <v>15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17</v>
      </c>
      <c r="B180" s="99" t="s">
        <v>104</v>
      </c>
      <c r="C180" s="99" t="s">
        <v>104</v>
      </c>
      <c r="D180" s="99" t="s">
        <v>104</v>
      </c>
      <c r="E180" s="99" t="s">
        <v>104</v>
      </c>
      <c r="F180" s="99" t="s">
        <v>104</v>
      </c>
      <c r="G180" s="99" t="s">
        <v>104</v>
      </c>
      <c r="H180" s="99" t="s">
        <v>104</v>
      </c>
      <c r="I180" s="99" t="s">
        <v>104</v>
      </c>
      <c r="J180" s="99" t="s">
        <v>104</v>
      </c>
      <c r="K180" s="99" t="s">
        <v>104</v>
      </c>
      <c r="L180" s="99" t="s">
        <v>104</v>
      </c>
      <c r="M180" s="99" t="s">
        <v>104</v>
      </c>
      <c r="N180" s="99" t="s">
        <v>104</v>
      </c>
      <c r="O180" s="99" t="s">
        <v>104</v>
      </c>
      <c r="P180" s="99" t="s">
        <v>104</v>
      </c>
      <c r="Q180" s="99" t="s">
        <v>104</v>
      </c>
    </row>
    <row r="181" spans="1:17" x14ac:dyDescent="0.35">
      <c r="A181" s="10" t="s">
        <v>19</v>
      </c>
      <c r="B181" s="99" t="s">
        <v>104</v>
      </c>
      <c r="C181" s="99" t="s">
        <v>104</v>
      </c>
      <c r="D181" s="99" t="s">
        <v>104</v>
      </c>
      <c r="E181" s="99" t="s">
        <v>104</v>
      </c>
      <c r="F181" s="99" t="s">
        <v>104</v>
      </c>
      <c r="G181" s="99" t="s">
        <v>104</v>
      </c>
      <c r="H181" s="99" t="s">
        <v>104</v>
      </c>
      <c r="I181" s="99" t="s">
        <v>104</v>
      </c>
      <c r="J181" s="99" t="s">
        <v>104</v>
      </c>
      <c r="K181" s="99" t="s">
        <v>104</v>
      </c>
      <c r="L181" s="99" t="s">
        <v>104</v>
      </c>
      <c r="M181" s="99" t="s">
        <v>104</v>
      </c>
      <c r="N181" s="99" t="s">
        <v>104</v>
      </c>
      <c r="O181" s="99" t="s">
        <v>104</v>
      </c>
      <c r="P181" s="99" t="s">
        <v>104</v>
      </c>
      <c r="Q181" s="99" t="s">
        <v>104</v>
      </c>
    </row>
    <row r="182" spans="1:17" x14ac:dyDescent="0.35">
      <c r="A182" s="10" t="s">
        <v>22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25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26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13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15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17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19</v>
      </c>
      <c r="B188" s="99" t="s">
        <v>104</v>
      </c>
      <c r="C188" s="99" t="s">
        <v>104</v>
      </c>
      <c r="D188" s="99" t="s">
        <v>104</v>
      </c>
      <c r="E188" s="99" t="s">
        <v>104</v>
      </c>
      <c r="F188" s="99" t="s">
        <v>104</v>
      </c>
      <c r="G188" s="99" t="s">
        <v>104</v>
      </c>
      <c r="H188" s="99" t="s">
        <v>104</v>
      </c>
      <c r="I188" s="99" t="s">
        <v>104</v>
      </c>
      <c r="J188" s="99" t="s">
        <v>104</v>
      </c>
      <c r="K188" s="99" t="s">
        <v>104</v>
      </c>
      <c r="L188" s="99" t="s">
        <v>104</v>
      </c>
      <c r="M188" s="99" t="s">
        <v>104</v>
      </c>
      <c r="N188" s="99" t="s">
        <v>104</v>
      </c>
      <c r="O188" s="99" t="s">
        <v>104</v>
      </c>
      <c r="P188" s="99" t="s">
        <v>104</v>
      </c>
      <c r="Q188" s="99" t="s">
        <v>104</v>
      </c>
    </row>
    <row r="189" spans="1:17" x14ac:dyDescent="0.35">
      <c r="A189" s="10" t="s">
        <v>22</v>
      </c>
      <c r="B189" s="99" t="s">
        <v>104</v>
      </c>
      <c r="C189" s="99" t="s">
        <v>104</v>
      </c>
      <c r="D189" s="99" t="s">
        <v>104</v>
      </c>
      <c r="E189" s="99" t="s">
        <v>104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28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12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29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9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11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13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15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17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19</v>
      </c>
      <c r="B201" s="99" t="s">
        <v>104</v>
      </c>
      <c r="C201" s="99" t="s">
        <v>104</v>
      </c>
      <c r="D201" s="99" t="s">
        <v>104</v>
      </c>
      <c r="E201" s="99" t="s">
        <v>104</v>
      </c>
      <c r="F201" s="99" t="s">
        <v>104</v>
      </c>
      <c r="G201" s="99" t="s">
        <v>104</v>
      </c>
      <c r="H201" s="99" t="s">
        <v>104</v>
      </c>
      <c r="I201" s="99" t="s">
        <v>104</v>
      </c>
      <c r="J201" s="99" t="s">
        <v>104</v>
      </c>
      <c r="K201" s="99" t="s">
        <v>104</v>
      </c>
      <c r="L201" s="99" t="s">
        <v>104</v>
      </c>
      <c r="M201" s="99" t="s">
        <v>104</v>
      </c>
      <c r="N201" s="99" t="s">
        <v>104</v>
      </c>
      <c r="O201" s="99" t="s">
        <v>104</v>
      </c>
      <c r="P201" s="99" t="s">
        <v>104</v>
      </c>
      <c r="Q201" s="99" t="s">
        <v>104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 t="s">
        <v>104</v>
      </c>
      <c r="K202" s="99" t="s">
        <v>104</v>
      </c>
      <c r="L202" s="99" t="s">
        <v>104</v>
      </c>
      <c r="M202" s="99" t="s">
        <v>104</v>
      </c>
      <c r="N202" s="99" t="s">
        <v>104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 t="s">
        <v>104</v>
      </c>
      <c r="F203" s="99" t="s">
        <v>104</v>
      </c>
      <c r="G203" s="99" t="s">
        <v>104</v>
      </c>
      <c r="H203" s="99" t="s">
        <v>104</v>
      </c>
      <c r="I203" s="99" t="s">
        <v>104</v>
      </c>
      <c r="J203" s="99" t="s">
        <v>104</v>
      </c>
      <c r="K203" s="99" t="s">
        <v>104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23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13</v>
      </c>
      <c r="B205" s="99" t="s">
        <v>104</v>
      </c>
      <c r="C205" s="99" t="s">
        <v>104</v>
      </c>
      <c r="D205" s="99" t="s">
        <v>104</v>
      </c>
      <c r="E205" s="99" t="s">
        <v>104</v>
      </c>
      <c r="F205" s="99" t="s">
        <v>104</v>
      </c>
      <c r="G205" s="99" t="s">
        <v>104</v>
      </c>
      <c r="H205" s="99" t="s">
        <v>104</v>
      </c>
      <c r="I205" s="99" t="s">
        <v>104</v>
      </c>
      <c r="J205" s="99" t="s">
        <v>104</v>
      </c>
      <c r="K205" s="99" t="s">
        <v>104</v>
      </c>
      <c r="L205" s="99" t="s">
        <v>104</v>
      </c>
      <c r="M205" s="99" t="s">
        <v>104</v>
      </c>
      <c r="N205" s="99" t="s">
        <v>104</v>
      </c>
      <c r="O205" s="99" t="s">
        <v>104</v>
      </c>
      <c r="P205" s="99" t="s">
        <v>104</v>
      </c>
      <c r="Q205" s="99" t="s">
        <v>104</v>
      </c>
    </row>
    <row r="206" spans="1:17" x14ac:dyDescent="0.35">
      <c r="A206" s="10" t="s">
        <v>15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17</v>
      </c>
      <c r="B207" s="99" t="s">
        <v>104</v>
      </c>
      <c r="C207" s="99" t="s">
        <v>104</v>
      </c>
      <c r="D207" s="99" t="s">
        <v>104</v>
      </c>
      <c r="E207" s="99" t="s">
        <v>104</v>
      </c>
      <c r="F207" s="99" t="s">
        <v>104</v>
      </c>
      <c r="G207" s="99" t="s">
        <v>104</v>
      </c>
      <c r="H207" s="99" t="s">
        <v>104</v>
      </c>
      <c r="I207" s="99" t="s">
        <v>104</v>
      </c>
      <c r="J207" s="99" t="s">
        <v>104</v>
      </c>
      <c r="K207" s="99" t="s">
        <v>104</v>
      </c>
      <c r="L207" s="99" t="s">
        <v>104</v>
      </c>
      <c r="M207" s="99" t="s">
        <v>104</v>
      </c>
      <c r="N207" s="99" t="s">
        <v>104</v>
      </c>
      <c r="O207" s="99" t="s">
        <v>104</v>
      </c>
      <c r="P207" s="99" t="s">
        <v>104</v>
      </c>
      <c r="Q207" s="99" t="s">
        <v>104</v>
      </c>
    </row>
    <row r="208" spans="1:17" x14ac:dyDescent="0.35">
      <c r="A208" s="10" t="s">
        <v>19</v>
      </c>
      <c r="B208" s="99" t="s">
        <v>104</v>
      </c>
      <c r="C208" s="99" t="s">
        <v>104</v>
      </c>
      <c r="D208" s="99" t="s">
        <v>104</v>
      </c>
      <c r="E208" s="99" t="s">
        <v>104</v>
      </c>
      <c r="F208" s="99" t="s">
        <v>104</v>
      </c>
      <c r="G208" s="99" t="s">
        <v>104</v>
      </c>
      <c r="H208" s="99" t="s">
        <v>104</v>
      </c>
      <c r="I208" s="99" t="s">
        <v>104</v>
      </c>
      <c r="J208" s="99" t="s">
        <v>104</v>
      </c>
      <c r="K208" s="99" t="s">
        <v>104</v>
      </c>
      <c r="L208" s="99" t="s">
        <v>104</v>
      </c>
      <c r="M208" s="99" t="s">
        <v>104</v>
      </c>
      <c r="N208" s="99" t="s">
        <v>104</v>
      </c>
      <c r="O208" s="99" t="s">
        <v>104</v>
      </c>
      <c r="P208" s="99" t="s">
        <v>104</v>
      </c>
      <c r="Q208" s="99" t="s">
        <v>104</v>
      </c>
    </row>
    <row r="209" spans="1:17" x14ac:dyDescent="0.35">
      <c r="A209" s="10" t="s">
        <v>22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109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26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13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15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17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19</v>
      </c>
      <c r="B215" s="99" t="s">
        <v>104</v>
      </c>
      <c r="C215" s="99" t="s">
        <v>104</v>
      </c>
      <c r="D215" s="99" t="s">
        <v>104</v>
      </c>
      <c r="E215" s="99" t="s">
        <v>104</v>
      </c>
      <c r="F215" s="99" t="s">
        <v>104</v>
      </c>
      <c r="G215" s="99" t="s">
        <v>104</v>
      </c>
      <c r="H215" s="99" t="s">
        <v>104</v>
      </c>
      <c r="I215" s="99" t="s">
        <v>104</v>
      </c>
      <c r="J215" s="99" t="s">
        <v>104</v>
      </c>
      <c r="K215" s="99" t="s">
        <v>104</v>
      </c>
      <c r="L215" s="99" t="s">
        <v>104</v>
      </c>
      <c r="M215" s="99" t="s">
        <v>104</v>
      </c>
      <c r="N215" s="99" t="s">
        <v>104</v>
      </c>
      <c r="O215" s="99" t="s">
        <v>104</v>
      </c>
      <c r="P215" s="99" t="s">
        <v>104</v>
      </c>
      <c r="Q215" s="99" t="s">
        <v>104</v>
      </c>
    </row>
    <row r="216" spans="1:17" x14ac:dyDescent="0.35">
      <c r="A216" s="10" t="s">
        <v>22</v>
      </c>
      <c r="B216" s="99" t="s">
        <v>104</v>
      </c>
      <c r="C216" s="99" t="s">
        <v>104</v>
      </c>
      <c r="D216" s="99" t="s">
        <v>104</v>
      </c>
      <c r="E216" s="99" t="s">
        <v>104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28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12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29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11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13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15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17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19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23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13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15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17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19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22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13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15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17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19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22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28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12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29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11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13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15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17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19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23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13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15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17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19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22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13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15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17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19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22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28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12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29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110</v>
      </c>
    </row>
    <row r="275" spans="1:17" x14ac:dyDescent="0.35">
      <c r="A275" s="14" t="s">
        <v>111</v>
      </c>
      <c r="Q275" s="102">
        <v>3736.5</v>
      </c>
    </row>
    <row r="276" spans="1:17" x14ac:dyDescent="0.35">
      <c r="A276" s="13" t="s">
        <v>7</v>
      </c>
      <c r="Q276" s="109">
        <v>3374.5</v>
      </c>
    </row>
    <row r="277" spans="1:17" x14ac:dyDescent="0.35">
      <c r="A277" s="124" t="s">
        <v>55</v>
      </c>
      <c r="Q277" s="128">
        <v>1433</v>
      </c>
    </row>
    <row r="278" spans="1:17" x14ac:dyDescent="0.35">
      <c r="A278" s="11" t="s">
        <v>53</v>
      </c>
      <c r="Q278" s="107">
        <v>1919.5</v>
      </c>
    </row>
    <row r="279" spans="1:17" x14ac:dyDescent="0.35">
      <c r="A279" s="10" t="s">
        <v>112</v>
      </c>
      <c r="Q279" s="106">
        <v>1252</v>
      </c>
    </row>
    <row r="280" spans="1:17" x14ac:dyDescent="0.35">
      <c r="A280" s="10" t="s">
        <v>113</v>
      </c>
      <c r="Q280" s="106">
        <v>667.5</v>
      </c>
    </row>
    <row r="281" spans="1:17" x14ac:dyDescent="0.35">
      <c r="A281" s="125" t="s">
        <v>54</v>
      </c>
      <c r="Q281" s="127">
        <v>22</v>
      </c>
    </row>
    <row r="282" spans="1:17" x14ac:dyDescent="0.35">
      <c r="A282" s="13" t="s">
        <v>25</v>
      </c>
      <c r="Q282" s="109">
        <v>362</v>
      </c>
    </row>
    <row r="283" spans="1:17" x14ac:dyDescent="0.35">
      <c r="A283" s="22" t="s">
        <v>112</v>
      </c>
      <c r="Q283" s="106">
        <v>244</v>
      </c>
    </row>
    <row r="284" spans="1:17" x14ac:dyDescent="0.35">
      <c r="A284" s="21" t="s">
        <v>113</v>
      </c>
      <c r="Q284" s="105">
        <v>118</v>
      </c>
    </row>
    <row r="287" spans="1:17" x14ac:dyDescent="0.35">
      <c r="A287" s="75" t="s">
        <v>114</v>
      </c>
      <c r="Q287" s="76">
        <v>2015</v>
      </c>
    </row>
    <row r="288" spans="1:17" x14ac:dyDescent="0.35">
      <c r="Q288" s="77"/>
    </row>
    <row r="289" spans="1:17" x14ac:dyDescent="0.35">
      <c r="A289" s="14" t="s">
        <v>115</v>
      </c>
      <c r="Q289" s="102">
        <v>904480.4206648746</v>
      </c>
    </row>
    <row r="290" spans="1:17" x14ac:dyDescent="0.35">
      <c r="A290" s="140" t="s">
        <v>116</v>
      </c>
      <c r="Q290" s="106">
        <v>100591.62798774872</v>
      </c>
    </row>
    <row r="291" spans="1:17" x14ac:dyDescent="0.35">
      <c r="A291" s="139" t="s">
        <v>117</v>
      </c>
      <c r="Q291" s="105">
        <v>803888.79267712589</v>
      </c>
    </row>
    <row r="293" spans="1:17" x14ac:dyDescent="0.35">
      <c r="A293" s="14" t="s">
        <v>24</v>
      </c>
      <c r="Q293" s="141">
        <v>21.310651668275597</v>
      </c>
    </row>
    <row r="294" spans="1:17" x14ac:dyDescent="0.35">
      <c r="A294" s="140" t="s">
        <v>116</v>
      </c>
      <c r="Q294" s="143">
        <v>7.9016338037875116</v>
      </c>
    </row>
    <row r="295" spans="1:17" x14ac:dyDescent="0.35">
      <c r="A295" s="139" t="s">
        <v>117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1" workbookViewId="0">
      <selection activeCell="A57" sqref="A57:Q8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118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9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11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13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15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17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19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23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13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15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17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19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22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18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26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13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15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17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19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22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28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12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29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7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9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11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13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15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17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19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23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13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15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17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19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22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25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26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13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15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17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19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22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28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12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29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6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7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9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11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13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15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17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19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23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13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15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17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19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22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25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26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13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15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17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19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22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28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12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29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100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7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9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11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13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15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17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19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23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13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15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17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19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22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25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26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13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15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17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19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22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28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12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29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101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7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9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11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13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15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17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19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23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13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15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17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19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22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25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26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13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15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17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19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22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28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12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29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9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11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13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15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17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19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23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13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15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17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19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22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105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26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13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15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17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19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22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28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12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29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106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7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9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11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13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15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17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19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23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13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15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17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19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22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25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26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13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15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17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19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22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28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12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29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9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11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13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15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17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19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23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13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15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17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19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22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109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26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13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15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17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19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22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28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12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29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11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13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15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17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19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23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13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15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17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19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22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13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15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17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19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22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28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12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29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11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13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15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17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19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23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13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15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17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19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22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13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15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17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19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22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28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12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29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119</v>
      </c>
      <c r="Q275" s="76">
        <v>2015</v>
      </c>
    </row>
    <row r="276" spans="1:17" x14ac:dyDescent="0.35">
      <c r="A276" s="14" t="s">
        <v>120</v>
      </c>
      <c r="Q276" s="102">
        <v>30819</v>
      </c>
    </row>
    <row r="277" spans="1:17" x14ac:dyDescent="0.35">
      <c r="A277" s="13" t="s">
        <v>7</v>
      </c>
      <c r="Q277" s="109">
        <v>25061</v>
      </c>
    </row>
    <row r="278" spans="1:17" x14ac:dyDescent="0.35">
      <c r="A278" s="124" t="s">
        <v>55</v>
      </c>
      <c r="Q278" s="128">
        <v>12071</v>
      </c>
    </row>
    <row r="279" spans="1:17" x14ac:dyDescent="0.35">
      <c r="A279" s="11" t="s">
        <v>53</v>
      </c>
      <c r="Q279" s="107">
        <v>12285</v>
      </c>
    </row>
    <row r="280" spans="1:17" x14ac:dyDescent="0.35">
      <c r="A280" s="10" t="s">
        <v>112</v>
      </c>
      <c r="Q280" s="106">
        <v>4092</v>
      </c>
    </row>
    <row r="281" spans="1:17" x14ac:dyDescent="0.35">
      <c r="A281" s="10" t="s">
        <v>113</v>
      </c>
      <c r="Q281" s="106">
        <v>8193</v>
      </c>
    </row>
    <row r="282" spans="1:17" x14ac:dyDescent="0.35">
      <c r="A282" s="125" t="s">
        <v>54</v>
      </c>
      <c r="Q282" s="127">
        <v>705</v>
      </c>
    </row>
    <row r="283" spans="1:17" x14ac:dyDescent="0.35">
      <c r="A283" s="13" t="s">
        <v>25</v>
      </c>
      <c r="Q283" s="109">
        <v>5758</v>
      </c>
    </row>
    <row r="284" spans="1:17" x14ac:dyDescent="0.35">
      <c r="A284" s="22" t="s">
        <v>112</v>
      </c>
      <c r="Q284" s="106">
        <v>1640.5</v>
      </c>
    </row>
    <row r="285" spans="1:17" x14ac:dyDescent="0.35">
      <c r="A285" s="21" t="s">
        <v>113</v>
      </c>
      <c r="Q285" s="105">
        <v>4117.5</v>
      </c>
    </row>
    <row r="288" spans="1:17" x14ac:dyDescent="0.35">
      <c r="A288" s="75" t="s">
        <v>121</v>
      </c>
      <c r="Q288" s="76">
        <v>2015</v>
      </c>
    </row>
    <row r="289" spans="1:17" x14ac:dyDescent="0.35">
      <c r="Q289" s="77"/>
    </row>
    <row r="290" spans="1:17" x14ac:dyDescent="0.35">
      <c r="A290" s="14" t="s">
        <v>115</v>
      </c>
      <c r="Q290" s="102">
        <v>14053817.860116277</v>
      </c>
    </row>
    <row r="291" spans="1:17" x14ac:dyDescent="0.35">
      <c r="A291" s="140" t="s">
        <v>116</v>
      </c>
      <c r="Q291" s="106">
        <v>934012.70063174493</v>
      </c>
    </row>
    <row r="292" spans="1:17" x14ac:dyDescent="0.35">
      <c r="A292" s="139" t="s">
        <v>117</v>
      </c>
      <c r="Q292" s="105">
        <v>13119805.159484532</v>
      </c>
    </row>
    <row r="294" spans="1:17" x14ac:dyDescent="0.35">
      <c r="A294" s="14" t="s">
        <v>24</v>
      </c>
      <c r="Q294" s="141">
        <v>367.14488211210704</v>
      </c>
    </row>
    <row r="295" spans="1:17" x14ac:dyDescent="0.35">
      <c r="A295" s="140" t="s">
        <v>116</v>
      </c>
      <c r="Q295" s="143">
        <v>83.780844053560372</v>
      </c>
    </row>
    <row r="296" spans="1:17" x14ac:dyDescent="0.35">
      <c r="A296" s="139" t="s">
        <v>117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4B06-C1D8-47FC-8EB2-8CD8018D3D32}">
  <sheetPr>
    <tabColor theme="1" tint="0.249977111117893"/>
    <pageSetUpPr fitToPage="1"/>
  </sheetPr>
  <dimension ref="A1:DA2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DB18" sqref="DB18:DB19"/>
    </sheetView>
  </sheetViews>
  <sheetFormatPr defaultColWidth="9.1796875" defaultRowHeight="10.5" x14ac:dyDescent="0.35"/>
  <cols>
    <col min="1" max="1" width="50.7265625" style="146" customWidth="1"/>
    <col min="2" max="22" width="9.7265625" style="146" hidden="1" customWidth="1"/>
    <col min="23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155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x14ac:dyDescent="0.3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5" customHeight="1" x14ac:dyDescent="0.35">
      <c r="A3" s="150" t="s">
        <v>6</v>
      </c>
      <c r="B3" s="151">
        <f>[1]TrRoad_act!B57</f>
        <v>227204832</v>
      </c>
      <c r="C3" s="151">
        <f>[1]TrRoad_act!C57</f>
        <v>233023880</v>
      </c>
      <c r="D3" s="151">
        <f>[1]TrRoad_act!D57</f>
        <v>237691608</v>
      </c>
      <c r="E3" s="151">
        <f>[1]TrRoad_act!E57</f>
        <v>241742987</v>
      </c>
      <c r="F3" s="151">
        <f>[1]TrRoad_act!F57</f>
        <v>245311676</v>
      </c>
      <c r="G3" s="151">
        <f>[1]TrRoad_act!G57</f>
        <v>250818828</v>
      </c>
      <c r="H3" s="151">
        <f>[1]TrRoad_act!H57</f>
        <v>257118223</v>
      </c>
      <c r="I3" s="151">
        <f>[1]TrRoad_act!I57</f>
        <v>263693630</v>
      </c>
      <c r="J3" s="151">
        <f>[1]TrRoad_act!J57</f>
        <v>269608209</v>
      </c>
      <c r="K3" s="151">
        <f>[1]TrRoad_act!K57</f>
        <v>272516240</v>
      </c>
      <c r="L3" s="151">
        <f>[1]TrRoad_act!L57</f>
        <v>277486436</v>
      </c>
      <c r="M3" s="151">
        <f>[1]TrRoad_act!M57</f>
        <v>282220412</v>
      </c>
      <c r="N3" s="151">
        <f>[1]TrRoad_act!N57</f>
        <v>283618755</v>
      </c>
      <c r="O3" s="151">
        <f>[1]TrRoad_act!O57</f>
        <v>286198674</v>
      </c>
      <c r="P3" s="151">
        <f>[1]TrRoad_act!P57</f>
        <v>290482928</v>
      </c>
      <c r="Q3" s="151">
        <f>[1]TrRoad_act!Q57</f>
        <v>295975765</v>
      </c>
      <c r="R3" s="151">
        <f>[1]TrRoad_act!R57</f>
        <v>301621518</v>
      </c>
      <c r="S3" s="151">
        <f>[1]TrRoad_act!S57</f>
        <v>307440104</v>
      </c>
      <c r="T3" s="151">
        <f>[1]TrRoad_act!T57</f>
        <v>312948941</v>
      </c>
      <c r="U3" s="151">
        <f>[1]TrRoad_act!U57</f>
        <v>319224382</v>
      </c>
      <c r="V3" s="151">
        <f>[1]TrRoad_act!V57</f>
        <v>323283817</v>
      </c>
      <c r="W3" s="151">
        <f>[1]TrRoad_act!W57</f>
        <v>327182759</v>
      </c>
      <c r="DA3" s="152" t="s">
        <v>157</v>
      </c>
    </row>
    <row r="4" spans="1:105" ht="11.5" customHeight="1" x14ac:dyDescent="0.35">
      <c r="A4" s="153" t="s">
        <v>7</v>
      </c>
      <c r="B4" s="154">
        <f>[1]TrRoad_act!B58</f>
        <v>201840698</v>
      </c>
      <c r="C4" s="154">
        <f>[1]TrRoad_act!C58</f>
        <v>206848831</v>
      </c>
      <c r="D4" s="154">
        <f>[1]TrRoad_act!D58</f>
        <v>211108368</v>
      </c>
      <c r="E4" s="154">
        <f>[1]TrRoad_act!E58</f>
        <v>214705958</v>
      </c>
      <c r="F4" s="154">
        <f>[1]TrRoad_act!F58</f>
        <v>217739269</v>
      </c>
      <c r="G4" s="154">
        <f>[1]TrRoad_act!G58</f>
        <v>222668358</v>
      </c>
      <c r="H4" s="154">
        <f>[1]TrRoad_act!H58</f>
        <v>228282237</v>
      </c>
      <c r="I4" s="154">
        <f>[1]TrRoad_act!I58</f>
        <v>233709234</v>
      </c>
      <c r="J4" s="154">
        <f>[1]TrRoad_act!J58</f>
        <v>239325184</v>
      </c>
      <c r="K4" s="154">
        <f>[1]TrRoad_act!K58</f>
        <v>242603472</v>
      </c>
      <c r="L4" s="154">
        <f>[1]TrRoad_act!L58</f>
        <v>247472451</v>
      </c>
      <c r="M4" s="154">
        <f>[1]TrRoad_act!M58</f>
        <v>252105812</v>
      </c>
      <c r="N4" s="154">
        <f>[1]TrRoad_act!N58</f>
        <v>253872891</v>
      </c>
      <c r="O4" s="154">
        <f>[1]TrRoad_act!O58</f>
        <v>256575471</v>
      </c>
      <c r="P4" s="154">
        <f>[1]TrRoad_act!P58</f>
        <v>260377983</v>
      </c>
      <c r="Q4" s="154">
        <f>[1]TrRoad_act!Q58</f>
        <v>265152066</v>
      </c>
      <c r="R4" s="154">
        <f>[1]TrRoad_act!R58</f>
        <v>270485601</v>
      </c>
      <c r="S4" s="154">
        <f>[1]TrRoad_act!S58</f>
        <v>275876717</v>
      </c>
      <c r="T4" s="154">
        <f>[1]TrRoad_act!T58</f>
        <v>280760840</v>
      </c>
      <c r="U4" s="154">
        <f>[1]TrRoad_act!U58</f>
        <v>286303132</v>
      </c>
      <c r="V4" s="154">
        <f>[1]TrRoad_act!V58</f>
        <v>289988428</v>
      </c>
      <c r="W4" s="154">
        <f>[1]TrRoad_act!W58</f>
        <v>293306392</v>
      </c>
      <c r="DA4" s="155" t="s">
        <v>158</v>
      </c>
    </row>
    <row r="5" spans="1:105" ht="11.5" customHeight="1" x14ac:dyDescent="0.35">
      <c r="A5" s="156" t="s">
        <v>159</v>
      </c>
      <c r="B5" s="157">
        <f>[1]TrRoad_act!B59</f>
        <v>25110886</v>
      </c>
      <c r="C5" s="157">
        <f>[1]TrRoad_act!C59</f>
        <v>25909225</v>
      </c>
      <c r="D5" s="157">
        <f>[1]TrRoad_act!D59</f>
        <v>26980017</v>
      </c>
      <c r="E5" s="157">
        <f>[1]TrRoad_act!E59</f>
        <v>27587254</v>
      </c>
      <c r="F5" s="157">
        <f>[1]TrRoad_act!F59</f>
        <v>28167424</v>
      </c>
      <c r="G5" s="157">
        <f>[1]TrRoad_act!G59</f>
        <v>29206783</v>
      </c>
      <c r="H5" s="157">
        <f>[1]TrRoad_act!H59</f>
        <v>30104966</v>
      </c>
      <c r="I5" s="157">
        <f>[1]TrRoad_act!I59</f>
        <v>30985795</v>
      </c>
      <c r="J5" s="157">
        <f>[1]TrRoad_act!J59</f>
        <v>31749756</v>
      </c>
      <c r="K5" s="157">
        <f>[1]TrRoad_act!K59</f>
        <v>32412524</v>
      </c>
      <c r="L5" s="157">
        <f>[1]TrRoad_act!L59</f>
        <v>33087554</v>
      </c>
      <c r="M5" s="157">
        <f>[1]TrRoad_act!M59</f>
        <v>33460145</v>
      </c>
      <c r="N5" s="157">
        <f>[1]TrRoad_act!N59</f>
        <v>33219953</v>
      </c>
      <c r="O5" s="157">
        <f>[1]TrRoad_act!O59</f>
        <v>33653213</v>
      </c>
      <c r="P5" s="157">
        <f>[1]TrRoad_act!P59</f>
        <v>34177521</v>
      </c>
      <c r="Q5" s="157">
        <f>[1]TrRoad_act!Q59</f>
        <v>34822769</v>
      </c>
      <c r="R5" s="157">
        <f>[1]TrRoad_act!R59</f>
        <v>35462950</v>
      </c>
      <c r="S5" s="157">
        <f>[1]TrRoad_act!S59</f>
        <v>36031025</v>
      </c>
      <c r="T5" s="157">
        <f>[1]TrRoad_act!T59</f>
        <v>36732036</v>
      </c>
      <c r="U5" s="157">
        <f>[1]TrRoad_act!U59</f>
        <v>37474946</v>
      </c>
      <c r="V5" s="157">
        <f>[1]TrRoad_act!V59</f>
        <v>38153010</v>
      </c>
      <c r="W5" s="157">
        <f>[1]TrRoad_act!W59</f>
        <v>38728491</v>
      </c>
      <c r="DA5" s="158" t="s">
        <v>160</v>
      </c>
    </row>
    <row r="6" spans="1:105" ht="11.5" customHeight="1" x14ac:dyDescent="0.35">
      <c r="A6" s="159" t="s">
        <v>11</v>
      </c>
      <c r="B6" s="160">
        <f>[1]TrRoad_act!B60</f>
        <v>176111005</v>
      </c>
      <c r="C6" s="160">
        <f>[1]TrRoad_act!C60</f>
        <v>180313297</v>
      </c>
      <c r="D6" s="160">
        <f>[1]TrRoad_act!D60</f>
        <v>183507381</v>
      </c>
      <c r="E6" s="160">
        <f>[1]TrRoad_act!E60</f>
        <v>186494603</v>
      </c>
      <c r="F6" s="160">
        <f>[1]TrRoad_act!F60</f>
        <v>188944917</v>
      </c>
      <c r="G6" s="160">
        <f>[1]TrRoad_act!G60</f>
        <v>192840428</v>
      </c>
      <c r="H6" s="160">
        <f>[1]TrRoad_act!H60</f>
        <v>197555521</v>
      </c>
      <c r="I6" s="160">
        <f>[1]TrRoad_act!I60</f>
        <v>202100974</v>
      </c>
      <c r="J6" s="160">
        <f>[1]TrRoad_act!J60</f>
        <v>206944924</v>
      </c>
      <c r="K6" s="160">
        <f>[1]TrRoad_act!K60</f>
        <v>209560188</v>
      </c>
      <c r="L6" s="160">
        <f>[1]TrRoad_act!L60</f>
        <v>213753947</v>
      </c>
      <c r="M6" s="160">
        <f>[1]TrRoad_act!M60</f>
        <v>218012517</v>
      </c>
      <c r="N6" s="160">
        <f>[1]TrRoad_act!N60</f>
        <v>220022879</v>
      </c>
      <c r="O6" s="160">
        <f>[1]TrRoad_act!O60</f>
        <v>222296737</v>
      </c>
      <c r="P6" s="160">
        <f>[1]TrRoad_act!P60</f>
        <v>225566454</v>
      </c>
      <c r="Q6" s="160">
        <f>[1]TrRoad_act!Q60</f>
        <v>229681050</v>
      </c>
      <c r="R6" s="160">
        <f>[1]TrRoad_act!R60</f>
        <v>234366968</v>
      </c>
      <c r="S6" s="160">
        <f>[1]TrRoad_act!S60</f>
        <v>239197925</v>
      </c>
      <c r="T6" s="160">
        <f>[1]TrRoad_act!T60</f>
        <v>243371517</v>
      </c>
      <c r="U6" s="160">
        <f>[1]TrRoad_act!U60</f>
        <v>248156846</v>
      </c>
      <c r="V6" s="160">
        <f>[1]TrRoad_act!V60</f>
        <v>251179437</v>
      </c>
      <c r="W6" s="160">
        <f>[1]TrRoad_act!W60</f>
        <v>253908526</v>
      </c>
      <c r="DA6" s="161" t="s">
        <v>161</v>
      </c>
    </row>
    <row r="7" spans="1:105" ht="11.5" customHeight="1" x14ac:dyDescent="0.35">
      <c r="A7" s="162" t="s">
        <v>13</v>
      </c>
      <c r="B7" s="163">
        <f>[1]TrRoad_act!B61</f>
        <v>137622418</v>
      </c>
      <c r="C7" s="163">
        <f>[1]TrRoad_act!C61</f>
        <v>137945682</v>
      </c>
      <c r="D7" s="163">
        <f>[1]TrRoad_act!D61</f>
        <v>136861495</v>
      </c>
      <c r="E7" s="163">
        <f>[1]TrRoad_act!E61</f>
        <v>135205482</v>
      </c>
      <c r="F7" s="163">
        <f>[1]TrRoad_act!F61</f>
        <v>132766221</v>
      </c>
      <c r="G7" s="163">
        <f>[1]TrRoad_act!G61</f>
        <v>131894263</v>
      </c>
      <c r="H7" s="163">
        <f>[1]TrRoad_act!H61</f>
        <v>131032925</v>
      </c>
      <c r="I7" s="163">
        <f>[1]TrRoad_act!I61</f>
        <v>130360819</v>
      </c>
      <c r="J7" s="163">
        <f>[1]TrRoad_act!J61</f>
        <v>130104548</v>
      </c>
      <c r="K7" s="163">
        <f>[1]TrRoad_act!K61</f>
        <v>128195961</v>
      </c>
      <c r="L7" s="163">
        <f>[1]TrRoad_act!L61</f>
        <v>127700371</v>
      </c>
      <c r="M7" s="163">
        <f>[1]TrRoad_act!M61</f>
        <v>126758032</v>
      </c>
      <c r="N7" s="163">
        <f>[1]TrRoad_act!N61</f>
        <v>125531434</v>
      </c>
      <c r="O7" s="163">
        <f>[1]TrRoad_act!O61</f>
        <v>124336050</v>
      </c>
      <c r="P7" s="163">
        <f>[1]TrRoad_act!P61</f>
        <v>123808846</v>
      </c>
      <c r="Q7" s="163">
        <f>[1]TrRoad_act!Q61</f>
        <v>124129111</v>
      </c>
      <c r="R7" s="163">
        <f>[1]TrRoad_act!R61</f>
        <v>125459736</v>
      </c>
      <c r="S7" s="163">
        <f>[1]TrRoad_act!S61</f>
        <v>127861852</v>
      </c>
      <c r="T7" s="163">
        <f>[1]TrRoad_act!T61</f>
        <v>129882991</v>
      </c>
      <c r="U7" s="163">
        <f>[1]TrRoad_act!U61</f>
        <v>133272358</v>
      </c>
      <c r="V7" s="163">
        <f>[1]TrRoad_act!V61</f>
        <v>134981095</v>
      </c>
      <c r="W7" s="163">
        <f>[1]TrRoad_act!W61</f>
        <v>136334311</v>
      </c>
      <c r="DA7" s="149" t="s">
        <v>162</v>
      </c>
    </row>
    <row r="8" spans="1:105" ht="11.5" customHeight="1" x14ac:dyDescent="0.35">
      <c r="A8" s="162" t="s">
        <v>15</v>
      </c>
      <c r="B8" s="163">
        <f>[1]TrRoad_act!B62</f>
        <v>34571158</v>
      </c>
      <c r="C8" s="163">
        <f>[1]TrRoad_act!C62</f>
        <v>37892742</v>
      </c>
      <c r="D8" s="163">
        <f>[1]TrRoad_act!D62</f>
        <v>41681656</v>
      </c>
      <c r="E8" s="163">
        <f>[1]TrRoad_act!E62</f>
        <v>45726625</v>
      </c>
      <c r="F8" s="163">
        <f>[1]TrRoad_act!F62</f>
        <v>50345840</v>
      </c>
      <c r="G8" s="163">
        <f>[1]TrRoad_act!G62</f>
        <v>54659360</v>
      </c>
      <c r="H8" s="163">
        <f>[1]TrRoad_act!H62</f>
        <v>59861263</v>
      </c>
      <c r="I8" s="163">
        <f>[1]TrRoad_act!I62</f>
        <v>64770725</v>
      </c>
      <c r="J8" s="163">
        <f>[1]TrRoad_act!J62</f>
        <v>69784709</v>
      </c>
      <c r="K8" s="163">
        <f>[1]TrRoad_act!K62</f>
        <v>73897352</v>
      </c>
      <c r="L8" s="163">
        <f>[1]TrRoad_act!L62</f>
        <v>78090449</v>
      </c>
      <c r="M8" s="163">
        <f>[1]TrRoad_act!M62</f>
        <v>83304186</v>
      </c>
      <c r="N8" s="163">
        <f>[1]TrRoad_act!N62</f>
        <v>86597697</v>
      </c>
      <c r="O8" s="163">
        <f>[1]TrRoad_act!O62</f>
        <v>89645120</v>
      </c>
      <c r="P8" s="163">
        <f>[1]TrRoad_act!P62</f>
        <v>93037834</v>
      </c>
      <c r="Q8" s="163">
        <f>[1]TrRoad_act!Q62</f>
        <v>96444084</v>
      </c>
      <c r="R8" s="163">
        <f>[1]TrRoad_act!R62</f>
        <v>99471861</v>
      </c>
      <c r="S8" s="163">
        <f>[1]TrRoad_act!S62</f>
        <v>101758563</v>
      </c>
      <c r="T8" s="163">
        <f>[1]TrRoad_act!T62</f>
        <v>103343512</v>
      </c>
      <c r="U8" s="163">
        <f>[1]TrRoad_act!U62</f>
        <v>104200768</v>
      </c>
      <c r="V8" s="163">
        <f>[1]TrRoad_act!V62</f>
        <v>104567197</v>
      </c>
      <c r="W8" s="163">
        <f>[1]TrRoad_act!W62</f>
        <v>104152218</v>
      </c>
      <c r="DA8" s="149" t="s">
        <v>163</v>
      </c>
    </row>
    <row r="9" spans="1:105" ht="11.5" customHeight="1" x14ac:dyDescent="0.35">
      <c r="A9" s="162" t="s">
        <v>17</v>
      </c>
      <c r="B9" s="163">
        <f>[1]TrRoad_act!B63</f>
        <v>3628229</v>
      </c>
      <c r="C9" s="163">
        <f>[1]TrRoad_act!C63</f>
        <v>4136659</v>
      </c>
      <c r="D9" s="163">
        <f>[1]TrRoad_act!D63</f>
        <v>4624698</v>
      </c>
      <c r="E9" s="163">
        <f>[1]TrRoad_act!E63</f>
        <v>5213123</v>
      </c>
      <c r="F9" s="163">
        <f>[1]TrRoad_act!F63</f>
        <v>5497241</v>
      </c>
      <c r="G9" s="163">
        <f>[1]TrRoad_act!G63</f>
        <v>5865928</v>
      </c>
      <c r="H9" s="163">
        <f>[1]TrRoad_act!H63</f>
        <v>6178041</v>
      </c>
      <c r="I9" s="163">
        <f>[1]TrRoad_act!I63</f>
        <v>6416112</v>
      </c>
      <c r="J9" s="163">
        <f>[1]TrRoad_act!J63</f>
        <v>6445795</v>
      </c>
      <c r="K9" s="163">
        <f>[1]TrRoad_act!K63</f>
        <v>6697850</v>
      </c>
      <c r="L9" s="163">
        <f>[1]TrRoad_act!L63</f>
        <v>7101974</v>
      </c>
      <c r="M9" s="163">
        <f>[1]TrRoad_act!M63</f>
        <v>7049907</v>
      </c>
      <c r="N9" s="163">
        <f>[1]TrRoad_act!N63</f>
        <v>6913156</v>
      </c>
      <c r="O9" s="163">
        <f>[1]TrRoad_act!O63</f>
        <v>7207074</v>
      </c>
      <c r="P9" s="163">
        <f>[1]TrRoad_act!P63</f>
        <v>7432483</v>
      </c>
      <c r="Q9" s="163">
        <f>[1]TrRoad_act!Q63</f>
        <v>7647330</v>
      </c>
      <c r="R9" s="163">
        <f>[1]TrRoad_act!R63</f>
        <v>7845188</v>
      </c>
      <c r="S9" s="163">
        <f>[1]TrRoad_act!S63</f>
        <v>7814584</v>
      </c>
      <c r="T9" s="163">
        <f>[1]TrRoad_act!T63</f>
        <v>8101757</v>
      </c>
      <c r="U9" s="163">
        <f>[1]TrRoad_act!U63</f>
        <v>8219247</v>
      </c>
      <c r="V9" s="163">
        <f>[1]TrRoad_act!V63</f>
        <v>8130915</v>
      </c>
      <c r="W9" s="163">
        <f>[1]TrRoad_act!W63</f>
        <v>8160425</v>
      </c>
      <c r="DA9" s="149" t="s">
        <v>164</v>
      </c>
    </row>
    <row r="10" spans="1:105" ht="11.5" customHeight="1" x14ac:dyDescent="0.35">
      <c r="A10" s="162" t="s">
        <v>19</v>
      </c>
      <c r="B10" s="163">
        <f>[1]TrRoad_act!B64</f>
        <v>289200</v>
      </c>
      <c r="C10" s="163">
        <f>[1]TrRoad_act!C64</f>
        <v>338214</v>
      </c>
      <c r="D10" s="163">
        <f>[1]TrRoad_act!D64</f>
        <v>339532</v>
      </c>
      <c r="E10" s="163">
        <f>[1]TrRoad_act!E64</f>
        <v>349364</v>
      </c>
      <c r="F10" s="163">
        <f>[1]TrRoad_act!F64</f>
        <v>335602</v>
      </c>
      <c r="G10" s="163">
        <f>[1]TrRoad_act!G64</f>
        <v>420862</v>
      </c>
      <c r="H10" s="163">
        <f>[1]TrRoad_act!H64</f>
        <v>483242</v>
      </c>
      <c r="I10" s="163">
        <f>[1]TrRoad_act!I64</f>
        <v>553242</v>
      </c>
      <c r="J10" s="163">
        <f>[1]TrRoad_act!J64</f>
        <v>605633</v>
      </c>
      <c r="K10" s="163">
        <f>[1]TrRoad_act!K64</f>
        <v>764039</v>
      </c>
      <c r="L10" s="163">
        <f>[1]TrRoad_act!L64</f>
        <v>849985</v>
      </c>
      <c r="M10" s="163">
        <f>[1]TrRoad_act!M64</f>
        <v>874684</v>
      </c>
      <c r="N10" s="163">
        <f>[1]TrRoad_act!N64</f>
        <v>934994</v>
      </c>
      <c r="O10" s="163">
        <f>[1]TrRoad_act!O64</f>
        <v>1004586</v>
      </c>
      <c r="P10" s="163">
        <f>[1]TrRoad_act!P64</f>
        <v>1107105</v>
      </c>
      <c r="Q10" s="163">
        <f>[1]TrRoad_act!Q64</f>
        <v>1161026</v>
      </c>
      <c r="R10" s="163">
        <f>[1]TrRoad_act!R64</f>
        <v>1186961</v>
      </c>
      <c r="S10" s="163">
        <f>[1]TrRoad_act!S64</f>
        <v>1209952</v>
      </c>
      <c r="T10" s="163">
        <f>[1]TrRoad_act!T64</f>
        <v>1257905</v>
      </c>
      <c r="U10" s="163">
        <f>[1]TrRoad_act!U64</f>
        <v>1300936</v>
      </c>
      <c r="V10" s="163">
        <f>[1]TrRoad_act!V64</f>
        <v>1332762</v>
      </c>
      <c r="W10" s="163">
        <f>[1]TrRoad_act!W64</f>
        <v>1326093</v>
      </c>
      <c r="DA10" s="149" t="s">
        <v>165</v>
      </c>
    </row>
    <row r="11" spans="1:105" ht="11.5" customHeight="1" x14ac:dyDescent="0.35">
      <c r="A11" s="162" t="s">
        <v>21</v>
      </c>
      <c r="B11" s="163">
        <f>[1]TrRoad_act!B65</f>
        <v>0</v>
      </c>
      <c r="C11" s="163">
        <f>[1]TrRoad_act!C65</f>
        <v>0</v>
      </c>
      <c r="D11" s="163">
        <f>[1]TrRoad_act!D65</f>
        <v>0</v>
      </c>
      <c r="E11" s="163">
        <f>[1]TrRoad_act!E65</f>
        <v>0</v>
      </c>
      <c r="F11" s="163">
        <f>[1]TrRoad_act!F65</f>
        <v>0</v>
      </c>
      <c r="G11" s="163">
        <f>[1]TrRoad_act!G65</f>
        <v>0</v>
      </c>
      <c r="H11" s="163">
        <f>[1]TrRoad_act!H65</f>
        <v>0</v>
      </c>
      <c r="I11" s="163">
        <f>[1]TrRoad_act!I65</f>
        <v>0</v>
      </c>
      <c r="J11" s="163">
        <f>[1]TrRoad_act!J65</f>
        <v>130</v>
      </c>
      <c r="K11" s="163">
        <f>[1]TrRoad_act!K65</f>
        <v>160</v>
      </c>
      <c r="L11" s="163">
        <f>[1]TrRoad_act!L65</f>
        <v>378</v>
      </c>
      <c r="M11" s="163">
        <f>[1]TrRoad_act!M65</f>
        <v>918</v>
      </c>
      <c r="N11" s="163">
        <f>[1]TrRoad_act!N65</f>
        <v>9376</v>
      </c>
      <c r="O11" s="163">
        <f>[1]TrRoad_act!O65</f>
        <v>48400</v>
      </c>
      <c r="P11" s="163">
        <f>[1]TrRoad_act!P65</f>
        <v>94991</v>
      </c>
      <c r="Q11" s="163">
        <f>[1]TrRoad_act!Q65</f>
        <v>170523</v>
      </c>
      <c r="R11" s="163">
        <f>[1]TrRoad_act!R65</f>
        <v>228298</v>
      </c>
      <c r="S11" s="163">
        <f>[1]TrRoad_act!S65</f>
        <v>296406</v>
      </c>
      <c r="T11" s="163">
        <f>[1]TrRoad_act!T65</f>
        <v>395435</v>
      </c>
      <c r="U11" s="163">
        <f>[1]TrRoad_act!U65</f>
        <v>532881</v>
      </c>
      <c r="V11" s="163">
        <f>[1]TrRoad_act!V65</f>
        <v>1023292</v>
      </c>
      <c r="W11" s="163">
        <f>[1]TrRoad_act!W65</f>
        <v>1900038</v>
      </c>
      <c r="DA11" s="149" t="s">
        <v>166</v>
      </c>
    </row>
    <row r="12" spans="1:105" ht="11.5" customHeight="1" x14ac:dyDescent="0.35">
      <c r="A12" s="162" t="s">
        <v>22</v>
      </c>
      <c r="B12" s="163">
        <f>[1]TrRoad_act!B66</f>
        <v>0</v>
      </c>
      <c r="C12" s="163">
        <f>[1]TrRoad_act!C66</f>
        <v>0</v>
      </c>
      <c r="D12" s="163">
        <f>[1]TrRoad_act!D66</f>
        <v>0</v>
      </c>
      <c r="E12" s="163">
        <f>[1]TrRoad_act!E66</f>
        <v>9</v>
      </c>
      <c r="F12" s="163">
        <f>[1]TrRoad_act!F66</f>
        <v>13</v>
      </c>
      <c r="G12" s="163">
        <f>[1]TrRoad_act!G66</f>
        <v>15</v>
      </c>
      <c r="H12" s="163">
        <f>[1]TrRoad_act!H66</f>
        <v>50</v>
      </c>
      <c r="I12" s="163">
        <f>[1]TrRoad_act!I66</f>
        <v>76</v>
      </c>
      <c r="J12" s="163">
        <f>[1]TrRoad_act!J66</f>
        <v>4109</v>
      </c>
      <c r="K12" s="163">
        <f>[1]TrRoad_act!K66</f>
        <v>4826</v>
      </c>
      <c r="L12" s="163">
        <f>[1]TrRoad_act!L66</f>
        <v>10790</v>
      </c>
      <c r="M12" s="163">
        <f>[1]TrRoad_act!M66</f>
        <v>24790</v>
      </c>
      <c r="N12" s="163">
        <f>[1]TrRoad_act!N66</f>
        <v>36222</v>
      </c>
      <c r="O12" s="163">
        <f>[1]TrRoad_act!O66</f>
        <v>55507</v>
      </c>
      <c r="P12" s="163">
        <f>[1]TrRoad_act!P66</f>
        <v>85195</v>
      </c>
      <c r="Q12" s="163">
        <f>[1]TrRoad_act!Q66</f>
        <v>128976</v>
      </c>
      <c r="R12" s="163">
        <f>[1]TrRoad_act!R66</f>
        <v>174924</v>
      </c>
      <c r="S12" s="163">
        <f>[1]TrRoad_act!S66</f>
        <v>256568</v>
      </c>
      <c r="T12" s="163">
        <f>[1]TrRoad_act!T66</f>
        <v>389917</v>
      </c>
      <c r="U12" s="163">
        <f>[1]TrRoad_act!U66</f>
        <v>630656</v>
      </c>
      <c r="V12" s="163">
        <f>[1]TrRoad_act!V66</f>
        <v>1144176</v>
      </c>
      <c r="W12" s="163">
        <f>[1]TrRoad_act!W66</f>
        <v>2035441</v>
      </c>
      <c r="DA12" s="149" t="s">
        <v>167</v>
      </c>
    </row>
    <row r="13" spans="1:105" ht="11.5" customHeight="1" x14ac:dyDescent="0.35">
      <c r="A13" s="159" t="s">
        <v>23</v>
      </c>
      <c r="B13" s="160">
        <f>[1]TrRoad_act!B67</f>
        <v>618807</v>
      </c>
      <c r="C13" s="160">
        <f>[1]TrRoad_act!C67</f>
        <v>626309</v>
      </c>
      <c r="D13" s="160">
        <f>[1]TrRoad_act!D67</f>
        <v>620970</v>
      </c>
      <c r="E13" s="160">
        <f>[1]TrRoad_act!E67</f>
        <v>624101</v>
      </c>
      <c r="F13" s="160">
        <f>[1]TrRoad_act!F67</f>
        <v>626928</v>
      </c>
      <c r="G13" s="160">
        <f>[1]TrRoad_act!G67</f>
        <v>621147</v>
      </c>
      <c r="H13" s="160">
        <f>[1]TrRoad_act!H67</f>
        <v>621750</v>
      </c>
      <c r="I13" s="160">
        <f>[1]TrRoad_act!I67</f>
        <v>622465</v>
      </c>
      <c r="J13" s="160">
        <f>[1]TrRoad_act!J67</f>
        <v>630504</v>
      </c>
      <c r="K13" s="160">
        <f>[1]TrRoad_act!K67</f>
        <v>630760</v>
      </c>
      <c r="L13" s="160">
        <f>[1]TrRoad_act!L67</f>
        <v>630950</v>
      </c>
      <c r="M13" s="160">
        <f>[1]TrRoad_act!M67</f>
        <v>633150</v>
      </c>
      <c r="N13" s="160">
        <f>[1]TrRoad_act!N67</f>
        <v>630059</v>
      </c>
      <c r="O13" s="160">
        <f>[1]TrRoad_act!O67</f>
        <v>625521</v>
      </c>
      <c r="P13" s="160">
        <f>[1]TrRoad_act!P67</f>
        <v>634008</v>
      </c>
      <c r="Q13" s="160">
        <f>[1]TrRoad_act!Q67</f>
        <v>648247</v>
      </c>
      <c r="R13" s="160">
        <f>[1]TrRoad_act!R67</f>
        <v>655683</v>
      </c>
      <c r="S13" s="160">
        <f>[1]TrRoad_act!S67</f>
        <v>647767</v>
      </c>
      <c r="T13" s="160">
        <f>[1]TrRoad_act!T67</f>
        <v>657287</v>
      </c>
      <c r="U13" s="160">
        <f>[1]TrRoad_act!U67</f>
        <v>671340</v>
      </c>
      <c r="V13" s="160">
        <f>[1]TrRoad_act!V67</f>
        <v>655981</v>
      </c>
      <c r="W13" s="160">
        <f>[1]TrRoad_act!W67</f>
        <v>669375</v>
      </c>
      <c r="DA13" s="161" t="s">
        <v>168</v>
      </c>
    </row>
    <row r="14" spans="1:105" ht="11.5" customHeight="1" x14ac:dyDescent="0.35">
      <c r="A14" s="162" t="s">
        <v>13</v>
      </c>
      <c r="B14" s="163">
        <f>[1]TrRoad_act!B68</f>
        <v>14605</v>
      </c>
      <c r="C14" s="163">
        <f>[1]TrRoad_act!C68</f>
        <v>13822</v>
      </c>
      <c r="D14" s="163">
        <f>[1]TrRoad_act!D68</f>
        <v>13094</v>
      </c>
      <c r="E14" s="163">
        <f>[1]TrRoad_act!E68</f>
        <v>11242</v>
      </c>
      <c r="F14" s="163">
        <f>[1]TrRoad_act!F68</f>
        <v>10158</v>
      </c>
      <c r="G14" s="163">
        <f>[1]TrRoad_act!G68</f>
        <v>9173</v>
      </c>
      <c r="H14" s="163">
        <f>[1]TrRoad_act!H68</f>
        <v>8684</v>
      </c>
      <c r="I14" s="163">
        <f>[1]TrRoad_act!I68</f>
        <v>7847</v>
      </c>
      <c r="J14" s="163">
        <f>[1]TrRoad_act!J68</f>
        <v>7336</v>
      </c>
      <c r="K14" s="163">
        <f>[1]TrRoad_act!K68</f>
        <v>6658</v>
      </c>
      <c r="L14" s="163">
        <f>[1]TrRoad_act!L68</f>
        <v>6180</v>
      </c>
      <c r="M14" s="163">
        <f>[1]TrRoad_act!M68</f>
        <v>5794</v>
      </c>
      <c r="N14" s="163">
        <f>[1]TrRoad_act!N68</f>
        <v>5444</v>
      </c>
      <c r="O14" s="163">
        <f>[1]TrRoad_act!O68</f>
        <v>5947</v>
      </c>
      <c r="P14" s="163">
        <f>[1]TrRoad_act!P68</f>
        <v>5095</v>
      </c>
      <c r="Q14" s="163">
        <f>[1]TrRoad_act!Q68</f>
        <v>4791</v>
      </c>
      <c r="R14" s="163">
        <f>[1]TrRoad_act!R68</f>
        <v>4590</v>
      </c>
      <c r="S14" s="163">
        <f>[1]TrRoad_act!S68</f>
        <v>4440</v>
      </c>
      <c r="T14" s="163">
        <f>[1]TrRoad_act!T68</f>
        <v>4280</v>
      </c>
      <c r="U14" s="163">
        <f>[1]TrRoad_act!U68</f>
        <v>4730</v>
      </c>
      <c r="V14" s="163">
        <f>[1]TrRoad_act!V68</f>
        <v>4608</v>
      </c>
      <c r="W14" s="163">
        <f>[1]TrRoad_act!W68</f>
        <v>4506</v>
      </c>
      <c r="DA14" s="149" t="s">
        <v>169</v>
      </c>
    </row>
    <row r="15" spans="1:105" ht="11.5" customHeight="1" x14ac:dyDescent="0.35">
      <c r="A15" s="162" t="s">
        <v>15</v>
      </c>
      <c r="B15" s="163">
        <f>[1]TrRoad_act!B69</f>
        <v>598520</v>
      </c>
      <c r="C15" s="163">
        <f>[1]TrRoad_act!C69</f>
        <v>605516</v>
      </c>
      <c r="D15" s="163">
        <f>[1]TrRoad_act!D69</f>
        <v>600463</v>
      </c>
      <c r="E15" s="163">
        <f>[1]TrRoad_act!E69</f>
        <v>604543</v>
      </c>
      <c r="F15" s="163">
        <f>[1]TrRoad_act!F69</f>
        <v>606989</v>
      </c>
      <c r="G15" s="163">
        <f>[1]TrRoad_act!G69</f>
        <v>600483</v>
      </c>
      <c r="H15" s="163">
        <f>[1]TrRoad_act!H69</f>
        <v>600771</v>
      </c>
      <c r="I15" s="163">
        <f>[1]TrRoad_act!I69</f>
        <v>601213</v>
      </c>
      <c r="J15" s="163">
        <f>[1]TrRoad_act!J69</f>
        <v>608890</v>
      </c>
      <c r="K15" s="163">
        <f>[1]TrRoad_act!K69</f>
        <v>608332</v>
      </c>
      <c r="L15" s="163">
        <f>[1]TrRoad_act!L69</f>
        <v>607712</v>
      </c>
      <c r="M15" s="163">
        <f>[1]TrRoad_act!M69</f>
        <v>607400</v>
      </c>
      <c r="N15" s="163">
        <f>[1]TrRoad_act!N69</f>
        <v>603554</v>
      </c>
      <c r="O15" s="163">
        <f>[1]TrRoad_act!O69</f>
        <v>595326</v>
      </c>
      <c r="P15" s="163">
        <f>[1]TrRoad_act!P69</f>
        <v>604024</v>
      </c>
      <c r="Q15" s="163">
        <f>[1]TrRoad_act!Q69</f>
        <v>616138</v>
      </c>
      <c r="R15" s="163">
        <f>[1]TrRoad_act!R69</f>
        <v>622923</v>
      </c>
      <c r="S15" s="163">
        <f>[1]TrRoad_act!S69</f>
        <v>613229</v>
      </c>
      <c r="T15" s="163">
        <f>[1]TrRoad_act!T69</f>
        <v>620349</v>
      </c>
      <c r="U15" s="163">
        <f>[1]TrRoad_act!U69</f>
        <v>628798</v>
      </c>
      <c r="V15" s="163">
        <f>[1]TrRoad_act!V69</f>
        <v>605933</v>
      </c>
      <c r="W15" s="163">
        <f>[1]TrRoad_act!W69</f>
        <v>611121</v>
      </c>
      <c r="DA15" s="149" t="s">
        <v>170</v>
      </c>
    </row>
    <row r="16" spans="1:105" ht="11.5" customHeight="1" x14ac:dyDescent="0.35">
      <c r="A16" s="162" t="s">
        <v>17</v>
      </c>
      <c r="B16" s="163">
        <f>[1]TrRoad_act!B70</f>
        <v>1225</v>
      </c>
      <c r="C16" s="163">
        <f>[1]TrRoad_act!C70</f>
        <v>1203</v>
      </c>
      <c r="D16" s="163">
        <f>[1]TrRoad_act!D70</f>
        <v>1138</v>
      </c>
      <c r="E16" s="163">
        <f>[1]TrRoad_act!E70</f>
        <v>1103</v>
      </c>
      <c r="F16" s="163">
        <f>[1]TrRoad_act!F70</f>
        <v>2248</v>
      </c>
      <c r="G16" s="163">
        <f>[1]TrRoad_act!G70</f>
        <v>2247</v>
      </c>
      <c r="H16" s="163">
        <f>[1]TrRoad_act!H70</f>
        <v>2167</v>
      </c>
      <c r="I16" s="163">
        <f>[1]TrRoad_act!I70</f>
        <v>2193</v>
      </c>
      <c r="J16" s="163">
        <f>[1]TrRoad_act!J70</f>
        <v>2243</v>
      </c>
      <c r="K16" s="163">
        <f>[1]TrRoad_act!K70</f>
        <v>2357</v>
      </c>
      <c r="L16" s="163">
        <f>[1]TrRoad_act!L70</f>
        <v>2364</v>
      </c>
      <c r="M16" s="163">
        <f>[1]TrRoad_act!M70</f>
        <v>2307</v>
      </c>
      <c r="N16" s="163">
        <f>[1]TrRoad_act!N70</f>
        <v>2206</v>
      </c>
      <c r="O16" s="163">
        <f>[1]TrRoad_act!O70</f>
        <v>2139</v>
      </c>
      <c r="P16" s="163">
        <f>[1]TrRoad_act!P70</f>
        <v>2100</v>
      </c>
      <c r="Q16" s="163">
        <f>[1]TrRoad_act!Q70</f>
        <v>2018</v>
      </c>
      <c r="R16" s="163">
        <f>[1]TrRoad_act!R70</f>
        <v>1908</v>
      </c>
      <c r="S16" s="163">
        <f>[1]TrRoad_act!S70</f>
        <v>1774</v>
      </c>
      <c r="T16" s="163">
        <f>[1]TrRoad_act!T70</f>
        <v>1777</v>
      </c>
      <c r="U16" s="163">
        <f>[1]TrRoad_act!U70</f>
        <v>1646</v>
      </c>
      <c r="V16" s="163">
        <f>[1]TrRoad_act!V70</f>
        <v>1665</v>
      </c>
      <c r="W16" s="163">
        <f>[1]TrRoad_act!W70</f>
        <v>1804</v>
      </c>
      <c r="DA16" s="149" t="s">
        <v>171</v>
      </c>
    </row>
    <row r="17" spans="1:105" ht="11.5" customHeight="1" x14ac:dyDescent="0.35">
      <c r="A17" s="162" t="s">
        <v>19</v>
      </c>
      <c r="B17" s="163">
        <f>[1]TrRoad_act!B71</f>
        <v>2803</v>
      </c>
      <c r="C17" s="163">
        <f>[1]TrRoad_act!C71</f>
        <v>4054</v>
      </c>
      <c r="D17" s="163">
        <f>[1]TrRoad_act!D71</f>
        <v>4530</v>
      </c>
      <c r="E17" s="163">
        <f>[1]TrRoad_act!E71</f>
        <v>5526</v>
      </c>
      <c r="F17" s="163">
        <f>[1]TrRoad_act!F71</f>
        <v>5843</v>
      </c>
      <c r="G17" s="163">
        <f>[1]TrRoad_act!G71</f>
        <v>7161</v>
      </c>
      <c r="H17" s="163">
        <f>[1]TrRoad_act!H71</f>
        <v>8045</v>
      </c>
      <c r="I17" s="163">
        <f>[1]TrRoad_act!I71</f>
        <v>9142</v>
      </c>
      <c r="J17" s="163">
        <f>[1]TrRoad_act!J71</f>
        <v>9953</v>
      </c>
      <c r="K17" s="163">
        <f>[1]TrRoad_act!K71</f>
        <v>11278</v>
      </c>
      <c r="L17" s="163">
        <f>[1]TrRoad_act!L71</f>
        <v>12225</v>
      </c>
      <c r="M17" s="163">
        <f>[1]TrRoad_act!M71</f>
        <v>15077</v>
      </c>
      <c r="N17" s="163">
        <f>[1]TrRoad_act!N71</f>
        <v>16284</v>
      </c>
      <c r="O17" s="163">
        <f>[1]TrRoad_act!O71</f>
        <v>18357</v>
      </c>
      <c r="P17" s="163">
        <f>[1]TrRoad_act!P71</f>
        <v>19110</v>
      </c>
      <c r="Q17" s="163">
        <f>[1]TrRoad_act!Q71</f>
        <v>21341</v>
      </c>
      <c r="R17" s="163">
        <f>[1]TrRoad_act!R71</f>
        <v>21996</v>
      </c>
      <c r="S17" s="163">
        <f>[1]TrRoad_act!S71</f>
        <v>23701</v>
      </c>
      <c r="T17" s="163">
        <f>[1]TrRoad_act!T71</f>
        <v>25844</v>
      </c>
      <c r="U17" s="163">
        <f>[1]TrRoad_act!U71</f>
        <v>29694</v>
      </c>
      <c r="V17" s="163">
        <f>[1]TrRoad_act!V71</f>
        <v>35624</v>
      </c>
      <c r="W17" s="163">
        <f>[1]TrRoad_act!W71</f>
        <v>41157</v>
      </c>
      <c r="DA17" s="149" t="s">
        <v>172</v>
      </c>
    </row>
    <row r="18" spans="1:105" ht="11.5" customHeight="1" x14ac:dyDescent="0.35">
      <c r="A18" s="162" t="s">
        <v>22</v>
      </c>
      <c r="B18" s="163">
        <f>[1]TrRoad_act!B72</f>
        <v>1654</v>
      </c>
      <c r="C18" s="163">
        <f>[1]TrRoad_act!C72</f>
        <v>1714</v>
      </c>
      <c r="D18" s="163">
        <f>[1]TrRoad_act!D72</f>
        <v>1745</v>
      </c>
      <c r="E18" s="163">
        <f>[1]TrRoad_act!E72</f>
        <v>1687</v>
      </c>
      <c r="F18" s="163">
        <f>[1]TrRoad_act!F72</f>
        <v>1690</v>
      </c>
      <c r="G18" s="163">
        <f>[1]TrRoad_act!G72</f>
        <v>2083</v>
      </c>
      <c r="H18" s="163">
        <f>[1]TrRoad_act!H72</f>
        <v>2083</v>
      </c>
      <c r="I18" s="163">
        <f>[1]TrRoad_act!I72</f>
        <v>2070</v>
      </c>
      <c r="J18" s="163">
        <f>[1]TrRoad_act!J72</f>
        <v>2082</v>
      </c>
      <c r="K18" s="163">
        <f>[1]TrRoad_act!K72</f>
        <v>2135</v>
      </c>
      <c r="L18" s="163">
        <f>[1]TrRoad_act!L72</f>
        <v>2469</v>
      </c>
      <c r="M18" s="163">
        <f>[1]TrRoad_act!M72</f>
        <v>2572</v>
      </c>
      <c r="N18" s="163">
        <f>[1]TrRoad_act!N72</f>
        <v>2571</v>
      </c>
      <c r="O18" s="163">
        <f>[1]TrRoad_act!O72</f>
        <v>3752</v>
      </c>
      <c r="P18" s="163">
        <f>[1]TrRoad_act!P72</f>
        <v>3679</v>
      </c>
      <c r="Q18" s="163">
        <f>[1]TrRoad_act!Q72</f>
        <v>3959</v>
      </c>
      <c r="R18" s="163">
        <f>[1]TrRoad_act!R72</f>
        <v>4266</v>
      </c>
      <c r="S18" s="163">
        <f>[1]TrRoad_act!S72</f>
        <v>4623</v>
      </c>
      <c r="T18" s="163">
        <f>[1]TrRoad_act!T72</f>
        <v>5037</v>
      </c>
      <c r="U18" s="163">
        <f>[1]TrRoad_act!U72</f>
        <v>6472</v>
      </c>
      <c r="V18" s="163">
        <f>[1]TrRoad_act!V72</f>
        <v>8151</v>
      </c>
      <c r="W18" s="163">
        <f>[1]TrRoad_act!W72</f>
        <v>10787</v>
      </c>
      <c r="DA18" s="149" t="s">
        <v>173</v>
      </c>
    </row>
    <row r="19" spans="1:105" ht="11.5" customHeight="1" x14ac:dyDescent="0.35">
      <c r="A19" s="153" t="s">
        <v>25</v>
      </c>
      <c r="B19" s="154">
        <f>[1]TrRoad_act!B73</f>
        <v>25364134</v>
      </c>
      <c r="C19" s="154">
        <f>[1]TrRoad_act!C73</f>
        <v>26175049</v>
      </c>
      <c r="D19" s="154">
        <f>[1]TrRoad_act!D73</f>
        <v>26583240</v>
      </c>
      <c r="E19" s="154">
        <f>[1]TrRoad_act!E73</f>
        <v>27037029</v>
      </c>
      <c r="F19" s="154">
        <f>[1]TrRoad_act!F73</f>
        <v>27572407</v>
      </c>
      <c r="G19" s="154">
        <f>[1]TrRoad_act!G73</f>
        <v>28150470</v>
      </c>
      <c r="H19" s="154">
        <f>[1]TrRoad_act!H73</f>
        <v>28835986</v>
      </c>
      <c r="I19" s="154">
        <f>[1]TrRoad_act!I73</f>
        <v>29984396</v>
      </c>
      <c r="J19" s="154">
        <f>[1]TrRoad_act!J73</f>
        <v>30283025</v>
      </c>
      <c r="K19" s="154">
        <f>[1]TrRoad_act!K73</f>
        <v>29912768</v>
      </c>
      <c r="L19" s="154">
        <f>[1]TrRoad_act!L73</f>
        <v>30013985</v>
      </c>
      <c r="M19" s="154">
        <f>[1]TrRoad_act!M73</f>
        <v>30114600</v>
      </c>
      <c r="N19" s="154">
        <f>[1]TrRoad_act!N73</f>
        <v>29745864</v>
      </c>
      <c r="O19" s="154">
        <f>[1]TrRoad_act!O73</f>
        <v>29623203</v>
      </c>
      <c r="P19" s="154">
        <f>[1]TrRoad_act!P73</f>
        <v>30104945</v>
      </c>
      <c r="Q19" s="154">
        <f>[1]TrRoad_act!Q73</f>
        <v>30823699</v>
      </c>
      <c r="R19" s="154">
        <f>[1]TrRoad_act!R73</f>
        <v>31135917</v>
      </c>
      <c r="S19" s="154">
        <f>[1]TrRoad_act!S73</f>
        <v>31563387</v>
      </c>
      <c r="T19" s="154">
        <f>[1]TrRoad_act!T73</f>
        <v>32188101</v>
      </c>
      <c r="U19" s="154">
        <f>[1]TrRoad_act!U73</f>
        <v>32921250</v>
      </c>
      <c r="V19" s="154">
        <f>[1]TrRoad_act!V73</f>
        <v>33295389</v>
      </c>
      <c r="W19" s="154">
        <f>[1]TrRoad_act!W73</f>
        <v>33876367</v>
      </c>
      <c r="DA19" s="155" t="s">
        <v>174</v>
      </c>
    </row>
    <row r="20" spans="1:105" ht="11.5" customHeight="1" x14ac:dyDescent="0.35">
      <c r="A20" s="156" t="s">
        <v>57</v>
      </c>
      <c r="B20" s="157">
        <f>[1]TrRoad_act!B74</f>
        <v>20498909</v>
      </c>
      <c r="C20" s="157">
        <f>[1]TrRoad_act!C74</f>
        <v>21160164</v>
      </c>
      <c r="D20" s="157">
        <f>[1]TrRoad_act!D74</f>
        <v>21459483</v>
      </c>
      <c r="E20" s="157">
        <f>[1]TrRoad_act!E74</f>
        <v>21862167</v>
      </c>
      <c r="F20" s="157">
        <f>[1]TrRoad_act!F74</f>
        <v>22343941</v>
      </c>
      <c r="G20" s="157">
        <f>[1]TrRoad_act!G74</f>
        <v>22858767</v>
      </c>
      <c r="H20" s="157">
        <f>[1]TrRoad_act!H74</f>
        <v>23396730</v>
      </c>
      <c r="I20" s="157">
        <f>[1]TrRoad_act!I74</f>
        <v>24520052</v>
      </c>
      <c r="J20" s="157">
        <f>[1]TrRoad_act!J74</f>
        <v>24730713</v>
      </c>
      <c r="K20" s="157">
        <f>[1]TrRoad_act!K74</f>
        <v>24462850</v>
      </c>
      <c r="L20" s="157">
        <f>[1]TrRoad_act!L74</f>
        <v>24553977</v>
      </c>
      <c r="M20" s="157">
        <f>[1]TrRoad_act!M74</f>
        <v>24648265</v>
      </c>
      <c r="N20" s="157">
        <f>[1]TrRoad_act!N74</f>
        <v>24374112</v>
      </c>
      <c r="O20" s="157">
        <f>[1]TrRoad_act!O74</f>
        <v>24460818</v>
      </c>
      <c r="P20" s="157">
        <f>[1]TrRoad_act!P74</f>
        <v>24886425</v>
      </c>
      <c r="Q20" s="157">
        <f>[1]TrRoad_act!Q74</f>
        <v>25557503</v>
      </c>
      <c r="R20" s="157">
        <f>[1]TrRoad_act!R74</f>
        <v>25852668</v>
      </c>
      <c r="S20" s="157">
        <f>[1]TrRoad_act!S74</f>
        <v>26200795</v>
      </c>
      <c r="T20" s="157">
        <f>[1]TrRoad_act!T74</f>
        <v>26702056</v>
      </c>
      <c r="U20" s="157">
        <f>[1]TrRoad_act!U74</f>
        <v>27288060</v>
      </c>
      <c r="V20" s="157">
        <f>[1]TrRoad_act!V74</f>
        <v>27646115</v>
      </c>
      <c r="W20" s="157">
        <f>[1]TrRoad_act!W74</f>
        <v>28118762</v>
      </c>
      <c r="DA20" s="158" t="s">
        <v>175</v>
      </c>
    </row>
    <row r="21" spans="1:105" ht="11.5" customHeight="1" x14ac:dyDescent="0.35">
      <c r="A21" s="162" t="s">
        <v>13</v>
      </c>
      <c r="B21" s="163">
        <f>[1]TrRoad_act!B75</f>
        <v>4162875</v>
      </c>
      <c r="C21" s="163">
        <f>[1]TrRoad_act!C75</f>
        <v>4020688</v>
      </c>
      <c r="D21" s="163">
        <f>[1]TrRoad_act!D75</f>
        <v>3712759</v>
      </c>
      <c r="E21" s="163">
        <f>[1]TrRoad_act!E75</f>
        <v>3510104</v>
      </c>
      <c r="F21" s="163">
        <f>[1]TrRoad_act!F75</f>
        <v>3269887</v>
      </c>
      <c r="G21" s="163">
        <f>[1]TrRoad_act!G75</f>
        <v>3088695</v>
      </c>
      <c r="H21" s="163">
        <f>[1]TrRoad_act!H75</f>
        <v>2946849</v>
      </c>
      <c r="I21" s="163">
        <f>[1]TrRoad_act!I75</f>
        <v>2830130</v>
      </c>
      <c r="J21" s="163">
        <f>[1]TrRoad_act!J75</f>
        <v>2777546</v>
      </c>
      <c r="K21" s="163">
        <f>[1]TrRoad_act!K75</f>
        <v>2623828</v>
      </c>
      <c r="L21" s="163">
        <f>[1]TrRoad_act!L75</f>
        <v>2559142</v>
      </c>
      <c r="M21" s="163">
        <f>[1]TrRoad_act!M75</f>
        <v>2469027</v>
      </c>
      <c r="N21" s="163">
        <f>[1]TrRoad_act!N75</f>
        <v>2383531</v>
      </c>
      <c r="O21" s="163">
        <f>[1]TrRoad_act!O75</f>
        <v>2327112</v>
      </c>
      <c r="P21" s="163">
        <f>[1]TrRoad_act!P75</f>
        <v>2198765</v>
      </c>
      <c r="Q21" s="163">
        <f>[1]TrRoad_act!Q75</f>
        <v>2141827</v>
      </c>
      <c r="R21" s="163">
        <f>[1]TrRoad_act!R75</f>
        <v>2124007</v>
      </c>
      <c r="S21" s="163">
        <f>[1]TrRoad_act!S75</f>
        <v>2079384</v>
      </c>
      <c r="T21" s="163">
        <f>[1]TrRoad_act!T75</f>
        <v>2047153</v>
      </c>
      <c r="U21" s="163">
        <f>[1]TrRoad_act!U75</f>
        <v>2032221</v>
      </c>
      <c r="V21" s="163">
        <f>[1]TrRoad_act!V75</f>
        <v>2016308</v>
      </c>
      <c r="W21" s="163">
        <f>[1]TrRoad_act!W75</f>
        <v>2025326</v>
      </c>
      <c r="DA21" s="149" t="s">
        <v>176</v>
      </c>
    </row>
    <row r="22" spans="1:105" ht="11.5" customHeight="1" x14ac:dyDescent="0.35">
      <c r="A22" s="162" t="s">
        <v>15</v>
      </c>
      <c r="B22" s="163">
        <f>[1]TrRoad_act!B76</f>
        <v>16174940</v>
      </c>
      <c r="C22" s="163">
        <f>[1]TrRoad_act!C76</f>
        <v>16962652</v>
      </c>
      <c r="D22" s="163">
        <f>[1]TrRoad_act!D76</f>
        <v>17540743</v>
      </c>
      <c r="E22" s="163">
        <f>[1]TrRoad_act!E76</f>
        <v>18129637</v>
      </c>
      <c r="F22" s="163">
        <f>[1]TrRoad_act!F76</f>
        <v>18845080</v>
      </c>
      <c r="G22" s="163">
        <f>[1]TrRoad_act!G76</f>
        <v>19529221</v>
      </c>
      <c r="H22" s="163">
        <f>[1]TrRoad_act!H76</f>
        <v>20172920</v>
      </c>
      <c r="I22" s="163">
        <f>[1]TrRoad_act!I76</f>
        <v>21406488</v>
      </c>
      <c r="J22" s="163">
        <f>[1]TrRoad_act!J76</f>
        <v>21648946</v>
      </c>
      <c r="K22" s="163">
        <f>[1]TrRoad_act!K76</f>
        <v>21509311</v>
      </c>
      <c r="L22" s="163">
        <f>[1]TrRoad_act!L76</f>
        <v>21632626</v>
      </c>
      <c r="M22" s="163">
        <f>[1]TrRoad_act!M76</f>
        <v>21804649</v>
      </c>
      <c r="N22" s="163">
        <f>[1]TrRoad_act!N76</f>
        <v>21599110</v>
      </c>
      <c r="O22" s="163">
        <f>[1]TrRoad_act!O76</f>
        <v>21734091</v>
      </c>
      <c r="P22" s="163">
        <f>[1]TrRoad_act!P76</f>
        <v>22254831</v>
      </c>
      <c r="Q22" s="163">
        <f>[1]TrRoad_act!Q76</f>
        <v>22968439</v>
      </c>
      <c r="R22" s="163">
        <f>[1]TrRoad_act!R76</f>
        <v>23260751</v>
      </c>
      <c r="S22" s="163">
        <f>[1]TrRoad_act!S76</f>
        <v>23643179</v>
      </c>
      <c r="T22" s="163">
        <f>[1]TrRoad_act!T76</f>
        <v>24126320</v>
      </c>
      <c r="U22" s="163">
        <f>[1]TrRoad_act!U76</f>
        <v>24686649</v>
      </c>
      <c r="V22" s="163">
        <f>[1]TrRoad_act!V76</f>
        <v>25030457</v>
      </c>
      <c r="W22" s="163">
        <f>[1]TrRoad_act!W76</f>
        <v>25445973</v>
      </c>
      <c r="DA22" s="149" t="s">
        <v>177</v>
      </c>
    </row>
    <row r="23" spans="1:105" ht="11.5" customHeight="1" x14ac:dyDescent="0.35">
      <c r="A23" s="162" t="s">
        <v>17</v>
      </c>
      <c r="B23" s="163">
        <f>[1]TrRoad_act!B77</f>
        <v>148389</v>
      </c>
      <c r="C23" s="163">
        <f>[1]TrRoad_act!C77</f>
        <v>162035</v>
      </c>
      <c r="D23" s="163">
        <f>[1]TrRoad_act!D77</f>
        <v>189082</v>
      </c>
      <c r="E23" s="163">
        <f>[1]TrRoad_act!E77</f>
        <v>203139</v>
      </c>
      <c r="F23" s="163">
        <f>[1]TrRoad_act!F77</f>
        <v>207554</v>
      </c>
      <c r="G23" s="163">
        <f>[1]TrRoad_act!G77</f>
        <v>216995</v>
      </c>
      <c r="H23" s="163">
        <f>[1]TrRoad_act!H77</f>
        <v>239582</v>
      </c>
      <c r="I23" s="163">
        <f>[1]TrRoad_act!I77</f>
        <v>243338</v>
      </c>
      <c r="J23" s="163">
        <f>[1]TrRoad_act!J77</f>
        <v>253819</v>
      </c>
      <c r="K23" s="163">
        <f>[1]TrRoad_act!K77</f>
        <v>264372</v>
      </c>
      <c r="L23" s="163">
        <f>[1]TrRoad_act!L77</f>
        <v>273620</v>
      </c>
      <c r="M23" s="163">
        <f>[1]TrRoad_act!M77</f>
        <v>283018</v>
      </c>
      <c r="N23" s="163">
        <f>[1]TrRoad_act!N77</f>
        <v>273181</v>
      </c>
      <c r="O23" s="163">
        <f>[1]TrRoad_act!O77</f>
        <v>272731</v>
      </c>
      <c r="P23" s="163">
        <f>[1]TrRoad_act!P77</f>
        <v>293308</v>
      </c>
      <c r="Q23" s="163">
        <f>[1]TrRoad_act!Q77</f>
        <v>291444</v>
      </c>
      <c r="R23" s="163">
        <f>[1]TrRoad_act!R77</f>
        <v>291625</v>
      </c>
      <c r="S23" s="163">
        <f>[1]TrRoad_act!S77</f>
        <v>285984</v>
      </c>
      <c r="T23" s="163">
        <f>[1]TrRoad_act!T77</f>
        <v>296134</v>
      </c>
      <c r="U23" s="163">
        <f>[1]TrRoad_act!U77</f>
        <v>305472</v>
      </c>
      <c r="V23" s="163">
        <f>[1]TrRoad_act!V77</f>
        <v>306131</v>
      </c>
      <c r="W23" s="163">
        <f>[1]TrRoad_act!W77</f>
        <v>308078</v>
      </c>
      <c r="DA23" s="149" t="s">
        <v>178</v>
      </c>
    </row>
    <row r="24" spans="1:105" ht="11.5" customHeight="1" x14ac:dyDescent="0.35">
      <c r="A24" s="162" t="s">
        <v>19</v>
      </c>
      <c r="B24" s="163">
        <f>[1]TrRoad_act!B78</f>
        <v>7509</v>
      </c>
      <c r="C24" s="163">
        <f>[1]TrRoad_act!C78</f>
        <v>8885</v>
      </c>
      <c r="D24" s="163">
        <f>[1]TrRoad_act!D78</f>
        <v>10724</v>
      </c>
      <c r="E24" s="163">
        <f>[1]TrRoad_act!E78</f>
        <v>12990</v>
      </c>
      <c r="F24" s="163">
        <f>[1]TrRoad_act!F78</f>
        <v>14937</v>
      </c>
      <c r="G24" s="163">
        <f>[1]TrRoad_act!G78</f>
        <v>17506</v>
      </c>
      <c r="H24" s="163">
        <f>[1]TrRoad_act!H78</f>
        <v>30914</v>
      </c>
      <c r="I24" s="163">
        <f>[1]TrRoad_act!I78</f>
        <v>33448</v>
      </c>
      <c r="J24" s="163">
        <f>[1]TrRoad_act!J78</f>
        <v>44143</v>
      </c>
      <c r="K24" s="163">
        <f>[1]TrRoad_act!K78</f>
        <v>58687</v>
      </c>
      <c r="L24" s="163">
        <f>[1]TrRoad_act!L78</f>
        <v>82199</v>
      </c>
      <c r="M24" s="163">
        <f>[1]TrRoad_act!M78</f>
        <v>82440</v>
      </c>
      <c r="N24" s="163">
        <f>[1]TrRoad_act!N78</f>
        <v>105390</v>
      </c>
      <c r="O24" s="163">
        <f>[1]TrRoad_act!O78</f>
        <v>110219</v>
      </c>
      <c r="P24" s="163">
        <f>[1]TrRoad_act!P78</f>
        <v>116520</v>
      </c>
      <c r="Q24" s="163">
        <f>[1]TrRoad_act!Q78</f>
        <v>127013</v>
      </c>
      <c r="R24" s="163">
        <f>[1]TrRoad_act!R78</f>
        <v>135207</v>
      </c>
      <c r="S24" s="163">
        <f>[1]TrRoad_act!S78</f>
        <v>140015</v>
      </c>
      <c r="T24" s="163">
        <f>[1]TrRoad_act!T78</f>
        <v>155989</v>
      </c>
      <c r="U24" s="163">
        <f>[1]TrRoad_act!U78</f>
        <v>165770</v>
      </c>
      <c r="V24" s="163">
        <f>[1]TrRoad_act!V78</f>
        <v>171920</v>
      </c>
      <c r="W24" s="163">
        <f>[1]TrRoad_act!W78</f>
        <v>172080</v>
      </c>
      <c r="DA24" s="149" t="s">
        <v>179</v>
      </c>
    </row>
    <row r="25" spans="1:105" ht="11.5" customHeight="1" x14ac:dyDescent="0.35">
      <c r="A25" s="162" t="s">
        <v>22</v>
      </c>
      <c r="B25" s="163">
        <f>[1]TrRoad_act!B79</f>
        <v>5196</v>
      </c>
      <c r="C25" s="163">
        <f>[1]TrRoad_act!C79</f>
        <v>5904</v>
      </c>
      <c r="D25" s="163">
        <f>[1]TrRoad_act!D79</f>
        <v>6175</v>
      </c>
      <c r="E25" s="163">
        <f>[1]TrRoad_act!E79</f>
        <v>6297</v>
      </c>
      <c r="F25" s="163">
        <f>[1]TrRoad_act!F79</f>
        <v>6483</v>
      </c>
      <c r="G25" s="163">
        <f>[1]TrRoad_act!G79</f>
        <v>6350</v>
      </c>
      <c r="H25" s="163">
        <f>[1]TrRoad_act!H79</f>
        <v>6465</v>
      </c>
      <c r="I25" s="163">
        <f>[1]TrRoad_act!I79</f>
        <v>6648</v>
      </c>
      <c r="J25" s="163">
        <f>[1]TrRoad_act!J79</f>
        <v>6259</v>
      </c>
      <c r="K25" s="163">
        <f>[1]TrRoad_act!K79</f>
        <v>6652</v>
      </c>
      <c r="L25" s="163">
        <f>[1]TrRoad_act!L79</f>
        <v>6390</v>
      </c>
      <c r="M25" s="163">
        <f>[1]TrRoad_act!M79</f>
        <v>9131</v>
      </c>
      <c r="N25" s="163">
        <f>[1]TrRoad_act!N79</f>
        <v>12900</v>
      </c>
      <c r="O25" s="163">
        <f>[1]TrRoad_act!O79</f>
        <v>16665</v>
      </c>
      <c r="P25" s="163">
        <f>[1]TrRoad_act!P79</f>
        <v>23001</v>
      </c>
      <c r="Q25" s="163">
        <f>[1]TrRoad_act!Q79</f>
        <v>28780</v>
      </c>
      <c r="R25" s="163">
        <f>[1]TrRoad_act!R79</f>
        <v>41078</v>
      </c>
      <c r="S25" s="163">
        <f>[1]TrRoad_act!S79</f>
        <v>52233</v>
      </c>
      <c r="T25" s="163">
        <f>[1]TrRoad_act!T79</f>
        <v>76460</v>
      </c>
      <c r="U25" s="163">
        <f>[1]TrRoad_act!U79</f>
        <v>97948</v>
      </c>
      <c r="V25" s="163">
        <f>[1]TrRoad_act!V79</f>
        <v>121299</v>
      </c>
      <c r="W25" s="163">
        <f>[1]TrRoad_act!W79</f>
        <v>167305</v>
      </c>
      <c r="DA25" s="149" t="s">
        <v>180</v>
      </c>
    </row>
    <row r="26" spans="1:105" ht="11.5" customHeight="1" x14ac:dyDescent="0.35">
      <c r="A26" s="159" t="s">
        <v>58</v>
      </c>
      <c r="B26" s="160">
        <f>[1]TrRoad_act!B80</f>
        <v>4865225</v>
      </c>
      <c r="C26" s="160">
        <f>[1]TrRoad_act!C80</f>
        <v>5014885</v>
      </c>
      <c r="D26" s="160">
        <f>[1]TrRoad_act!D80</f>
        <v>5123757</v>
      </c>
      <c r="E26" s="160">
        <f>[1]TrRoad_act!E80</f>
        <v>5174862</v>
      </c>
      <c r="F26" s="160">
        <f>[1]TrRoad_act!F80</f>
        <v>5228466</v>
      </c>
      <c r="G26" s="160">
        <f>[1]TrRoad_act!G80</f>
        <v>5291703</v>
      </c>
      <c r="H26" s="160">
        <f>[1]TrRoad_act!H80</f>
        <v>5439256</v>
      </c>
      <c r="I26" s="160">
        <f>[1]TrRoad_act!I80</f>
        <v>5464344</v>
      </c>
      <c r="J26" s="160">
        <f>[1]TrRoad_act!J80</f>
        <v>5552312</v>
      </c>
      <c r="K26" s="160">
        <f>[1]TrRoad_act!K80</f>
        <v>5449918</v>
      </c>
      <c r="L26" s="160">
        <f>[1]TrRoad_act!L80</f>
        <v>5460008</v>
      </c>
      <c r="M26" s="160">
        <f>[1]TrRoad_act!M80</f>
        <v>5466335</v>
      </c>
      <c r="N26" s="160">
        <f>[1]TrRoad_act!N80</f>
        <v>5371752</v>
      </c>
      <c r="O26" s="160">
        <f>[1]TrRoad_act!O80</f>
        <v>5162385</v>
      </c>
      <c r="P26" s="160">
        <f>[1]TrRoad_act!P80</f>
        <v>5218520</v>
      </c>
      <c r="Q26" s="160">
        <f>[1]TrRoad_act!Q80</f>
        <v>5266196</v>
      </c>
      <c r="R26" s="160">
        <f>[1]TrRoad_act!R80</f>
        <v>5283249</v>
      </c>
      <c r="S26" s="160">
        <f>[1]TrRoad_act!S80</f>
        <v>5362592</v>
      </c>
      <c r="T26" s="160">
        <f>[1]TrRoad_act!T80</f>
        <v>5486045</v>
      </c>
      <c r="U26" s="160">
        <f>[1]TrRoad_act!U80</f>
        <v>5633190</v>
      </c>
      <c r="V26" s="160">
        <f>[1]TrRoad_act!V80</f>
        <v>5649274</v>
      </c>
      <c r="W26" s="160">
        <f>[1]TrRoad_act!W80</f>
        <v>5757605</v>
      </c>
      <c r="DA26" s="161" t="s">
        <v>181</v>
      </c>
    </row>
    <row r="27" spans="1:105" ht="11.5" customHeight="1" x14ac:dyDescent="0.35">
      <c r="A27" s="162" t="s">
        <v>12</v>
      </c>
      <c r="B27" s="163">
        <f>[1]TrRoad_act!B81</f>
        <v>4559221</v>
      </c>
      <c r="C27" s="163">
        <f>[1]TrRoad_act!C81</f>
        <v>4686813</v>
      </c>
      <c r="D27" s="163">
        <f>[1]TrRoad_act!D81</f>
        <v>4778616</v>
      </c>
      <c r="E27" s="163">
        <f>[1]TrRoad_act!E81</f>
        <v>4822090</v>
      </c>
      <c r="F27" s="163">
        <f>[1]TrRoad_act!F81</f>
        <v>4811367</v>
      </c>
      <c r="G27" s="163">
        <f>[1]TrRoad_act!G81</f>
        <v>4859967</v>
      </c>
      <c r="H27" s="163">
        <f>[1]TrRoad_act!H81</f>
        <v>4986833</v>
      </c>
      <c r="I27" s="163">
        <f>[1]TrRoad_act!I81</f>
        <v>4996949</v>
      </c>
      <c r="J27" s="163">
        <f>[1]TrRoad_act!J81</f>
        <v>5085608</v>
      </c>
      <c r="K27" s="163">
        <f>[1]TrRoad_act!K81</f>
        <v>5031445</v>
      </c>
      <c r="L27" s="163">
        <f>[1]TrRoad_act!L81</f>
        <v>5025991</v>
      </c>
      <c r="M27" s="163">
        <f>[1]TrRoad_act!M81</f>
        <v>5036381</v>
      </c>
      <c r="N27" s="163">
        <f>[1]TrRoad_act!N81</f>
        <v>4942707</v>
      </c>
      <c r="O27" s="163">
        <f>[1]TrRoad_act!O81</f>
        <v>4709905</v>
      </c>
      <c r="P27" s="163">
        <f>[1]TrRoad_act!P81</f>
        <v>4761297</v>
      </c>
      <c r="Q27" s="163">
        <f>[1]TrRoad_act!Q81</f>
        <v>4796101</v>
      </c>
      <c r="R27" s="163">
        <f>[1]TrRoad_act!R81</f>
        <v>4784022</v>
      </c>
      <c r="S27" s="163">
        <f>[1]TrRoad_act!S81</f>
        <v>4829842</v>
      </c>
      <c r="T27" s="163">
        <f>[1]TrRoad_act!T81</f>
        <v>4971523</v>
      </c>
      <c r="U27" s="163">
        <f>[1]TrRoad_act!U81</f>
        <v>5093283</v>
      </c>
      <c r="V27" s="163">
        <f>[1]TrRoad_act!V81</f>
        <v>5109388</v>
      </c>
      <c r="W27" s="163">
        <f>[1]TrRoad_act!W81</f>
        <v>5184112</v>
      </c>
      <c r="DA27" s="149" t="s">
        <v>182</v>
      </c>
    </row>
    <row r="28" spans="1:105" ht="11.5" customHeight="1" x14ac:dyDescent="0.35">
      <c r="A28" s="164" t="s">
        <v>29</v>
      </c>
      <c r="B28" s="165">
        <f>[1]TrRoad_act!B82</f>
        <v>306004</v>
      </c>
      <c r="C28" s="165">
        <f>[1]TrRoad_act!C82</f>
        <v>328072</v>
      </c>
      <c r="D28" s="165">
        <f>[1]TrRoad_act!D82</f>
        <v>345141</v>
      </c>
      <c r="E28" s="165">
        <f>[1]TrRoad_act!E82</f>
        <v>352772</v>
      </c>
      <c r="F28" s="165">
        <f>[1]TrRoad_act!F82</f>
        <v>417099</v>
      </c>
      <c r="G28" s="165">
        <f>[1]TrRoad_act!G82</f>
        <v>431736</v>
      </c>
      <c r="H28" s="165">
        <f>[1]TrRoad_act!H82</f>
        <v>452423</v>
      </c>
      <c r="I28" s="165">
        <f>[1]TrRoad_act!I82</f>
        <v>467395</v>
      </c>
      <c r="J28" s="165">
        <f>[1]TrRoad_act!J82</f>
        <v>466704</v>
      </c>
      <c r="K28" s="165">
        <f>[1]TrRoad_act!K82</f>
        <v>418473</v>
      </c>
      <c r="L28" s="165">
        <f>[1]TrRoad_act!L82</f>
        <v>434017</v>
      </c>
      <c r="M28" s="165">
        <f>[1]TrRoad_act!M82</f>
        <v>429954</v>
      </c>
      <c r="N28" s="165">
        <f>[1]TrRoad_act!N82</f>
        <v>429045</v>
      </c>
      <c r="O28" s="165">
        <f>[1]TrRoad_act!O82</f>
        <v>452480</v>
      </c>
      <c r="P28" s="165">
        <f>[1]TrRoad_act!P82</f>
        <v>457223</v>
      </c>
      <c r="Q28" s="165">
        <f>[1]TrRoad_act!Q82</f>
        <v>470095</v>
      </c>
      <c r="R28" s="165">
        <f>[1]TrRoad_act!R82</f>
        <v>499227</v>
      </c>
      <c r="S28" s="165">
        <f>[1]TrRoad_act!S82</f>
        <v>532750</v>
      </c>
      <c r="T28" s="165">
        <f>[1]TrRoad_act!T82</f>
        <v>514522</v>
      </c>
      <c r="U28" s="165">
        <f>[1]TrRoad_act!U82</f>
        <v>539907</v>
      </c>
      <c r="V28" s="165">
        <f>[1]TrRoad_act!V82</f>
        <v>539886</v>
      </c>
      <c r="W28" s="165">
        <f>[1]TrRoad_act!W82</f>
        <v>573493</v>
      </c>
      <c r="DA28" s="166" t="s">
        <v>183</v>
      </c>
    </row>
    <row r="29" spans="1:105" ht="11.5" customHeight="1" x14ac:dyDescent="0.35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DA29" s="149"/>
    </row>
    <row r="30" spans="1:105" ht="11.5" customHeight="1" x14ac:dyDescent="0.35">
      <c r="A30" s="150" t="s">
        <v>101</v>
      </c>
      <c r="B30" s="151">
        <f>[1]TrRoad_act!B111</f>
        <v>17731463</v>
      </c>
      <c r="C30" s="151">
        <f>[1]TrRoad_act!C111</f>
        <v>20156380</v>
      </c>
      <c r="D30" s="151">
        <f>[1]TrRoad_act!D111</f>
        <v>19623985</v>
      </c>
      <c r="E30" s="151">
        <f>[1]TrRoad_act!E111</f>
        <v>19291744</v>
      </c>
      <c r="F30" s="151">
        <f>[1]TrRoad_act!F111</f>
        <v>20081807</v>
      </c>
      <c r="G30" s="151">
        <f>[1]TrRoad_act!G111</f>
        <v>21082774</v>
      </c>
      <c r="H30" s="151">
        <f>[1]TrRoad_act!H111</f>
        <v>22278657</v>
      </c>
      <c r="I30" s="151">
        <f>[1]TrRoad_act!I111</f>
        <v>23345081</v>
      </c>
      <c r="J30" s="151">
        <f>[1]TrRoad_act!J111</f>
        <v>21893509</v>
      </c>
      <c r="K30" s="151">
        <f>[1]TrRoad_act!K111</f>
        <v>20050080</v>
      </c>
      <c r="L30" s="151">
        <f>[1]TrRoad_act!L111</f>
        <v>19322790</v>
      </c>
      <c r="M30" s="151">
        <f>[1]TrRoad_act!M111</f>
        <v>19428776</v>
      </c>
      <c r="N30" s="151">
        <f>[1]TrRoad_act!N111</f>
        <v>18074426</v>
      </c>
      <c r="O30" s="151">
        <f>[1]TrRoad_act!O111</f>
        <v>17377327</v>
      </c>
      <c r="P30" s="151">
        <f>[1]TrRoad_act!P111</f>
        <v>18515922</v>
      </c>
      <c r="Q30" s="151">
        <f>[1]TrRoad_act!Q111</f>
        <v>20611713</v>
      </c>
      <c r="R30" s="151">
        <f>[1]TrRoad_act!R111</f>
        <v>20256526</v>
      </c>
      <c r="S30" s="151">
        <f>[1]TrRoad_act!S111</f>
        <v>21209975</v>
      </c>
      <c r="T30" s="151">
        <f>[1]TrRoad_act!T111</f>
        <v>22070270</v>
      </c>
      <c r="U30" s="151">
        <f>[1]TrRoad_act!U111</f>
        <v>22467102</v>
      </c>
      <c r="V30" s="151">
        <f>[1]TrRoad_act!V111</f>
        <v>18876475</v>
      </c>
      <c r="W30" s="151">
        <f>[1]TrRoad_act!W111</f>
        <v>20900869</v>
      </c>
      <c r="DA30" s="152" t="s">
        <v>184</v>
      </c>
    </row>
    <row r="31" spans="1:105" ht="11.5" customHeight="1" x14ac:dyDescent="0.35">
      <c r="A31" s="153" t="s">
        <v>7</v>
      </c>
      <c r="B31" s="154">
        <f>[1]TrRoad_act!B112</f>
        <v>16640736</v>
      </c>
      <c r="C31" s="154">
        <f>[1]TrRoad_act!C112</f>
        <v>17864269</v>
      </c>
      <c r="D31" s="154">
        <f>[1]TrRoad_act!D112</f>
        <v>17513635</v>
      </c>
      <c r="E31" s="154">
        <f>[1]TrRoad_act!E112</f>
        <v>17116109</v>
      </c>
      <c r="F31" s="154">
        <f>[1]TrRoad_act!F112</f>
        <v>17678795</v>
      </c>
      <c r="G31" s="154">
        <f>[1]TrRoad_act!G112</f>
        <v>18763648</v>
      </c>
      <c r="H31" s="154">
        <f>[1]TrRoad_act!H112</f>
        <v>19584088</v>
      </c>
      <c r="I31" s="154">
        <f>[1]TrRoad_act!I112</f>
        <v>20020379</v>
      </c>
      <c r="J31" s="154">
        <f>[1]TrRoad_act!J112</f>
        <v>19312737</v>
      </c>
      <c r="K31" s="154">
        <f>[1]TrRoad_act!K112</f>
        <v>17883573</v>
      </c>
      <c r="L31" s="154">
        <f>[1]TrRoad_act!L112</f>
        <v>16990012</v>
      </c>
      <c r="M31" s="154">
        <f>[1]TrRoad_act!M112</f>
        <v>17087974</v>
      </c>
      <c r="N31" s="154">
        <f>[1]TrRoad_act!N112</f>
        <v>16037733</v>
      </c>
      <c r="O31" s="154">
        <f>[1]TrRoad_act!O112</f>
        <v>15151979</v>
      </c>
      <c r="P31" s="154">
        <f>[1]TrRoad_act!P112</f>
        <v>15819305</v>
      </c>
      <c r="Q31" s="154">
        <f>[1]TrRoad_act!Q112</f>
        <v>17743584</v>
      </c>
      <c r="R31" s="154">
        <f>[1]TrRoad_act!R112</f>
        <v>17618951</v>
      </c>
      <c r="S31" s="154">
        <f>[1]TrRoad_act!S112</f>
        <v>18568046</v>
      </c>
      <c r="T31" s="154">
        <f>[1]TrRoad_act!T112</f>
        <v>19281618</v>
      </c>
      <c r="U31" s="154">
        <f>[1]TrRoad_act!U112</f>
        <v>19478271</v>
      </c>
      <c r="V31" s="154">
        <f>[1]TrRoad_act!V112</f>
        <v>16552454</v>
      </c>
      <c r="W31" s="154">
        <f>[1]TrRoad_act!W112</f>
        <v>18354565</v>
      </c>
      <c r="DA31" s="155" t="s">
        <v>185</v>
      </c>
    </row>
    <row r="32" spans="1:105" ht="11.5" customHeight="1" x14ac:dyDescent="0.35">
      <c r="A32" s="156" t="s">
        <v>159</v>
      </c>
      <c r="B32" s="157">
        <f>[1]TrRoad_act!B113</f>
        <v>1897756</v>
      </c>
      <c r="C32" s="157">
        <f>[1]TrRoad_act!C113</f>
        <v>2054656</v>
      </c>
      <c r="D32" s="157">
        <f>[1]TrRoad_act!D113</f>
        <v>2563702</v>
      </c>
      <c r="E32" s="157">
        <f>[1]TrRoad_act!E113</f>
        <v>2129118</v>
      </c>
      <c r="F32" s="157">
        <f>[1]TrRoad_act!F113</f>
        <v>2121491</v>
      </c>
      <c r="G32" s="157">
        <f>[1]TrRoad_act!G113</f>
        <v>2772290</v>
      </c>
      <c r="H32" s="157">
        <f>[1]TrRoad_act!H113</f>
        <v>2806617</v>
      </c>
      <c r="I32" s="157">
        <f>[1]TrRoad_act!I113</f>
        <v>2892547</v>
      </c>
      <c r="J32" s="157">
        <f>[1]TrRoad_act!J113</f>
        <v>2870797</v>
      </c>
      <c r="K32" s="157">
        <f>[1]TrRoad_act!K113</f>
        <v>2445153</v>
      </c>
      <c r="L32" s="157">
        <f>[1]TrRoad_act!L113</f>
        <v>2027071</v>
      </c>
      <c r="M32" s="157">
        <f>[1]TrRoad_act!M113</f>
        <v>1861353</v>
      </c>
      <c r="N32" s="157">
        <f>[1]TrRoad_act!N113</f>
        <v>1661347</v>
      </c>
      <c r="O32" s="157">
        <f>[1]TrRoad_act!O113</f>
        <v>1827394</v>
      </c>
      <c r="P32" s="157">
        <f>[1]TrRoad_act!P113</f>
        <v>1939944</v>
      </c>
      <c r="Q32" s="157">
        <f>[1]TrRoad_act!Q113</f>
        <v>1950326</v>
      </c>
      <c r="R32" s="157">
        <f>[1]TrRoad_act!R113</f>
        <v>1983517</v>
      </c>
      <c r="S32" s="157">
        <f>[1]TrRoad_act!S113</f>
        <v>1909055</v>
      </c>
      <c r="T32" s="157">
        <f>[1]TrRoad_act!T113</f>
        <v>2157416</v>
      </c>
      <c r="U32" s="157">
        <f>[1]TrRoad_act!U113</f>
        <v>2172694</v>
      </c>
      <c r="V32" s="157">
        <f>[1]TrRoad_act!V113</f>
        <v>2099186</v>
      </c>
      <c r="W32" s="157">
        <f>[1]TrRoad_act!W113</f>
        <v>2662297</v>
      </c>
      <c r="DA32" s="158" t="s">
        <v>186</v>
      </c>
    </row>
    <row r="33" spans="1:105" ht="11.5" customHeight="1" x14ac:dyDescent="0.35">
      <c r="A33" s="159" t="s">
        <v>11</v>
      </c>
      <c r="B33" s="160">
        <f>[1]TrRoad_act!B114</f>
        <v>14704072</v>
      </c>
      <c r="C33" s="160">
        <f>[1]TrRoad_act!C114</f>
        <v>15757223</v>
      </c>
      <c r="D33" s="160">
        <f>[1]TrRoad_act!D114</f>
        <v>14902462</v>
      </c>
      <c r="E33" s="160">
        <f>[1]TrRoad_act!E114</f>
        <v>14941424</v>
      </c>
      <c r="F33" s="160">
        <f>[1]TrRoad_act!F114</f>
        <v>15505549</v>
      </c>
      <c r="G33" s="160">
        <f>[1]TrRoad_act!G114</f>
        <v>15939768</v>
      </c>
      <c r="H33" s="160">
        <f>[1]TrRoad_act!H114</f>
        <v>16721709</v>
      </c>
      <c r="I33" s="160">
        <f>[1]TrRoad_act!I114</f>
        <v>17071267</v>
      </c>
      <c r="J33" s="160">
        <f>[1]TrRoad_act!J114</f>
        <v>16384176</v>
      </c>
      <c r="K33" s="160">
        <f>[1]TrRoad_act!K114</f>
        <v>15389508</v>
      </c>
      <c r="L33" s="160">
        <f>[1]TrRoad_act!L114</f>
        <v>14917967</v>
      </c>
      <c r="M33" s="160">
        <f>[1]TrRoad_act!M114</f>
        <v>15180370</v>
      </c>
      <c r="N33" s="160">
        <f>[1]TrRoad_act!N114</f>
        <v>14332730</v>
      </c>
      <c r="O33" s="160">
        <f>[1]TrRoad_act!O114</f>
        <v>13279354</v>
      </c>
      <c r="P33" s="160">
        <f>[1]TrRoad_act!P114</f>
        <v>13827518</v>
      </c>
      <c r="Q33" s="160">
        <f>[1]TrRoad_act!Q114</f>
        <v>15734627</v>
      </c>
      <c r="R33" s="160">
        <f>[1]TrRoad_act!R114</f>
        <v>15587128</v>
      </c>
      <c r="S33" s="160">
        <f>[1]TrRoad_act!S114</f>
        <v>16608565</v>
      </c>
      <c r="T33" s="160">
        <f>[1]TrRoad_act!T114</f>
        <v>17074137</v>
      </c>
      <c r="U33" s="160">
        <f>[1]TrRoad_act!U114</f>
        <v>17250489</v>
      </c>
      <c r="V33" s="160">
        <f>[1]TrRoad_act!V114</f>
        <v>14402716</v>
      </c>
      <c r="W33" s="160">
        <f>[1]TrRoad_act!W114</f>
        <v>15637945</v>
      </c>
      <c r="DA33" s="161" t="s">
        <v>187</v>
      </c>
    </row>
    <row r="34" spans="1:105" ht="11.5" customHeight="1" x14ac:dyDescent="0.35">
      <c r="A34" s="162" t="s">
        <v>13</v>
      </c>
      <c r="B34" s="163">
        <f>[1]TrRoad_act!B115</f>
        <v>9361459</v>
      </c>
      <c r="C34" s="163">
        <f>[1]TrRoad_act!C115</f>
        <v>9271586</v>
      </c>
      <c r="D34" s="163">
        <f>[1]TrRoad_act!D115</f>
        <v>8287794</v>
      </c>
      <c r="E34" s="163">
        <f>[1]TrRoad_act!E115</f>
        <v>7780937</v>
      </c>
      <c r="F34" s="163">
        <f>[1]TrRoad_act!F115</f>
        <v>7684356</v>
      </c>
      <c r="G34" s="163">
        <f>[1]TrRoad_act!G115</f>
        <v>7811220</v>
      </c>
      <c r="H34" s="163">
        <f>[1]TrRoad_act!H115</f>
        <v>7872203</v>
      </c>
      <c r="I34" s="163">
        <f>[1]TrRoad_act!I115</f>
        <v>8256178</v>
      </c>
      <c r="J34" s="163">
        <f>[1]TrRoad_act!J115</f>
        <v>8093357</v>
      </c>
      <c r="K34" s="163">
        <f>[1]TrRoad_act!K115</f>
        <v>7721514</v>
      </c>
      <c r="L34" s="163">
        <f>[1]TrRoad_act!L115</f>
        <v>6923457</v>
      </c>
      <c r="M34" s="163">
        <f>[1]TrRoad_act!M115</f>
        <v>6523882</v>
      </c>
      <c r="N34" s="163">
        <f>[1]TrRoad_act!N115</f>
        <v>6488968</v>
      </c>
      <c r="O34" s="163">
        <f>[1]TrRoad_act!O115</f>
        <v>6018693</v>
      </c>
      <c r="P34" s="163">
        <f>[1]TrRoad_act!P115</f>
        <v>6301636</v>
      </c>
      <c r="Q34" s="163">
        <f>[1]TrRoad_act!Q115</f>
        <v>7315329</v>
      </c>
      <c r="R34" s="163">
        <f>[1]TrRoad_act!R115</f>
        <v>7269805</v>
      </c>
      <c r="S34" s="163">
        <f>[1]TrRoad_act!S115</f>
        <v>8417100</v>
      </c>
      <c r="T34" s="163">
        <f>[1]TrRoad_act!T115</f>
        <v>9283943</v>
      </c>
      <c r="U34" s="163">
        <f>[1]TrRoad_act!U115</f>
        <v>9963035</v>
      </c>
      <c r="V34" s="163">
        <f>[1]TrRoad_act!V115</f>
        <v>7750639</v>
      </c>
      <c r="W34" s="163">
        <f>[1]TrRoad_act!W115</f>
        <v>8666825</v>
      </c>
      <c r="DA34" s="149" t="s">
        <v>188</v>
      </c>
    </row>
    <row r="35" spans="1:105" ht="11.5" customHeight="1" x14ac:dyDescent="0.35">
      <c r="A35" s="162" t="s">
        <v>15</v>
      </c>
      <c r="B35" s="163">
        <f>[1]TrRoad_act!B116</f>
        <v>5244853</v>
      </c>
      <c r="C35" s="163">
        <f>[1]TrRoad_act!C116</f>
        <v>5802796</v>
      </c>
      <c r="D35" s="163">
        <f>[1]TrRoad_act!D116</f>
        <v>5921504</v>
      </c>
      <c r="E35" s="163">
        <f>[1]TrRoad_act!E116</f>
        <v>6425583</v>
      </c>
      <c r="F35" s="163">
        <f>[1]TrRoad_act!F116</f>
        <v>7350711</v>
      </c>
      <c r="G35" s="163">
        <f>[1]TrRoad_act!G116</f>
        <v>7494144</v>
      </c>
      <c r="H35" s="163">
        <f>[1]TrRoad_act!H116</f>
        <v>8334440</v>
      </c>
      <c r="I35" s="163">
        <f>[1]TrRoad_act!I116</f>
        <v>8271984</v>
      </c>
      <c r="J35" s="163">
        <f>[1]TrRoad_act!J116</f>
        <v>7809219</v>
      </c>
      <c r="K35" s="163">
        <f>[1]TrRoad_act!K116</f>
        <v>6814905</v>
      </c>
      <c r="L35" s="163">
        <f>[1]TrRoad_act!L116</f>
        <v>7156957</v>
      </c>
      <c r="M35" s="163">
        <f>[1]TrRoad_act!M116</f>
        <v>8237363</v>
      </c>
      <c r="N35" s="163">
        <f>[1]TrRoad_act!N116</f>
        <v>7225138</v>
      </c>
      <c r="O35" s="163">
        <f>[1]TrRoad_act!O116</f>
        <v>6593559</v>
      </c>
      <c r="P35" s="163">
        <f>[1]TrRoad_act!P116</f>
        <v>6875964</v>
      </c>
      <c r="Q35" s="163">
        <f>[1]TrRoad_act!Q116</f>
        <v>7768555</v>
      </c>
      <c r="R35" s="163">
        <f>[1]TrRoad_act!R116</f>
        <v>7749294</v>
      </c>
      <c r="S35" s="163">
        <f>[1]TrRoad_act!S116</f>
        <v>7636158</v>
      </c>
      <c r="T35" s="163">
        <f>[1]TrRoad_act!T116</f>
        <v>6862257</v>
      </c>
      <c r="U35" s="163">
        <f>[1]TrRoad_act!U116</f>
        <v>6431458</v>
      </c>
      <c r="V35" s="163">
        <f>[1]TrRoad_act!V116</f>
        <v>5222216</v>
      </c>
      <c r="W35" s="163">
        <f>[1]TrRoad_act!W116</f>
        <v>4763630</v>
      </c>
      <c r="DA35" s="149" t="s">
        <v>189</v>
      </c>
    </row>
    <row r="36" spans="1:105" ht="11.5" customHeight="1" x14ac:dyDescent="0.35">
      <c r="A36" s="162" t="s">
        <v>17</v>
      </c>
      <c r="B36" s="163">
        <f>[1]TrRoad_act!B117</f>
        <v>97757</v>
      </c>
      <c r="C36" s="163">
        <f>[1]TrRoad_act!C117</f>
        <v>633781</v>
      </c>
      <c r="D36" s="163">
        <f>[1]TrRoad_act!D117</f>
        <v>691824</v>
      </c>
      <c r="E36" s="163">
        <f>[1]TrRoad_act!E117</f>
        <v>724995</v>
      </c>
      <c r="F36" s="163">
        <f>[1]TrRoad_act!F117</f>
        <v>460971</v>
      </c>
      <c r="G36" s="163">
        <f>[1]TrRoad_act!G117</f>
        <v>549032</v>
      </c>
      <c r="H36" s="163">
        <f>[1]TrRoad_act!H117</f>
        <v>452168</v>
      </c>
      <c r="I36" s="163">
        <f>[1]TrRoad_act!I117</f>
        <v>461938</v>
      </c>
      <c r="J36" s="163">
        <f>[1]TrRoad_act!J117</f>
        <v>383628</v>
      </c>
      <c r="K36" s="163">
        <f>[1]TrRoad_act!K117</f>
        <v>671289</v>
      </c>
      <c r="L36" s="163">
        <f>[1]TrRoad_act!L117</f>
        <v>725188</v>
      </c>
      <c r="M36" s="163">
        <f>[1]TrRoad_act!M117</f>
        <v>348392</v>
      </c>
      <c r="N36" s="163">
        <f>[1]TrRoad_act!N117</f>
        <v>513008</v>
      </c>
      <c r="O36" s="163">
        <f>[1]TrRoad_act!O117</f>
        <v>508927</v>
      </c>
      <c r="P36" s="163">
        <f>[1]TrRoad_act!P117</f>
        <v>435887</v>
      </c>
      <c r="Q36" s="163">
        <f>[1]TrRoad_act!Q117</f>
        <v>429837</v>
      </c>
      <c r="R36" s="163">
        <f>[1]TrRoad_act!R117</f>
        <v>370583</v>
      </c>
      <c r="S36" s="163">
        <f>[1]TrRoad_act!S117</f>
        <v>317039</v>
      </c>
      <c r="T36" s="163">
        <f>[1]TrRoad_act!T117</f>
        <v>576111</v>
      </c>
      <c r="U36" s="163">
        <f>[1]TrRoad_act!U117</f>
        <v>356331</v>
      </c>
      <c r="V36" s="163">
        <f>[1]TrRoad_act!V117</f>
        <v>282170</v>
      </c>
      <c r="W36" s="163">
        <f>[1]TrRoad_act!W117</f>
        <v>350292</v>
      </c>
      <c r="DA36" s="149" t="s">
        <v>190</v>
      </c>
    </row>
    <row r="37" spans="1:105" ht="11.5" customHeight="1" x14ac:dyDescent="0.35">
      <c r="A37" s="162" t="s">
        <v>19</v>
      </c>
      <c r="B37" s="163">
        <f>[1]TrRoad_act!B118</f>
        <v>3</v>
      </c>
      <c r="C37" s="163">
        <f>[1]TrRoad_act!C118</f>
        <v>49060</v>
      </c>
      <c r="D37" s="163">
        <f>[1]TrRoad_act!D118</f>
        <v>1340</v>
      </c>
      <c r="E37" s="163">
        <f>[1]TrRoad_act!E118</f>
        <v>9900</v>
      </c>
      <c r="F37" s="163">
        <f>[1]TrRoad_act!F118</f>
        <v>9507</v>
      </c>
      <c r="G37" s="163">
        <f>[1]TrRoad_act!G118</f>
        <v>85370</v>
      </c>
      <c r="H37" s="163">
        <f>[1]TrRoad_act!H118</f>
        <v>62863</v>
      </c>
      <c r="I37" s="163">
        <f>[1]TrRoad_act!I118</f>
        <v>81140</v>
      </c>
      <c r="J37" s="163">
        <f>[1]TrRoad_act!J118</f>
        <v>93807</v>
      </c>
      <c r="K37" s="163">
        <f>[1]TrRoad_act!K118</f>
        <v>181037</v>
      </c>
      <c r="L37" s="163">
        <f>[1]TrRoad_act!L118</f>
        <v>105851</v>
      </c>
      <c r="M37" s="163">
        <f>[1]TrRoad_act!M118</f>
        <v>54903</v>
      </c>
      <c r="N37" s="163">
        <f>[1]TrRoad_act!N118</f>
        <v>81871</v>
      </c>
      <c r="O37" s="163">
        <f>[1]TrRoad_act!O118</f>
        <v>95617</v>
      </c>
      <c r="P37" s="163">
        <f>[1]TrRoad_act!P118</f>
        <v>123135</v>
      </c>
      <c r="Q37" s="163">
        <f>[1]TrRoad_act!Q118</f>
        <v>86611</v>
      </c>
      <c r="R37" s="163">
        <f>[1]TrRoad_act!R118</f>
        <v>68996</v>
      </c>
      <c r="S37" s="163">
        <f>[1]TrRoad_act!S118</f>
        <v>53072</v>
      </c>
      <c r="T37" s="163">
        <f>[1]TrRoad_act!T118</f>
        <v>81443</v>
      </c>
      <c r="U37" s="163">
        <f>[1]TrRoad_act!U118</f>
        <v>82073</v>
      </c>
      <c r="V37" s="163">
        <f>[1]TrRoad_act!V118</f>
        <v>65586</v>
      </c>
      <c r="W37" s="163">
        <f>[1]TrRoad_act!W118</f>
        <v>51731</v>
      </c>
      <c r="DA37" s="149" t="s">
        <v>191</v>
      </c>
    </row>
    <row r="38" spans="1:105" ht="11.5" customHeight="1" x14ac:dyDescent="0.35">
      <c r="A38" s="162" t="s">
        <v>21</v>
      </c>
      <c r="B38" s="163">
        <f>[1]TrRoad_act!B119</f>
        <v>0</v>
      </c>
      <c r="C38" s="163">
        <f>[1]TrRoad_act!C119</f>
        <v>0</v>
      </c>
      <c r="D38" s="163">
        <f>[1]TrRoad_act!D119</f>
        <v>0</v>
      </c>
      <c r="E38" s="163">
        <f>[1]TrRoad_act!E119</f>
        <v>0</v>
      </c>
      <c r="F38" s="163">
        <f>[1]TrRoad_act!F119</f>
        <v>0</v>
      </c>
      <c r="G38" s="163">
        <f>[1]TrRoad_act!G119</f>
        <v>0</v>
      </c>
      <c r="H38" s="163">
        <f>[1]TrRoad_act!H119</f>
        <v>0</v>
      </c>
      <c r="I38" s="163">
        <f>[1]TrRoad_act!I119</f>
        <v>0</v>
      </c>
      <c r="J38" s="163">
        <f>[1]TrRoad_act!J119</f>
        <v>130</v>
      </c>
      <c r="K38" s="163">
        <f>[1]TrRoad_act!K119</f>
        <v>30</v>
      </c>
      <c r="L38" s="163">
        <f>[1]TrRoad_act!L119</f>
        <v>218</v>
      </c>
      <c r="M38" s="163">
        <f>[1]TrRoad_act!M119</f>
        <v>545</v>
      </c>
      <c r="N38" s="163">
        <f>[1]TrRoad_act!N119</f>
        <v>8675</v>
      </c>
      <c r="O38" s="163">
        <f>[1]TrRoad_act!O119</f>
        <v>39283</v>
      </c>
      <c r="P38" s="163">
        <f>[1]TrRoad_act!P119</f>
        <v>56740</v>
      </c>
      <c r="Q38" s="163">
        <f>[1]TrRoad_act!Q119</f>
        <v>79757</v>
      </c>
      <c r="R38" s="163">
        <f>[1]TrRoad_act!R119</f>
        <v>68849</v>
      </c>
      <c r="S38" s="163">
        <f>[1]TrRoad_act!S119</f>
        <v>90068</v>
      </c>
      <c r="T38" s="163">
        <f>[1]TrRoad_act!T119</f>
        <v>119780</v>
      </c>
      <c r="U38" s="163">
        <f>[1]TrRoad_act!U119</f>
        <v>155656</v>
      </c>
      <c r="V38" s="163">
        <f>[1]TrRoad_act!V119</f>
        <v>534415</v>
      </c>
      <c r="W38" s="163">
        <f>[1]TrRoad_act!W119</f>
        <v>888427</v>
      </c>
      <c r="DA38" s="149" t="s">
        <v>192</v>
      </c>
    </row>
    <row r="39" spans="1:105" ht="11.5" customHeight="1" x14ac:dyDescent="0.35">
      <c r="A39" s="162" t="s">
        <v>22</v>
      </c>
      <c r="B39" s="163">
        <f>[1]TrRoad_act!B120</f>
        <v>0</v>
      </c>
      <c r="C39" s="163">
        <f>[1]TrRoad_act!C120</f>
        <v>0</v>
      </c>
      <c r="D39" s="163">
        <f>[1]TrRoad_act!D120</f>
        <v>0</v>
      </c>
      <c r="E39" s="163">
        <f>[1]TrRoad_act!E120</f>
        <v>9</v>
      </c>
      <c r="F39" s="163">
        <f>[1]TrRoad_act!F120</f>
        <v>4</v>
      </c>
      <c r="G39" s="163">
        <f>[1]TrRoad_act!G120</f>
        <v>2</v>
      </c>
      <c r="H39" s="163">
        <f>[1]TrRoad_act!H120</f>
        <v>35</v>
      </c>
      <c r="I39" s="163">
        <f>[1]TrRoad_act!I120</f>
        <v>27</v>
      </c>
      <c r="J39" s="163">
        <f>[1]TrRoad_act!J120</f>
        <v>4035</v>
      </c>
      <c r="K39" s="163">
        <f>[1]TrRoad_act!K120</f>
        <v>733</v>
      </c>
      <c r="L39" s="163">
        <f>[1]TrRoad_act!L120</f>
        <v>6296</v>
      </c>
      <c r="M39" s="163">
        <f>[1]TrRoad_act!M120</f>
        <v>15285</v>
      </c>
      <c r="N39" s="163">
        <f>[1]TrRoad_act!N120</f>
        <v>15070</v>
      </c>
      <c r="O39" s="163">
        <f>[1]TrRoad_act!O120</f>
        <v>23275</v>
      </c>
      <c r="P39" s="163">
        <f>[1]TrRoad_act!P120</f>
        <v>34156</v>
      </c>
      <c r="Q39" s="163">
        <f>[1]TrRoad_act!Q120</f>
        <v>54538</v>
      </c>
      <c r="R39" s="163">
        <f>[1]TrRoad_act!R120</f>
        <v>59601</v>
      </c>
      <c r="S39" s="163">
        <f>[1]TrRoad_act!S120</f>
        <v>95128</v>
      </c>
      <c r="T39" s="163">
        <f>[1]TrRoad_act!T120</f>
        <v>150603</v>
      </c>
      <c r="U39" s="163">
        <f>[1]TrRoad_act!U120</f>
        <v>261936</v>
      </c>
      <c r="V39" s="163">
        <f>[1]TrRoad_act!V120</f>
        <v>547690</v>
      </c>
      <c r="W39" s="163">
        <f>[1]TrRoad_act!W120</f>
        <v>917040</v>
      </c>
      <c r="DA39" s="149" t="s">
        <v>193</v>
      </c>
    </row>
    <row r="40" spans="1:105" ht="11.5" customHeight="1" x14ac:dyDescent="0.35">
      <c r="A40" s="159" t="s">
        <v>23</v>
      </c>
      <c r="B40" s="160">
        <f>[1]TrRoad_act!B121</f>
        <v>38908</v>
      </c>
      <c r="C40" s="160">
        <f>[1]TrRoad_act!C121</f>
        <v>52390</v>
      </c>
      <c r="D40" s="160">
        <f>[1]TrRoad_act!D121</f>
        <v>47471</v>
      </c>
      <c r="E40" s="160">
        <f>[1]TrRoad_act!E121</f>
        <v>45567</v>
      </c>
      <c r="F40" s="160">
        <f>[1]TrRoad_act!F121</f>
        <v>51755</v>
      </c>
      <c r="G40" s="160">
        <f>[1]TrRoad_act!G121</f>
        <v>51590</v>
      </c>
      <c r="H40" s="160">
        <f>[1]TrRoad_act!H121</f>
        <v>55762</v>
      </c>
      <c r="I40" s="160">
        <f>[1]TrRoad_act!I121</f>
        <v>56565</v>
      </c>
      <c r="J40" s="160">
        <f>[1]TrRoad_act!J121</f>
        <v>57764</v>
      </c>
      <c r="K40" s="160">
        <f>[1]TrRoad_act!K121</f>
        <v>48912</v>
      </c>
      <c r="L40" s="160">
        <f>[1]TrRoad_act!L121</f>
        <v>44974</v>
      </c>
      <c r="M40" s="160">
        <f>[1]TrRoad_act!M121</f>
        <v>46251</v>
      </c>
      <c r="N40" s="160">
        <f>[1]TrRoad_act!N121</f>
        <v>43656</v>
      </c>
      <c r="O40" s="160">
        <f>[1]TrRoad_act!O121</f>
        <v>45231</v>
      </c>
      <c r="P40" s="160">
        <f>[1]TrRoad_act!P121</f>
        <v>51843</v>
      </c>
      <c r="Q40" s="160">
        <f>[1]TrRoad_act!Q121</f>
        <v>58631</v>
      </c>
      <c r="R40" s="160">
        <f>[1]TrRoad_act!R121</f>
        <v>48306</v>
      </c>
      <c r="S40" s="160">
        <f>[1]TrRoad_act!S121</f>
        <v>50426</v>
      </c>
      <c r="T40" s="160">
        <f>[1]TrRoad_act!T121</f>
        <v>50065</v>
      </c>
      <c r="U40" s="160">
        <f>[1]TrRoad_act!U121</f>
        <v>55088</v>
      </c>
      <c r="V40" s="160">
        <f>[1]TrRoad_act!V121</f>
        <v>50552</v>
      </c>
      <c r="W40" s="160">
        <f>[1]TrRoad_act!W121</f>
        <v>54323</v>
      </c>
      <c r="DA40" s="161" t="s">
        <v>194</v>
      </c>
    </row>
    <row r="41" spans="1:105" ht="11.5" customHeight="1" x14ac:dyDescent="0.35">
      <c r="A41" s="162" t="s">
        <v>13</v>
      </c>
      <c r="B41" s="163">
        <f>[1]TrRoad_act!B122</f>
        <v>114</v>
      </c>
      <c r="C41" s="163">
        <f>[1]TrRoad_act!C122</f>
        <v>147</v>
      </c>
      <c r="D41" s="163">
        <f>[1]TrRoad_act!D122</f>
        <v>174</v>
      </c>
      <c r="E41" s="163">
        <f>[1]TrRoad_act!E122</f>
        <v>92</v>
      </c>
      <c r="F41" s="163">
        <f>[1]TrRoad_act!F122</f>
        <v>83</v>
      </c>
      <c r="G41" s="163">
        <f>[1]TrRoad_act!G122</f>
        <v>105</v>
      </c>
      <c r="H41" s="163">
        <f>[1]TrRoad_act!H122</f>
        <v>213</v>
      </c>
      <c r="I41" s="163">
        <f>[1]TrRoad_act!I122</f>
        <v>312</v>
      </c>
      <c r="J41" s="163">
        <f>[1]TrRoad_act!J122</f>
        <v>328</v>
      </c>
      <c r="K41" s="163">
        <f>[1]TrRoad_act!K122</f>
        <v>119</v>
      </c>
      <c r="L41" s="163">
        <f>[1]TrRoad_act!L122</f>
        <v>136</v>
      </c>
      <c r="M41" s="163">
        <f>[1]TrRoad_act!M122</f>
        <v>128</v>
      </c>
      <c r="N41" s="163">
        <f>[1]TrRoad_act!N122</f>
        <v>75</v>
      </c>
      <c r="O41" s="163">
        <f>[1]TrRoad_act!O122</f>
        <v>720</v>
      </c>
      <c r="P41" s="163">
        <f>[1]TrRoad_act!P122</f>
        <v>36</v>
      </c>
      <c r="Q41" s="163">
        <f>[1]TrRoad_act!Q122</f>
        <v>33</v>
      </c>
      <c r="R41" s="163">
        <f>[1]TrRoad_act!R122</f>
        <v>30</v>
      </c>
      <c r="S41" s="163">
        <f>[1]TrRoad_act!S122</f>
        <v>23</v>
      </c>
      <c r="T41" s="163">
        <f>[1]TrRoad_act!T122</f>
        <v>7</v>
      </c>
      <c r="U41" s="163">
        <f>[1]TrRoad_act!U122</f>
        <v>594</v>
      </c>
      <c r="V41" s="163">
        <f>[1]TrRoad_act!V122</f>
        <v>29</v>
      </c>
      <c r="W41" s="163">
        <f>[1]TrRoad_act!W122</f>
        <v>36</v>
      </c>
      <c r="DA41" s="149" t="s">
        <v>195</v>
      </c>
    </row>
    <row r="42" spans="1:105" ht="11.5" customHeight="1" x14ac:dyDescent="0.35">
      <c r="A42" s="162" t="s">
        <v>15</v>
      </c>
      <c r="B42" s="163">
        <f>[1]TrRoad_act!B123</f>
        <v>38708</v>
      </c>
      <c r="C42" s="163">
        <f>[1]TrRoad_act!C123</f>
        <v>50643</v>
      </c>
      <c r="D42" s="163">
        <f>[1]TrRoad_act!D123</f>
        <v>46408</v>
      </c>
      <c r="E42" s="163">
        <f>[1]TrRoad_act!E123</f>
        <v>44168</v>
      </c>
      <c r="F42" s="163">
        <f>[1]TrRoad_act!F123</f>
        <v>49916</v>
      </c>
      <c r="G42" s="163">
        <f>[1]TrRoad_act!G123</f>
        <v>49254</v>
      </c>
      <c r="H42" s="163">
        <f>[1]TrRoad_act!H123</f>
        <v>53737</v>
      </c>
      <c r="I42" s="163">
        <f>[1]TrRoad_act!I123</f>
        <v>54565</v>
      </c>
      <c r="J42" s="163">
        <f>[1]TrRoad_act!J123</f>
        <v>55897</v>
      </c>
      <c r="K42" s="163">
        <f>[1]TrRoad_act!K123</f>
        <v>46915</v>
      </c>
      <c r="L42" s="163">
        <f>[1]TrRoad_act!L123</f>
        <v>42967</v>
      </c>
      <c r="M42" s="163">
        <f>[1]TrRoad_act!M123</f>
        <v>42648</v>
      </c>
      <c r="N42" s="163">
        <f>[1]TrRoad_act!N123</f>
        <v>41769</v>
      </c>
      <c r="O42" s="163">
        <f>[1]TrRoad_act!O123</f>
        <v>40380</v>
      </c>
      <c r="P42" s="163">
        <f>[1]TrRoad_act!P123</f>
        <v>48886</v>
      </c>
      <c r="Q42" s="163">
        <f>[1]TrRoad_act!Q123</f>
        <v>54104</v>
      </c>
      <c r="R42" s="163">
        <f>[1]TrRoad_act!R123</f>
        <v>46148</v>
      </c>
      <c r="S42" s="163">
        <f>[1]TrRoad_act!S123</f>
        <v>46243</v>
      </c>
      <c r="T42" s="163">
        <f>[1]TrRoad_act!T123</f>
        <v>46186</v>
      </c>
      <c r="U42" s="163">
        <f>[1]TrRoad_act!U123</f>
        <v>47590</v>
      </c>
      <c r="V42" s="163">
        <f>[1]TrRoad_act!V123</f>
        <v>41414</v>
      </c>
      <c r="W42" s="163">
        <f>[1]TrRoad_act!W123</f>
        <v>44233</v>
      </c>
      <c r="DA42" s="149" t="s">
        <v>196</v>
      </c>
    </row>
    <row r="43" spans="1:105" ht="11.5" customHeight="1" x14ac:dyDescent="0.35">
      <c r="A43" s="162" t="s">
        <v>17</v>
      </c>
      <c r="B43" s="163">
        <f>[1]TrRoad_act!B124</f>
        <v>28</v>
      </c>
      <c r="C43" s="163">
        <f>[1]TrRoad_act!C124</f>
        <v>54</v>
      </c>
      <c r="D43" s="163">
        <f>[1]TrRoad_act!D124</f>
        <v>35</v>
      </c>
      <c r="E43" s="163">
        <f>[1]TrRoad_act!E124</f>
        <v>47</v>
      </c>
      <c r="F43" s="163">
        <f>[1]TrRoad_act!F124</f>
        <v>1165</v>
      </c>
      <c r="G43" s="163">
        <f>[1]TrRoad_act!G124</f>
        <v>147</v>
      </c>
      <c r="H43" s="163">
        <f>[1]TrRoad_act!H124</f>
        <v>62</v>
      </c>
      <c r="I43" s="163">
        <f>[1]TrRoad_act!I124</f>
        <v>126</v>
      </c>
      <c r="J43" s="163">
        <f>[1]TrRoad_act!J124</f>
        <v>140</v>
      </c>
      <c r="K43" s="163">
        <f>[1]TrRoad_act!K124</f>
        <v>212</v>
      </c>
      <c r="L43" s="163">
        <f>[1]TrRoad_act!L124</f>
        <v>98</v>
      </c>
      <c r="M43" s="163">
        <f>[1]TrRoad_act!M124</f>
        <v>57</v>
      </c>
      <c r="N43" s="163">
        <f>[1]TrRoad_act!N124</f>
        <v>14</v>
      </c>
      <c r="O43" s="163">
        <f>[1]TrRoad_act!O124</f>
        <v>52</v>
      </c>
      <c r="P43" s="163">
        <f>[1]TrRoad_act!P124</f>
        <v>95</v>
      </c>
      <c r="Q43" s="163">
        <f>[1]TrRoad_act!Q124</f>
        <v>102</v>
      </c>
      <c r="R43" s="163">
        <f>[1]TrRoad_act!R124</f>
        <v>20</v>
      </c>
      <c r="S43" s="163">
        <f>[1]TrRoad_act!S124</f>
        <v>13</v>
      </c>
      <c r="T43" s="163">
        <f>[1]TrRoad_act!T124</f>
        <v>157</v>
      </c>
      <c r="U43" s="163">
        <f>[1]TrRoad_act!U124</f>
        <v>83</v>
      </c>
      <c r="V43" s="163">
        <f>[1]TrRoad_act!V124</f>
        <v>70</v>
      </c>
      <c r="W43" s="163">
        <f>[1]TrRoad_act!W124</f>
        <v>205</v>
      </c>
      <c r="DA43" s="149" t="s">
        <v>197</v>
      </c>
    </row>
    <row r="44" spans="1:105" ht="11.5" customHeight="1" x14ac:dyDescent="0.35">
      <c r="A44" s="162" t="s">
        <v>19</v>
      </c>
      <c r="B44" s="163">
        <f>[1]TrRoad_act!B125</f>
        <v>0</v>
      </c>
      <c r="C44" s="163">
        <f>[1]TrRoad_act!C125</f>
        <v>1456</v>
      </c>
      <c r="D44" s="163">
        <f>[1]TrRoad_act!D125</f>
        <v>789</v>
      </c>
      <c r="E44" s="163">
        <f>[1]TrRoad_act!E125</f>
        <v>1205</v>
      </c>
      <c r="F44" s="163">
        <f>[1]TrRoad_act!F125</f>
        <v>536</v>
      </c>
      <c r="G44" s="163">
        <f>[1]TrRoad_act!G125</f>
        <v>1550</v>
      </c>
      <c r="H44" s="163">
        <f>[1]TrRoad_act!H125</f>
        <v>1668</v>
      </c>
      <c r="I44" s="163">
        <f>[1]TrRoad_act!I125</f>
        <v>1497</v>
      </c>
      <c r="J44" s="163">
        <f>[1]TrRoad_act!J125</f>
        <v>1312</v>
      </c>
      <c r="K44" s="163">
        <f>[1]TrRoad_act!K125</f>
        <v>1535</v>
      </c>
      <c r="L44" s="163">
        <f>[1]TrRoad_act!L125</f>
        <v>1364</v>
      </c>
      <c r="M44" s="163">
        <f>[1]TrRoad_act!M125</f>
        <v>3234</v>
      </c>
      <c r="N44" s="163">
        <f>[1]TrRoad_act!N125</f>
        <v>1721</v>
      </c>
      <c r="O44" s="163">
        <f>[1]TrRoad_act!O125</f>
        <v>2634</v>
      </c>
      <c r="P44" s="163">
        <f>[1]TrRoad_act!P125</f>
        <v>2379</v>
      </c>
      <c r="Q44" s="163">
        <f>[1]TrRoad_act!Q125</f>
        <v>3994</v>
      </c>
      <c r="R44" s="163">
        <f>[1]TrRoad_act!R125</f>
        <v>1568</v>
      </c>
      <c r="S44" s="163">
        <f>[1]TrRoad_act!S125</f>
        <v>3542</v>
      </c>
      <c r="T44" s="163">
        <f>[1]TrRoad_act!T125</f>
        <v>2891</v>
      </c>
      <c r="U44" s="163">
        <f>[1]TrRoad_act!U125</f>
        <v>4905</v>
      </c>
      <c r="V44" s="163">
        <f>[1]TrRoad_act!V125</f>
        <v>6931</v>
      </c>
      <c r="W44" s="163">
        <f>[1]TrRoad_act!W125</f>
        <v>6823</v>
      </c>
      <c r="DA44" s="149" t="s">
        <v>198</v>
      </c>
    </row>
    <row r="45" spans="1:105" ht="11.5" customHeight="1" x14ac:dyDescent="0.35">
      <c r="A45" s="162" t="s">
        <v>22</v>
      </c>
      <c r="B45" s="163">
        <f>[1]TrRoad_act!B126</f>
        <v>58</v>
      </c>
      <c r="C45" s="163">
        <f>[1]TrRoad_act!C126</f>
        <v>90</v>
      </c>
      <c r="D45" s="163">
        <f>[1]TrRoad_act!D126</f>
        <v>65</v>
      </c>
      <c r="E45" s="163">
        <f>[1]TrRoad_act!E126</f>
        <v>55</v>
      </c>
      <c r="F45" s="163">
        <f>[1]TrRoad_act!F126</f>
        <v>55</v>
      </c>
      <c r="G45" s="163">
        <f>[1]TrRoad_act!G126</f>
        <v>534</v>
      </c>
      <c r="H45" s="163">
        <f>[1]TrRoad_act!H126</f>
        <v>82</v>
      </c>
      <c r="I45" s="163">
        <f>[1]TrRoad_act!I126</f>
        <v>65</v>
      </c>
      <c r="J45" s="163">
        <f>[1]TrRoad_act!J126</f>
        <v>87</v>
      </c>
      <c r="K45" s="163">
        <f>[1]TrRoad_act!K126</f>
        <v>131</v>
      </c>
      <c r="L45" s="163">
        <f>[1]TrRoad_act!L126</f>
        <v>409</v>
      </c>
      <c r="M45" s="163">
        <f>[1]TrRoad_act!M126</f>
        <v>184</v>
      </c>
      <c r="N45" s="163">
        <f>[1]TrRoad_act!N126</f>
        <v>77</v>
      </c>
      <c r="O45" s="163">
        <f>[1]TrRoad_act!O126</f>
        <v>1445</v>
      </c>
      <c r="P45" s="163">
        <f>[1]TrRoad_act!P126</f>
        <v>447</v>
      </c>
      <c r="Q45" s="163">
        <f>[1]TrRoad_act!Q126</f>
        <v>398</v>
      </c>
      <c r="R45" s="163">
        <f>[1]TrRoad_act!R126</f>
        <v>540</v>
      </c>
      <c r="S45" s="163">
        <f>[1]TrRoad_act!S126</f>
        <v>605</v>
      </c>
      <c r="T45" s="163">
        <f>[1]TrRoad_act!T126</f>
        <v>824</v>
      </c>
      <c r="U45" s="163">
        <f>[1]TrRoad_act!U126</f>
        <v>1916</v>
      </c>
      <c r="V45" s="163">
        <f>[1]TrRoad_act!V126</f>
        <v>2108</v>
      </c>
      <c r="W45" s="163">
        <f>[1]TrRoad_act!W126</f>
        <v>3026</v>
      </c>
      <c r="DA45" s="149" t="s">
        <v>199</v>
      </c>
    </row>
    <row r="46" spans="1:105" ht="11.5" customHeight="1" x14ac:dyDescent="0.35">
      <c r="A46" s="153" t="s">
        <v>25</v>
      </c>
      <c r="B46" s="154">
        <f>[1]TrRoad_act!B127</f>
        <v>1090727</v>
      </c>
      <c r="C46" s="154">
        <f>[1]TrRoad_act!C127</f>
        <v>2292111</v>
      </c>
      <c r="D46" s="154">
        <f>[1]TrRoad_act!D127</f>
        <v>2110350</v>
      </c>
      <c r="E46" s="154">
        <f>[1]TrRoad_act!E127</f>
        <v>2175635</v>
      </c>
      <c r="F46" s="154">
        <f>[1]TrRoad_act!F127</f>
        <v>2403012</v>
      </c>
      <c r="G46" s="154">
        <f>[1]TrRoad_act!G127</f>
        <v>2319126</v>
      </c>
      <c r="H46" s="154">
        <f>[1]TrRoad_act!H127</f>
        <v>2694569</v>
      </c>
      <c r="I46" s="154">
        <f>[1]TrRoad_act!I127</f>
        <v>3324702</v>
      </c>
      <c r="J46" s="154">
        <f>[1]TrRoad_act!J127</f>
        <v>2580772</v>
      </c>
      <c r="K46" s="154">
        <f>[1]TrRoad_act!K127</f>
        <v>2166507</v>
      </c>
      <c r="L46" s="154">
        <f>[1]TrRoad_act!L127</f>
        <v>2332778</v>
      </c>
      <c r="M46" s="154">
        <f>[1]TrRoad_act!M127</f>
        <v>2340802</v>
      </c>
      <c r="N46" s="154">
        <f>[1]TrRoad_act!N127</f>
        <v>2036693</v>
      </c>
      <c r="O46" s="154">
        <f>[1]TrRoad_act!O127</f>
        <v>2225348</v>
      </c>
      <c r="P46" s="154">
        <f>[1]TrRoad_act!P127</f>
        <v>2696617</v>
      </c>
      <c r="Q46" s="154">
        <f>[1]TrRoad_act!Q127</f>
        <v>2868129</v>
      </c>
      <c r="R46" s="154">
        <f>[1]TrRoad_act!R127</f>
        <v>2637575</v>
      </c>
      <c r="S46" s="154">
        <f>[1]TrRoad_act!S127</f>
        <v>2641929</v>
      </c>
      <c r="T46" s="154">
        <f>[1]TrRoad_act!T127</f>
        <v>2788652</v>
      </c>
      <c r="U46" s="154">
        <f>[1]TrRoad_act!U127</f>
        <v>2988831</v>
      </c>
      <c r="V46" s="154">
        <f>[1]TrRoad_act!V127</f>
        <v>2324021</v>
      </c>
      <c r="W46" s="154">
        <f>[1]TrRoad_act!W127</f>
        <v>2546304</v>
      </c>
      <c r="DA46" s="155" t="s">
        <v>200</v>
      </c>
    </row>
    <row r="47" spans="1:105" ht="11.5" customHeight="1" x14ac:dyDescent="0.35">
      <c r="A47" s="156" t="s">
        <v>57</v>
      </c>
      <c r="B47" s="157">
        <f>[1]TrRoad_act!B128</f>
        <v>969849</v>
      </c>
      <c r="C47" s="157">
        <f>[1]TrRoad_act!C128</f>
        <v>1905510</v>
      </c>
      <c r="D47" s="157">
        <f>[1]TrRoad_act!D128</f>
        <v>1729706</v>
      </c>
      <c r="E47" s="157">
        <f>[1]TrRoad_act!E128</f>
        <v>1838614</v>
      </c>
      <c r="F47" s="157">
        <f>[1]TrRoad_act!F128</f>
        <v>1969250</v>
      </c>
      <c r="G47" s="157">
        <f>[1]TrRoad_act!G128</f>
        <v>1892118</v>
      </c>
      <c r="H47" s="157">
        <f>[1]TrRoad_act!H128</f>
        <v>2185079</v>
      </c>
      <c r="I47" s="157">
        <f>[1]TrRoad_act!I128</f>
        <v>2865681</v>
      </c>
      <c r="J47" s="157">
        <f>[1]TrRoad_act!J128</f>
        <v>2114241</v>
      </c>
      <c r="K47" s="157">
        <f>[1]TrRoad_act!K128</f>
        <v>1844347</v>
      </c>
      <c r="L47" s="157">
        <f>[1]TrRoad_act!L128</f>
        <v>1911399</v>
      </c>
      <c r="M47" s="157">
        <f>[1]TrRoad_act!M128</f>
        <v>1909919</v>
      </c>
      <c r="N47" s="157">
        <f>[1]TrRoad_act!N128</f>
        <v>1679716</v>
      </c>
      <c r="O47" s="157">
        <f>[1]TrRoad_act!O128</f>
        <v>1830630</v>
      </c>
      <c r="P47" s="157">
        <f>[1]TrRoad_act!P128</f>
        <v>2294474</v>
      </c>
      <c r="Q47" s="157">
        <f>[1]TrRoad_act!Q128</f>
        <v>2449416</v>
      </c>
      <c r="R47" s="157">
        <f>[1]TrRoad_act!R128</f>
        <v>2203821</v>
      </c>
      <c r="S47" s="157">
        <f>[1]TrRoad_act!S128</f>
        <v>2145661</v>
      </c>
      <c r="T47" s="157">
        <f>[1]TrRoad_act!T128</f>
        <v>2290068</v>
      </c>
      <c r="U47" s="157">
        <f>[1]TrRoad_act!U128</f>
        <v>2431406</v>
      </c>
      <c r="V47" s="157">
        <f>[1]TrRoad_act!V128</f>
        <v>1958292</v>
      </c>
      <c r="W47" s="157">
        <f>[1]TrRoad_act!W128</f>
        <v>2067716</v>
      </c>
      <c r="DA47" s="158" t="s">
        <v>201</v>
      </c>
    </row>
    <row r="48" spans="1:105" ht="11.5" customHeight="1" x14ac:dyDescent="0.35">
      <c r="A48" s="162" t="s">
        <v>13</v>
      </c>
      <c r="B48" s="163">
        <f>[1]TrRoad_act!B129</f>
        <v>77543</v>
      </c>
      <c r="C48" s="163">
        <f>[1]TrRoad_act!C129</f>
        <v>169810</v>
      </c>
      <c r="D48" s="163">
        <f>[1]TrRoad_act!D129</f>
        <v>185556</v>
      </c>
      <c r="E48" s="163">
        <f>[1]TrRoad_act!E129</f>
        <v>193566</v>
      </c>
      <c r="F48" s="163">
        <f>[1]TrRoad_act!F129</f>
        <v>146387</v>
      </c>
      <c r="G48" s="163">
        <f>[1]TrRoad_act!G129</f>
        <v>125608</v>
      </c>
      <c r="H48" s="163">
        <f>[1]TrRoad_act!H129</f>
        <v>171497</v>
      </c>
      <c r="I48" s="163">
        <f>[1]TrRoad_act!I129</f>
        <v>191296</v>
      </c>
      <c r="J48" s="163">
        <f>[1]TrRoad_act!J129</f>
        <v>228097</v>
      </c>
      <c r="K48" s="163">
        <f>[1]TrRoad_act!K129</f>
        <v>123914</v>
      </c>
      <c r="L48" s="163">
        <f>[1]TrRoad_act!L129</f>
        <v>188878</v>
      </c>
      <c r="M48" s="163">
        <f>[1]TrRoad_act!M129</f>
        <v>147675</v>
      </c>
      <c r="N48" s="163">
        <f>[1]TrRoad_act!N129</f>
        <v>152783</v>
      </c>
      <c r="O48" s="163">
        <f>[1]TrRoad_act!O129</f>
        <v>158238</v>
      </c>
      <c r="P48" s="163">
        <f>[1]TrRoad_act!P129</f>
        <v>111195</v>
      </c>
      <c r="Q48" s="163">
        <f>[1]TrRoad_act!Q129</f>
        <v>146565</v>
      </c>
      <c r="R48" s="163">
        <f>[1]TrRoad_act!R129</f>
        <v>179907</v>
      </c>
      <c r="S48" s="163">
        <f>[1]TrRoad_act!S129</f>
        <v>150735</v>
      </c>
      <c r="T48" s="163">
        <f>[1]TrRoad_act!T129</f>
        <v>189254</v>
      </c>
      <c r="U48" s="163">
        <f>[1]TrRoad_act!U129</f>
        <v>168339</v>
      </c>
      <c r="V48" s="163">
        <f>[1]TrRoad_act!V129</f>
        <v>149671</v>
      </c>
      <c r="W48" s="163">
        <f>[1]TrRoad_act!W129</f>
        <v>176754</v>
      </c>
      <c r="DA48" s="149" t="s">
        <v>202</v>
      </c>
    </row>
    <row r="49" spans="1:105" ht="11.5" customHeight="1" x14ac:dyDescent="0.35">
      <c r="A49" s="162" t="s">
        <v>15</v>
      </c>
      <c r="B49" s="163">
        <f>[1]TrRoad_act!B130</f>
        <v>888425</v>
      </c>
      <c r="C49" s="163">
        <f>[1]TrRoad_act!C130</f>
        <v>1714631</v>
      </c>
      <c r="D49" s="163">
        <f>[1]TrRoad_act!D130</f>
        <v>1509033</v>
      </c>
      <c r="E49" s="163">
        <f>[1]TrRoad_act!E130</f>
        <v>1622027</v>
      </c>
      <c r="F49" s="163">
        <f>[1]TrRoad_act!F130</f>
        <v>1809169</v>
      </c>
      <c r="G49" s="163">
        <f>[1]TrRoad_act!G130</f>
        <v>1746108</v>
      </c>
      <c r="H49" s="163">
        <f>[1]TrRoad_act!H130</f>
        <v>1970740</v>
      </c>
      <c r="I49" s="163">
        <f>[1]TrRoad_act!I130</f>
        <v>2655696</v>
      </c>
      <c r="J49" s="163">
        <f>[1]TrRoad_act!J130</f>
        <v>1858093</v>
      </c>
      <c r="K49" s="163">
        <f>[1]TrRoad_act!K130</f>
        <v>1688666</v>
      </c>
      <c r="L49" s="163">
        <f>[1]TrRoad_act!L130</f>
        <v>1681319</v>
      </c>
      <c r="M49" s="163">
        <f>[1]TrRoad_act!M130</f>
        <v>1736625</v>
      </c>
      <c r="N49" s="163">
        <f>[1]TrRoad_act!N130</f>
        <v>1476768</v>
      </c>
      <c r="O49" s="163">
        <f>[1]TrRoad_act!O130</f>
        <v>1646346</v>
      </c>
      <c r="P49" s="163">
        <f>[1]TrRoad_act!P130</f>
        <v>2138018</v>
      </c>
      <c r="Q49" s="163">
        <f>[1]TrRoad_act!Q130</f>
        <v>2270233</v>
      </c>
      <c r="R49" s="163">
        <f>[1]TrRoad_act!R130</f>
        <v>1980499</v>
      </c>
      <c r="S49" s="163">
        <f>[1]TrRoad_act!S130</f>
        <v>1958148</v>
      </c>
      <c r="T49" s="163">
        <f>[1]TrRoad_act!T130</f>
        <v>2036332</v>
      </c>
      <c r="U49" s="163">
        <f>[1]TrRoad_act!U130</f>
        <v>2205649</v>
      </c>
      <c r="V49" s="163">
        <f>[1]TrRoad_act!V130</f>
        <v>1753667</v>
      </c>
      <c r="W49" s="163">
        <f>[1]TrRoad_act!W130</f>
        <v>1820504</v>
      </c>
      <c r="DA49" s="149" t="s">
        <v>203</v>
      </c>
    </row>
    <row r="50" spans="1:105" ht="11.5" customHeight="1" x14ac:dyDescent="0.35">
      <c r="A50" s="162" t="s">
        <v>17</v>
      </c>
      <c r="B50" s="163">
        <f>[1]TrRoad_act!B131</f>
        <v>3009</v>
      </c>
      <c r="C50" s="163">
        <f>[1]TrRoad_act!C131</f>
        <v>18591</v>
      </c>
      <c r="D50" s="163">
        <f>[1]TrRoad_act!D131</f>
        <v>32568</v>
      </c>
      <c r="E50" s="163">
        <f>[1]TrRoad_act!E131</f>
        <v>20065</v>
      </c>
      <c r="F50" s="163">
        <f>[1]TrRoad_act!F131</f>
        <v>10847</v>
      </c>
      <c r="G50" s="163">
        <f>[1]TrRoad_act!G131</f>
        <v>16974</v>
      </c>
      <c r="H50" s="163">
        <f>[1]TrRoad_act!H131</f>
        <v>28298</v>
      </c>
      <c r="I50" s="163">
        <f>[1]TrRoad_act!I131</f>
        <v>14827</v>
      </c>
      <c r="J50" s="163">
        <f>[1]TrRoad_act!J131</f>
        <v>16208</v>
      </c>
      <c r="K50" s="163">
        <f>[1]TrRoad_act!K131</f>
        <v>15519</v>
      </c>
      <c r="L50" s="163">
        <f>[1]TrRoad_act!L131</f>
        <v>14788</v>
      </c>
      <c r="M50" s="163">
        <f>[1]TrRoad_act!M131</f>
        <v>14689</v>
      </c>
      <c r="N50" s="163">
        <f>[1]TrRoad_act!N131</f>
        <v>17661</v>
      </c>
      <c r="O50" s="163">
        <f>[1]TrRoad_act!O131</f>
        <v>8605</v>
      </c>
      <c r="P50" s="163">
        <f>[1]TrRoad_act!P131</f>
        <v>28578</v>
      </c>
      <c r="Q50" s="163">
        <f>[1]TrRoad_act!Q131</f>
        <v>9307</v>
      </c>
      <c r="R50" s="163">
        <f>[1]TrRoad_act!R131</f>
        <v>12870</v>
      </c>
      <c r="S50" s="163">
        <f>[1]TrRoad_act!S131</f>
        <v>10735</v>
      </c>
      <c r="T50" s="163">
        <f>[1]TrRoad_act!T131</f>
        <v>17267</v>
      </c>
      <c r="U50" s="163">
        <f>[1]TrRoad_act!U131</f>
        <v>19037</v>
      </c>
      <c r="V50" s="163">
        <f>[1]TrRoad_act!V131</f>
        <v>14929</v>
      </c>
      <c r="W50" s="163">
        <f>[1]TrRoad_act!W131</f>
        <v>14637</v>
      </c>
      <c r="DA50" s="149" t="s">
        <v>204</v>
      </c>
    </row>
    <row r="51" spans="1:105" ht="11.5" customHeight="1" x14ac:dyDescent="0.35">
      <c r="A51" s="162" t="s">
        <v>19</v>
      </c>
      <c r="B51" s="163">
        <f>[1]TrRoad_act!B132</f>
        <v>9</v>
      </c>
      <c r="C51" s="163">
        <f>[1]TrRoad_act!C132</f>
        <v>1718</v>
      </c>
      <c r="D51" s="163">
        <f>[1]TrRoad_act!D132</f>
        <v>2204</v>
      </c>
      <c r="E51" s="163">
        <f>[1]TrRoad_act!E132</f>
        <v>2718</v>
      </c>
      <c r="F51" s="163">
        <f>[1]TrRoad_act!F132</f>
        <v>2460</v>
      </c>
      <c r="G51" s="163">
        <f>[1]TrRoad_act!G132</f>
        <v>3161</v>
      </c>
      <c r="H51" s="163">
        <f>[1]TrRoad_act!H132</f>
        <v>14057</v>
      </c>
      <c r="I51" s="163">
        <f>[1]TrRoad_act!I132</f>
        <v>3384</v>
      </c>
      <c r="J51" s="163">
        <f>[1]TrRoad_act!J132</f>
        <v>11227</v>
      </c>
      <c r="K51" s="163">
        <f>[1]TrRoad_act!K132</f>
        <v>15542</v>
      </c>
      <c r="L51" s="163">
        <f>[1]TrRoad_act!L132</f>
        <v>25388</v>
      </c>
      <c r="M51" s="163">
        <f>[1]TrRoad_act!M132</f>
        <v>8077</v>
      </c>
      <c r="N51" s="163">
        <f>[1]TrRoad_act!N132</f>
        <v>25921</v>
      </c>
      <c r="O51" s="163">
        <f>[1]TrRoad_act!O132</f>
        <v>10522</v>
      </c>
      <c r="P51" s="163">
        <f>[1]TrRoad_act!P132</f>
        <v>9622</v>
      </c>
      <c r="Q51" s="163">
        <f>[1]TrRoad_act!Q132</f>
        <v>14414</v>
      </c>
      <c r="R51" s="163">
        <f>[1]TrRoad_act!R132</f>
        <v>17253</v>
      </c>
      <c r="S51" s="163">
        <f>[1]TrRoad_act!S132</f>
        <v>11387</v>
      </c>
      <c r="T51" s="163">
        <f>[1]TrRoad_act!T132</f>
        <v>21259</v>
      </c>
      <c r="U51" s="163">
        <f>[1]TrRoad_act!U132</f>
        <v>14443</v>
      </c>
      <c r="V51" s="163">
        <f>[1]TrRoad_act!V132</f>
        <v>11586</v>
      </c>
      <c r="W51" s="163">
        <f>[1]TrRoad_act!W132</f>
        <v>8345</v>
      </c>
      <c r="DA51" s="149" t="s">
        <v>205</v>
      </c>
    </row>
    <row r="52" spans="1:105" ht="11.5" customHeight="1" x14ac:dyDescent="0.35">
      <c r="A52" s="162" t="s">
        <v>22</v>
      </c>
      <c r="B52" s="163">
        <f>[1]TrRoad_act!B133</f>
        <v>863</v>
      </c>
      <c r="C52" s="163">
        <f>[1]TrRoad_act!C133</f>
        <v>760</v>
      </c>
      <c r="D52" s="163">
        <f>[1]TrRoad_act!D133</f>
        <v>345</v>
      </c>
      <c r="E52" s="163">
        <f>[1]TrRoad_act!E133</f>
        <v>238</v>
      </c>
      <c r="F52" s="163">
        <f>[1]TrRoad_act!F133</f>
        <v>387</v>
      </c>
      <c r="G52" s="163">
        <f>[1]TrRoad_act!G133</f>
        <v>267</v>
      </c>
      <c r="H52" s="163">
        <f>[1]TrRoad_act!H133</f>
        <v>487</v>
      </c>
      <c r="I52" s="163">
        <f>[1]TrRoad_act!I133</f>
        <v>478</v>
      </c>
      <c r="J52" s="163">
        <f>[1]TrRoad_act!J133</f>
        <v>616</v>
      </c>
      <c r="K52" s="163">
        <f>[1]TrRoad_act!K133</f>
        <v>706</v>
      </c>
      <c r="L52" s="163">
        <f>[1]TrRoad_act!L133</f>
        <v>1026</v>
      </c>
      <c r="M52" s="163">
        <f>[1]TrRoad_act!M133</f>
        <v>2853</v>
      </c>
      <c r="N52" s="163">
        <f>[1]TrRoad_act!N133</f>
        <v>6583</v>
      </c>
      <c r="O52" s="163">
        <f>[1]TrRoad_act!O133</f>
        <v>6919</v>
      </c>
      <c r="P52" s="163">
        <f>[1]TrRoad_act!P133</f>
        <v>7061</v>
      </c>
      <c r="Q52" s="163">
        <f>[1]TrRoad_act!Q133</f>
        <v>8897</v>
      </c>
      <c r="R52" s="163">
        <f>[1]TrRoad_act!R133</f>
        <v>13292</v>
      </c>
      <c r="S52" s="163">
        <f>[1]TrRoad_act!S133</f>
        <v>14656</v>
      </c>
      <c r="T52" s="163">
        <f>[1]TrRoad_act!T133</f>
        <v>25956</v>
      </c>
      <c r="U52" s="163">
        <f>[1]TrRoad_act!U133</f>
        <v>23938</v>
      </c>
      <c r="V52" s="163">
        <f>[1]TrRoad_act!V133</f>
        <v>28439</v>
      </c>
      <c r="W52" s="163">
        <f>[1]TrRoad_act!W133</f>
        <v>47476</v>
      </c>
      <c r="DA52" s="149" t="s">
        <v>206</v>
      </c>
    </row>
    <row r="53" spans="1:105" ht="11.5" customHeight="1" x14ac:dyDescent="0.35">
      <c r="A53" s="159" t="s">
        <v>58</v>
      </c>
      <c r="B53" s="160">
        <f>[1]TrRoad_act!B134</f>
        <v>120878</v>
      </c>
      <c r="C53" s="160">
        <f>[1]TrRoad_act!C134</f>
        <v>386601</v>
      </c>
      <c r="D53" s="160">
        <f>[1]TrRoad_act!D134</f>
        <v>380644</v>
      </c>
      <c r="E53" s="160">
        <f>[1]TrRoad_act!E134</f>
        <v>337021</v>
      </c>
      <c r="F53" s="160">
        <f>[1]TrRoad_act!F134</f>
        <v>433762</v>
      </c>
      <c r="G53" s="160">
        <f>[1]TrRoad_act!G134</f>
        <v>427008</v>
      </c>
      <c r="H53" s="160">
        <f>[1]TrRoad_act!H134</f>
        <v>509490</v>
      </c>
      <c r="I53" s="160">
        <f>[1]TrRoad_act!I134</f>
        <v>459021</v>
      </c>
      <c r="J53" s="160">
        <f>[1]TrRoad_act!J134</f>
        <v>466531</v>
      </c>
      <c r="K53" s="160">
        <f>[1]TrRoad_act!K134</f>
        <v>322160</v>
      </c>
      <c r="L53" s="160">
        <f>[1]TrRoad_act!L134</f>
        <v>421379</v>
      </c>
      <c r="M53" s="160">
        <f>[1]TrRoad_act!M134</f>
        <v>430883</v>
      </c>
      <c r="N53" s="160">
        <f>[1]TrRoad_act!N134</f>
        <v>356977</v>
      </c>
      <c r="O53" s="160">
        <f>[1]TrRoad_act!O134</f>
        <v>394718</v>
      </c>
      <c r="P53" s="160">
        <f>[1]TrRoad_act!P134</f>
        <v>402143</v>
      </c>
      <c r="Q53" s="160">
        <f>[1]TrRoad_act!Q134</f>
        <v>418713</v>
      </c>
      <c r="R53" s="160">
        <f>[1]TrRoad_act!R134</f>
        <v>433754</v>
      </c>
      <c r="S53" s="160">
        <f>[1]TrRoad_act!S134</f>
        <v>496268</v>
      </c>
      <c r="T53" s="160">
        <f>[1]TrRoad_act!T134</f>
        <v>498584</v>
      </c>
      <c r="U53" s="160">
        <f>[1]TrRoad_act!U134</f>
        <v>557425</v>
      </c>
      <c r="V53" s="160">
        <f>[1]TrRoad_act!V134</f>
        <v>365729</v>
      </c>
      <c r="W53" s="160">
        <f>[1]TrRoad_act!W134</f>
        <v>478588</v>
      </c>
      <c r="DA53" s="161" t="s">
        <v>207</v>
      </c>
    </row>
    <row r="54" spans="1:105" ht="11.5" customHeight="1" x14ac:dyDescent="0.35">
      <c r="A54" s="162" t="s">
        <v>12</v>
      </c>
      <c r="B54" s="163">
        <f>[1]TrRoad_act!B135</f>
        <v>90276</v>
      </c>
      <c r="C54" s="163">
        <f>[1]TrRoad_act!C135</f>
        <v>342460</v>
      </c>
      <c r="D54" s="163">
        <f>[1]TrRoad_act!D135</f>
        <v>337341</v>
      </c>
      <c r="E54" s="163">
        <f>[1]TrRoad_act!E135</f>
        <v>299223</v>
      </c>
      <c r="F54" s="163">
        <f>[1]TrRoad_act!F135</f>
        <v>335831</v>
      </c>
      <c r="G54" s="163">
        <f>[1]TrRoad_act!G135</f>
        <v>375044</v>
      </c>
      <c r="H54" s="163">
        <f>[1]TrRoad_act!H135</f>
        <v>446776</v>
      </c>
      <c r="I54" s="163">
        <f>[1]TrRoad_act!I135</f>
        <v>401296</v>
      </c>
      <c r="J54" s="163">
        <f>[1]TrRoad_act!J135</f>
        <v>419325</v>
      </c>
      <c r="K54" s="163">
        <f>[1]TrRoad_act!K135</f>
        <v>317021</v>
      </c>
      <c r="L54" s="163">
        <f>[1]TrRoad_act!L135</f>
        <v>362339</v>
      </c>
      <c r="M54" s="163">
        <f>[1]TrRoad_act!M135</f>
        <v>390828</v>
      </c>
      <c r="N54" s="163">
        <f>[1]TrRoad_act!N135</f>
        <v>314876</v>
      </c>
      <c r="O54" s="163">
        <f>[1]TrRoad_act!O135</f>
        <v>327202</v>
      </c>
      <c r="P54" s="163">
        <f>[1]TrRoad_act!P135</f>
        <v>352110</v>
      </c>
      <c r="Q54" s="163">
        <f>[1]TrRoad_act!Q135</f>
        <v>359349</v>
      </c>
      <c r="R54" s="163">
        <f>[1]TrRoad_act!R135</f>
        <v>356936</v>
      </c>
      <c r="S54" s="163">
        <f>[1]TrRoad_act!S135</f>
        <v>414174</v>
      </c>
      <c r="T54" s="163">
        <f>[1]TrRoad_act!T135</f>
        <v>464374</v>
      </c>
      <c r="U54" s="163">
        <f>[1]TrRoad_act!U135</f>
        <v>481653</v>
      </c>
      <c r="V54" s="163">
        <f>[1]TrRoad_act!V135</f>
        <v>313605</v>
      </c>
      <c r="W54" s="163">
        <f>[1]TrRoad_act!W135</f>
        <v>393027</v>
      </c>
      <c r="DA54" s="149" t="s">
        <v>208</v>
      </c>
    </row>
    <row r="55" spans="1:105" ht="11.5" customHeight="1" x14ac:dyDescent="0.35">
      <c r="A55" s="164" t="s">
        <v>29</v>
      </c>
      <c r="B55" s="165">
        <f>[1]TrRoad_act!B136</f>
        <v>30602</v>
      </c>
      <c r="C55" s="165">
        <f>[1]TrRoad_act!C136</f>
        <v>44141</v>
      </c>
      <c r="D55" s="165">
        <f>[1]TrRoad_act!D136</f>
        <v>43303</v>
      </c>
      <c r="E55" s="165">
        <f>[1]TrRoad_act!E136</f>
        <v>37798</v>
      </c>
      <c r="F55" s="165">
        <f>[1]TrRoad_act!F136</f>
        <v>97931</v>
      </c>
      <c r="G55" s="165">
        <f>[1]TrRoad_act!G136</f>
        <v>51964</v>
      </c>
      <c r="H55" s="165">
        <f>[1]TrRoad_act!H136</f>
        <v>62714</v>
      </c>
      <c r="I55" s="165">
        <f>[1]TrRoad_act!I136</f>
        <v>57725</v>
      </c>
      <c r="J55" s="165">
        <f>[1]TrRoad_act!J136</f>
        <v>47206</v>
      </c>
      <c r="K55" s="165">
        <f>[1]TrRoad_act!K136</f>
        <v>5139</v>
      </c>
      <c r="L55" s="165">
        <f>[1]TrRoad_act!L136</f>
        <v>59040</v>
      </c>
      <c r="M55" s="165">
        <f>[1]TrRoad_act!M136</f>
        <v>40055</v>
      </c>
      <c r="N55" s="165">
        <f>[1]TrRoad_act!N136</f>
        <v>42101</v>
      </c>
      <c r="O55" s="165">
        <f>[1]TrRoad_act!O136</f>
        <v>67516</v>
      </c>
      <c r="P55" s="165">
        <f>[1]TrRoad_act!P136</f>
        <v>50033</v>
      </c>
      <c r="Q55" s="165">
        <f>[1]TrRoad_act!Q136</f>
        <v>59364</v>
      </c>
      <c r="R55" s="165">
        <f>[1]TrRoad_act!R136</f>
        <v>76818</v>
      </c>
      <c r="S55" s="165">
        <f>[1]TrRoad_act!S136</f>
        <v>82094</v>
      </c>
      <c r="T55" s="165">
        <f>[1]TrRoad_act!T136</f>
        <v>34210</v>
      </c>
      <c r="U55" s="165">
        <f>[1]TrRoad_act!U136</f>
        <v>75772</v>
      </c>
      <c r="V55" s="165">
        <f>[1]TrRoad_act!V136</f>
        <v>52124</v>
      </c>
      <c r="W55" s="165">
        <f>[1]TrRoad_act!W136</f>
        <v>85561</v>
      </c>
      <c r="DA55" s="166" t="s">
        <v>209</v>
      </c>
    </row>
    <row r="56" spans="1:105" x14ac:dyDescent="0.3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DA56" s="149"/>
    </row>
    <row r="57" spans="1:105" ht="11.5" customHeight="1" x14ac:dyDescent="0.35">
      <c r="A57" s="167"/>
      <c r="B57" s="271">
        <v>2020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168"/>
      <c r="DA57" s="169"/>
    </row>
    <row r="58" spans="1:105" ht="11.5" customHeight="1" x14ac:dyDescent="0.35">
      <c r="A58" s="170" t="s">
        <v>210</v>
      </c>
      <c r="B58" s="171" t="s">
        <v>211</v>
      </c>
      <c r="C58" s="171">
        <v>2001</v>
      </c>
      <c r="D58" s="171">
        <v>2002</v>
      </c>
      <c r="E58" s="171">
        <v>2003</v>
      </c>
      <c r="F58" s="171">
        <v>2004</v>
      </c>
      <c r="G58" s="171">
        <v>2005</v>
      </c>
      <c r="H58" s="171">
        <v>2006</v>
      </c>
      <c r="I58" s="171">
        <v>2007</v>
      </c>
      <c r="J58" s="171">
        <v>2008</v>
      </c>
      <c r="K58" s="171">
        <v>2009</v>
      </c>
      <c r="L58" s="171">
        <v>2010</v>
      </c>
      <c r="M58" s="171">
        <v>2011</v>
      </c>
      <c r="N58" s="171">
        <v>2012</v>
      </c>
      <c r="O58" s="171">
        <v>2013</v>
      </c>
      <c r="P58" s="171">
        <v>2014</v>
      </c>
      <c r="Q58" s="171">
        <v>2015</v>
      </c>
      <c r="R58" s="171">
        <v>2016</v>
      </c>
      <c r="S58" s="171">
        <v>2017</v>
      </c>
      <c r="T58" s="171">
        <v>2018</v>
      </c>
      <c r="U58" s="171">
        <v>2019</v>
      </c>
      <c r="V58" s="171">
        <v>2020</v>
      </c>
      <c r="W58" s="171">
        <v>2021</v>
      </c>
      <c r="DA58" s="172"/>
    </row>
    <row r="59" spans="1:105" ht="11.5" customHeight="1" x14ac:dyDescent="0.35">
      <c r="A59" s="150" t="s">
        <v>212</v>
      </c>
      <c r="B59" s="151">
        <f t="shared" ref="B59:W59" si="0">B60+B75</f>
        <v>14297544</v>
      </c>
      <c r="C59" s="151">
        <f t="shared" si="0"/>
        <v>5367018</v>
      </c>
      <c r="D59" s="151">
        <f t="shared" si="0"/>
        <v>6283876</v>
      </c>
      <c r="E59" s="151">
        <f t="shared" si="0"/>
        <v>6759708</v>
      </c>
      <c r="F59" s="151">
        <f t="shared" si="0"/>
        <v>8236065</v>
      </c>
      <c r="G59" s="151">
        <f t="shared" si="0"/>
        <v>10250994</v>
      </c>
      <c r="H59" s="151">
        <f t="shared" si="0"/>
        <v>12088644</v>
      </c>
      <c r="I59" s="151">
        <f t="shared" si="0"/>
        <v>14170504</v>
      </c>
      <c r="J59" s="151">
        <f t="shared" si="0"/>
        <v>14624677</v>
      </c>
      <c r="K59" s="151">
        <f t="shared" si="0"/>
        <v>14509522</v>
      </c>
      <c r="L59" s="151">
        <f t="shared" si="0"/>
        <v>14671417</v>
      </c>
      <c r="M59" s="151">
        <f t="shared" si="0"/>
        <v>15490645</v>
      </c>
      <c r="N59" s="151">
        <f t="shared" si="0"/>
        <v>15182829</v>
      </c>
      <c r="O59" s="151">
        <f t="shared" si="0"/>
        <v>15221144</v>
      </c>
      <c r="P59" s="151">
        <f t="shared" si="0"/>
        <v>16817329</v>
      </c>
      <c r="Q59" s="151">
        <f t="shared" si="0"/>
        <v>19293979</v>
      </c>
      <c r="R59" s="151">
        <f t="shared" si="0"/>
        <v>19413531</v>
      </c>
      <c r="S59" s="151">
        <f t="shared" si="0"/>
        <v>20693926</v>
      </c>
      <c r="T59" s="151">
        <f t="shared" si="0"/>
        <v>21815897</v>
      </c>
      <c r="U59" s="151">
        <f t="shared" si="0"/>
        <v>22366034</v>
      </c>
      <c r="V59" s="151">
        <f t="shared" si="0"/>
        <v>18726607</v>
      </c>
      <c r="W59" s="151">
        <f t="shared" si="0"/>
        <v>20900869</v>
      </c>
      <c r="DA59" s="152" t="s">
        <v>213</v>
      </c>
    </row>
    <row r="60" spans="1:105" ht="11.5" customHeight="1" x14ac:dyDescent="0.35">
      <c r="A60" s="153" t="s">
        <v>7</v>
      </c>
      <c r="B60" s="154">
        <f t="shared" ref="B60:W60" si="1">B61+B62+B69</f>
        <v>14043925</v>
      </c>
      <c r="C60" s="154">
        <f t="shared" si="1"/>
        <v>5228291</v>
      </c>
      <c r="D60" s="154">
        <f t="shared" si="1"/>
        <v>6076900</v>
      </c>
      <c r="E60" s="154">
        <f t="shared" si="1"/>
        <v>6506539</v>
      </c>
      <c r="F60" s="154">
        <f t="shared" si="1"/>
        <v>7892402</v>
      </c>
      <c r="G60" s="154">
        <f t="shared" si="1"/>
        <v>9607650</v>
      </c>
      <c r="H60" s="154">
        <f t="shared" si="1"/>
        <v>11157442</v>
      </c>
      <c r="I60" s="154">
        <f t="shared" si="1"/>
        <v>12651702</v>
      </c>
      <c r="J60" s="154">
        <f t="shared" si="1"/>
        <v>13328403</v>
      </c>
      <c r="K60" s="154">
        <f t="shared" si="1"/>
        <v>13242515</v>
      </c>
      <c r="L60" s="154">
        <f t="shared" si="1"/>
        <v>13160549</v>
      </c>
      <c r="M60" s="154">
        <f t="shared" si="1"/>
        <v>13850361</v>
      </c>
      <c r="N60" s="154">
        <f t="shared" si="1"/>
        <v>13645826</v>
      </c>
      <c r="O60" s="154">
        <f t="shared" si="1"/>
        <v>13414459</v>
      </c>
      <c r="P60" s="154">
        <f t="shared" si="1"/>
        <v>14486628</v>
      </c>
      <c r="Q60" s="154">
        <f t="shared" si="1"/>
        <v>16682172</v>
      </c>
      <c r="R60" s="154">
        <f t="shared" si="1"/>
        <v>16929388</v>
      </c>
      <c r="S60" s="154">
        <f t="shared" si="1"/>
        <v>18142954</v>
      </c>
      <c r="T60" s="154">
        <f t="shared" si="1"/>
        <v>19072053</v>
      </c>
      <c r="U60" s="154">
        <f t="shared" si="1"/>
        <v>19400318</v>
      </c>
      <c r="V60" s="154">
        <f t="shared" si="1"/>
        <v>16431350</v>
      </c>
      <c r="W60" s="154">
        <f t="shared" si="1"/>
        <v>18354565</v>
      </c>
      <c r="DA60" s="155" t="s">
        <v>214</v>
      </c>
    </row>
    <row r="61" spans="1:105" ht="11.5" customHeight="1" x14ac:dyDescent="0.35">
      <c r="A61" s="156" t="s">
        <v>159</v>
      </c>
      <c r="B61" s="157">
        <v>1027418</v>
      </c>
      <c r="C61" s="157">
        <v>687300</v>
      </c>
      <c r="D61" s="157">
        <v>1166218</v>
      </c>
      <c r="E61" s="157">
        <v>1141903</v>
      </c>
      <c r="F61" s="157">
        <v>1259123</v>
      </c>
      <c r="G61" s="157">
        <v>1818014</v>
      </c>
      <c r="H61" s="157">
        <v>1959794</v>
      </c>
      <c r="I61" s="157">
        <v>2145366</v>
      </c>
      <c r="J61" s="157">
        <v>2251029</v>
      </c>
      <c r="K61" s="157">
        <v>2016678</v>
      </c>
      <c r="L61" s="157">
        <v>1737949</v>
      </c>
      <c r="M61" s="157">
        <v>1646991</v>
      </c>
      <c r="N61" s="157">
        <v>1512070</v>
      </c>
      <c r="O61" s="157">
        <v>1715400</v>
      </c>
      <c r="P61" s="157">
        <v>1854532</v>
      </c>
      <c r="Q61" s="157">
        <v>1888619</v>
      </c>
      <c r="R61" s="157">
        <v>1941086</v>
      </c>
      <c r="S61" s="157">
        <v>1887025</v>
      </c>
      <c r="T61" s="157">
        <v>2142986</v>
      </c>
      <c r="U61" s="157">
        <v>2168333</v>
      </c>
      <c r="V61" s="157">
        <v>2098360</v>
      </c>
      <c r="W61" s="157">
        <v>2662297</v>
      </c>
      <c r="DA61" s="158" t="s">
        <v>215</v>
      </c>
    </row>
    <row r="62" spans="1:105" ht="11.5" customHeight="1" x14ac:dyDescent="0.35">
      <c r="A62" s="159" t="s">
        <v>11</v>
      </c>
      <c r="B62" s="160">
        <f t="shared" ref="B62:K62" si="2">SUM(B63:B68)</f>
        <v>13012073</v>
      </c>
      <c r="C62" s="160">
        <f t="shared" si="2"/>
        <v>4539413</v>
      </c>
      <c r="D62" s="160">
        <f t="shared" si="2"/>
        <v>4907304</v>
      </c>
      <c r="E62" s="160">
        <f t="shared" si="2"/>
        <v>5358397</v>
      </c>
      <c r="F62" s="160">
        <f t="shared" si="2"/>
        <v>6623838</v>
      </c>
      <c r="G62" s="160">
        <f t="shared" si="2"/>
        <v>7777222</v>
      </c>
      <c r="H62" s="160">
        <f t="shared" si="2"/>
        <v>9180505</v>
      </c>
      <c r="I62" s="160">
        <f t="shared" si="2"/>
        <v>10483133</v>
      </c>
      <c r="J62" s="160">
        <f t="shared" si="2"/>
        <v>11048144</v>
      </c>
      <c r="K62" s="160">
        <f t="shared" si="2"/>
        <v>11197701</v>
      </c>
      <c r="L62" s="160">
        <f t="shared" ref="L62:W62" si="3">SUM(L63:L68)</f>
        <v>11393364</v>
      </c>
      <c r="M62" s="160">
        <f t="shared" si="3"/>
        <v>12169641</v>
      </c>
      <c r="N62" s="160">
        <f t="shared" si="3"/>
        <v>12099339</v>
      </c>
      <c r="O62" s="160">
        <f t="shared" si="3"/>
        <v>11661766</v>
      </c>
      <c r="P62" s="160">
        <f t="shared" si="3"/>
        <v>12586668</v>
      </c>
      <c r="Q62" s="160">
        <f t="shared" si="3"/>
        <v>14740626</v>
      </c>
      <c r="R62" s="160">
        <f t="shared" si="3"/>
        <v>14943114</v>
      </c>
      <c r="S62" s="160">
        <f t="shared" si="3"/>
        <v>16207704</v>
      </c>
      <c r="T62" s="160">
        <f t="shared" si="3"/>
        <v>16880533</v>
      </c>
      <c r="U62" s="160">
        <f t="shared" si="3"/>
        <v>17177165</v>
      </c>
      <c r="V62" s="160">
        <f t="shared" si="3"/>
        <v>14282931</v>
      </c>
      <c r="W62" s="160">
        <f t="shared" si="3"/>
        <v>15637945</v>
      </c>
      <c r="DA62" s="161" t="s">
        <v>216</v>
      </c>
    </row>
    <row r="63" spans="1:105" ht="11.5" customHeight="1" x14ac:dyDescent="0.35">
      <c r="A63" s="162" t="s">
        <v>13</v>
      </c>
      <c r="B63" s="163">
        <v>10053472</v>
      </c>
      <c r="C63" s="163">
        <v>3325599</v>
      </c>
      <c r="D63" s="163">
        <v>3402676</v>
      </c>
      <c r="E63" s="163">
        <v>3514347</v>
      </c>
      <c r="F63" s="163">
        <v>3911517</v>
      </c>
      <c r="G63" s="163">
        <v>4328734</v>
      </c>
      <c r="H63" s="163">
        <v>4712809</v>
      </c>
      <c r="I63" s="163">
        <v>5472161</v>
      </c>
      <c r="J63" s="163">
        <v>5780470</v>
      </c>
      <c r="K63" s="163">
        <v>5909154</v>
      </c>
      <c r="L63" s="163">
        <v>5583152</v>
      </c>
      <c r="M63" s="163">
        <v>5503053</v>
      </c>
      <c r="N63" s="163">
        <v>5709308</v>
      </c>
      <c r="O63" s="163">
        <v>5466327</v>
      </c>
      <c r="P63" s="163">
        <v>5876637</v>
      </c>
      <c r="Q63" s="163">
        <v>6968933</v>
      </c>
      <c r="R63" s="163">
        <v>7048090</v>
      </c>
      <c r="S63" s="163">
        <v>8269305</v>
      </c>
      <c r="T63" s="163">
        <v>9202479</v>
      </c>
      <c r="U63" s="163">
        <v>9929783</v>
      </c>
      <c r="V63" s="163">
        <v>7699480</v>
      </c>
      <c r="W63" s="163">
        <v>8666825</v>
      </c>
      <c r="DA63" s="149" t="s">
        <v>217</v>
      </c>
    </row>
    <row r="64" spans="1:105" ht="11.5" customHeight="1" x14ac:dyDescent="0.35">
      <c r="A64" s="162" t="s">
        <v>15</v>
      </c>
      <c r="B64" s="163">
        <v>2269823</v>
      </c>
      <c r="C64" s="163">
        <v>963469</v>
      </c>
      <c r="D64" s="163">
        <v>1189793</v>
      </c>
      <c r="E64" s="163">
        <v>1481300</v>
      </c>
      <c r="F64" s="163">
        <v>2489723</v>
      </c>
      <c r="G64" s="163">
        <v>3107822</v>
      </c>
      <c r="H64" s="163">
        <v>4171891</v>
      </c>
      <c r="I64" s="163">
        <v>4643300</v>
      </c>
      <c r="J64" s="163">
        <v>4921611</v>
      </c>
      <c r="K64" s="163">
        <v>4602491</v>
      </c>
      <c r="L64" s="163">
        <v>5197113</v>
      </c>
      <c r="M64" s="163">
        <v>6365480</v>
      </c>
      <c r="N64" s="163">
        <v>5875058</v>
      </c>
      <c r="O64" s="163">
        <v>5629322</v>
      </c>
      <c r="P64" s="163">
        <v>6139307</v>
      </c>
      <c r="Q64" s="163">
        <v>7201497</v>
      </c>
      <c r="R64" s="163">
        <v>7382120</v>
      </c>
      <c r="S64" s="163">
        <v>7429068</v>
      </c>
      <c r="T64" s="163">
        <v>6769064</v>
      </c>
      <c r="U64" s="163">
        <v>6395342</v>
      </c>
      <c r="V64" s="163">
        <v>5163994</v>
      </c>
      <c r="W64" s="163">
        <v>4763630</v>
      </c>
      <c r="DA64" s="149" t="s">
        <v>218</v>
      </c>
    </row>
    <row r="65" spans="1:105" ht="11.5" customHeight="1" x14ac:dyDescent="0.35">
      <c r="A65" s="162" t="s">
        <v>17</v>
      </c>
      <c r="B65" s="163">
        <v>597776</v>
      </c>
      <c r="C65" s="163">
        <v>223392</v>
      </c>
      <c r="D65" s="163">
        <v>314835</v>
      </c>
      <c r="E65" s="163">
        <v>359958</v>
      </c>
      <c r="F65" s="163">
        <v>222598</v>
      </c>
      <c r="G65" s="163">
        <v>309686</v>
      </c>
      <c r="H65" s="163">
        <v>254568</v>
      </c>
      <c r="I65" s="163">
        <v>310922</v>
      </c>
      <c r="J65" s="163">
        <v>280077</v>
      </c>
      <c r="K65" s="163">
        <v>548631</v>
      </c>
      <c r="L65" s="163">
        <v>528334</v>
      </c>
      <c r="M65" s="163">
        <v>256152</v>
      </c>
      <c r="N65" s="163">
        <v>448608</v>
      </c>
      <c r="O65" s="163">
        <v>458330</v>
      </c>
      <c r="P65" s="163">
        <v>407751</v>
      </c>
      <c r="Q65" s="163">
        <v>411841</v>
      </c>
      <c r="R65" s="163">
        <v>361374</v>
      </c>
      <c r="S65" s="163">
        <v>310131</v>
      </c>
      <c r="T65" s="163">
        <v>568647</v>
      </c>
      <c r="U65" s="163">
        <v>355482</v>
      </c>
      <c r="V65" s="163">
        <v>281040</v>
      </c>
      <c r="W65" s="163">
        <v>350292</v>
      </c>
      <c r="DA65" s="149" t="s">
        <v>219</v>
      </c>
    </row>
    <row r="66" spans="1:105" ht="11.5" customHeight="1" x14ac:dyDescent="0.35">
      <c r="A66" s="162" t="s">
        <v>19</v>
      </c>
      <c r="B66" s="163">
        <v>91002</v>
      </c>
      <c r="C66" s="163">
        <v>26953</v>
      </c>
      <c r="D66" s="163">
        <v>0</v>
      </c>
      <c r="E66" s="163">
        <v>2792</v>
      </c>
      <c r="F66" s="163">
        <v>0</v>
      </c>
      <c r="G66" s="163">
        <v>30980</v>
      </c>
      <c r="H66" s="163">
        <v>41237</v>
      </c>
      <c r="I66" s="163">
        <v>56750</v>
      </c>
      <c r="J66" s="163">
        <v>65986</v>
      </c>
      <c r="K66" s="163">
        <v>137422</v>
      </c>
      <c r="L66" s="163">
        <v>84520</v>
      </c>
      <c r="M66" s="163">
        <v>44244</v>
      </c>
      <c r="N66" s="163">
        <v>64999</v>
      </c>
      <c r="O66" s="163">
        <v>86866</v>
      </c>
      <c r="P66" s="163">
        <v>114215</v>
      </c>
      <c r="Q66" s="163">
        <v>82343</v>
      </c>
      <c r="R66" s="163">
        <v>66501</v>
      </c>
      <c r="S66" s="163">
        <v>51102</v>
      </c>
      <c r="T66" s="163">
        <v>79181</v>
      </c>
      <c r="U66" s="163">
        <v>81906</v>
      </c>
      <c r="V66" s="163">
        <v>65363</v>
      </c>
      <c r="W66" s="163">
        <v>51731</v>
      </c>
      <c r="DA66" s="149" t="s">
        <v>220</v>
      </c>
    </row>
    <row r="67" spans="1:105" ht="11.5" customHeight="1" x14ac:dyDescent="0.35">
      <c r="A67" s="162" t="s">
        <v>21</v>
      </c>
      <c r="B67" s="163">
        <v>0</v>
      </c>
      <c r="C67" s="163">
        <v>0</v>
      </c>
      <c r="D67" s="163">
        <v>0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0</v>
      </c>
      <c r="L67" s="163">
        <v>85</v>
      </c>
      <c r="M67" s="163">
        <v>23</v>
      </c>
      <c r="N67" s="163">
        <v>168</v>
      </c>
      <c r="O67" s="163">
        <v>12689</v>
      </c>
      <c r="P67" s="163">
        <v>34382</v>
      </c>
      <c r="Q67" s="163">
        <v>45599</v>
      </c>
      <c r="R67" s="163">
        <v>45085</v>
      </c>
      <c r="S67" s="163">
        <v>70646</v>
      </c>
      <c r="T67" s="163">
        <v>116076</v>
      </c>
      <c r="U67" s="163">
        <v>154487</v>
      </c>
      <c r="V67" s="163">
        <v>532371</v>
      </c>
      <c r="W67" s="163">
        <v>888427</v>
      </c>
      <c r="DA67" s="149" t="s">
        <v>221</v>
      </c>
    </row>
    <row r="68" spans="1:105" ht="11.5" customHeight="1" x14ac:dyDescent="0.35">
      <c r="A68" s="162" t="s">
        <v>22</v>
      </c>
      <c r="B68" s="163">
        <v>0</v>
      </c>
      <c r="C68" s="163">
        <v>0</v>
      </c>
      <c r="D68" s="163">
        <v>0</v>
      </c>
      <c r="E68" s="163">
        <v>0</v>
      </c>
      <c r="F68" s="163">
        <v>0</v>
      </c>
      <c r="G68" s="163">
        <v>0</v>
      </c>
      <c r="H68" s="163">
        <v>0</v>
      </c>
      <c r="I68" s="163">
        <v>0</v>
      </c>
      <c r="J68" s="163">
        <v>0</v>
      </c>
      <c r="K68" s="163">
        <v>3</v>
      </c>
      <c r="L68" s="163">
        <v>160</v>
      </c>
      <c r="M68" s="163">
        <v>689</v>
      </c>
      <c r="N68" s="163">
        <v>1198</v>
      </c>
      <c r="O68" s="163">
        <v>8232</v>
      </c>
      <c r="P68" s="163">
        <v>14376</v>
      </c>
      <c r="Q68" s="163">
        <v>30413</v>
      </c>
      <c r="R68" s="163">
        <v>39944</v>
      </c>
      <c r="S68" s="163">
        <v>77452</v>
      </c>
      <c r="T68" s="163">
        <v>145086</v>
      </c>
      <c r="U68" s="163">
        <v>260165</v>
      </c>
      <c r="V68" s="163">
        <v>540683</v>
      </c>
      <c r="W68" s="163">
        <v>917040</v>
      </c>
      <c r="DA68" s="149" t="s">
        <v>222</v>
      </c>
    </row>
    <row r="69" spans="1:105" ht="11.5" customHeight="1" x14ac:dyDescent="0.35">
      <c r="A69" s="159" t="s">
        <v>23</v>
      </c>
      <c r="B69" s="160">
        <f t="shared" ref="B69:W69" si="4">SUM(B70:B74)</f>
        <v>4434</v>
      </c>
      <c r="C69" s="160">
        <f t="shared" si="4"/>
        <v>1578</v>
      </c>
      <c r="D69" s="160">
        <f t="shared" si="4"/>
        <v>3378</v>
      </c>
      <c r="E69" s="160">
        <f t="shared" si="4"/>
        <v>6239</v>
      </c>
      <c r="F69" s="160">
        <f t="shared" si="4"/>
        <v>9441</v>
      </c>
      <c r="G69" s="160">
        <f t="shared" si="4"/>
        <v>12414</v>
      </c>
      <c r="H69" s="160">
        <f t="shared" si="4"/>
        <v>17143</v>
      </c>
      <c r="I69" s="160">
        <f t="shared" si="4"/>
        <v>23203</v>
      </c>
      <c r="J69" s="160">
        <f t="shared" si="4"/>
        <v>29230</v>
      </c>
      <c r="K69" s="160">
        <f t="shared" si="4"/>
        <v>28136</v>
      </c>
      <c r="L69" s="160">
        <f t="shared" si="4"/>
        <v>29236</v>
      </c>
      <c r="M69" s="160">
        <f t="shared" si="4"/>
        <v>33729</v>
      </c>
      <c r="N69" s="160">
        <f t="shared" si="4"/>
        <v>34417</v>
      </c>
      <c r="O69" s="160">
        <f t="shared" si="4"/>
        <v>37293</v>
      </c>
      <c r="P69" s="160">
        <f t="shared" si="4"/>
        <v>45428</v>
      </c>
      <c r="Q69" s="160">
        <f t="shared" si="4"/>
        <v>52927</v>
      </c>
      <c r="R69" s="160">
        <f t="shared" si="4"/>
        <v>45188</v>
      </c>
      <c r="S69" s="160">
        <f t="shared" si="4"/>
        <v>48225</v>
      </c>
      <c r="T69" s="160">
        <f t="shared" si="4"/>
        <v>48534</v>
      </c>
      <c r="U69" s="160">
        <f t="shared" si="4"/>
        <v>54820</v>
      </c>
      <c r="V69" s="160">
        <f t="shared" si="4"/>
        <v>50059</v>
      </c>
      <c r="W69" s="160">
        <f t="shared" si="4"/>
        <v>54323</v>
      </c>
      <c r="DA69" s="161" t="s">
        <v>223</v>
      </c>
    </row>
    <row r="70" spans="1:105" ht="11.5" customHeight="1" x14ac:dyDescent="0.35">
      <c r="A70" s="162" t="s">
        <v>13</v>
      </c>
      <c r="B70" s="163">
        <v>2258</v>
      </c>
      <c r="C70" s="163">
        <v>15</v>
      </c>
      <c r="D70" s="163">
        <v>50</v>
      </c>
      <c r="E70" s="163">
        <v>29</v>
      </c>
      <c r="F70" s="163">
        <v>38</v>
      </c>
      <c r="G70" s="163">
        <v>14</v>
      </c>
      <c r="H70" s="163">
        <v>93</v>
      </c>
      <c r="I70" s="163">
        <v>161</v>
      </c>
      <c r="J70" s="163">
        <v>182</v>
      </c>
      <c r="K70" s="163">
        <v>56</v>
      </c>
      <c r="L70" s="163">
        <v>91</v>
      </c>
      <c r="M70" s="163">
        <v>94</v>
      </c>
      <c r="N70" s="163">
        <v>62</v>
      </c>
      <c r="O70" s="163">
        <v>583</v>
      </c>
      <c r="P70" s="163">
        <v>33</v>
      </c>
      <c r="Q70" s="163">
        <v>31</v>
      </c>
      <c r="R70" s="163">
        <v>28</v>
      </c>
      <c r="S70" s="163">
        <v>22</v>
      </c>
      <c r="T70" s="163">
        <v>7</v>
      </c>
      <c r="U70" s="163">
        <v>594</v>
      </c>
      <c r="V70" s="163">
        <v>29</v>
      </c>
      <c r="W70" s="163">
        <v>36</v>
      </c>
      <c r="DA70" s="149" t="s">
        <v>224</v>
      </c>
    </row>
    <row r="71" spans="1:105" ht="11.5" customHeight="1" x14ac:dyDescent="0.35">
      <c r="A71" s="162" t="s">
        <v>15</v>
      </c>
      <c r="B71" s="163">
        <v>2051</v>
      </c>
      <c r="C71" s="163">
        <v>1478</v>
      </c>
      <c r="D71" s="163">
        <v>3279</v>
      </c>
      <c r="E71" s="163">
        <v>6056</v>
      </c>
      <c r="F71" s="163">
        <v>8722</v>
      </c>
      <c r="G71" s="163">
        <v>11955</v>
      </c>
      <c r="H71" s="163">
        <v>16291</v>
      </c>
      <c r="I71" s="163">
        <v>22235</v>
      </c>
      <c r="J71" s="163">
        <v>28215</v>
      </c>
      <c r="K71" s="163">
        <v>27022</v>
      </c>
      <c r="L71" s="163">
        <v>28040</v>
      </c>
      <c r="M71" s="163">
        <v>30972</v>
      </c>
      <c r="N71" s="163">
        <v>33109</v>
      </c>
      <c r="O71" s="163">
        <v>33544</v>
      </c>
      <c r="P71" s="163">
        <v>43271</v>
      </c>
      <c r="Q71" s="163">
        <v>49708</v>
      </c>
      <c r="R71" s="163">
        <v>43459</v>
      </c>
      <c r="S71" s="163">
        <v>44285</v>
      </c>
      <c r="T71" s="163">
        <v>44786</v>
      </c>
      <c r="U71" s="163">
        <v>47391</v>
      </c>
      <c r="V71" s="163">
        <v>41019</v>
      </c>
      <c r="W71" s="163">
        <v>44233</v>
      </c>
      <c r="DA71" s="149" t="s">
        <v>225</v>
      </c>
    </row>
    <row r="72" spans="1:105" ht="11.5" customHeight="1" x14ac:dyDescent="0.35">
      <c r="A72" s="162" t="s">
        <v>17</v>
      </c>
      <c r="B72" s="163">
        <v>67</v>
      </c>
      <c r="C72" s="163">
        <v>15</v>
      </c>
      <c r="D72" s="163">
        <v>1</v>
      </c>
      <c r="E72" s="163">
        <v>10</v>
      </c>
      <c r="F72" s="163">
        <v>598</v>
      </c>
      <c r="G72" s="163">
        <v>70</v>
      </c>
      <c r="H72" s="163">
        <v>19</v>
      </c>
      <c r="I72" s="163">
        <v>57</v>
      </c>
      <c r="J72" s="163">
        <v>52</v>
      </c>
      <c r="K72" s="163">
        <v>95</v>
      </c>
      <c r="L72" s="163">
        <v>37</v>
      </c>
      <c r="M72" s="163">
        <v>18</v>
      </c>
      <c r="N72" s="163">
        <v>11</v>
      </c>
      <c r="O72" s="163">
        <v>42</v>
      </c>
      <c r="P72" s="163">
        <v>83</v>
      </c>
      <c r="Q72" s="163">
        <v>92</v>
      </c>
      <c r="R72" s="163">
        <v>12</v>
      </c>
      <c r="S72" s="163">
        <v>13</v>
      </c>
      <c r="T72" s="163">
        <v>154</v>
      </c>
      <c r="U72" s="163">
        <v>83</v>
      </c>
      <c r="V72" s="163">
        <v>70</v>
      </c>
      <c r="W72" s="163">
        <v>205</v>
      </c>
      <c r="DA72" s="149" t="s">
        <v>226</v>
      </c>
    </row>
    <row r="73" spans="1:105" ht="11.5" customHeight="1" x14ac:dyDescent="0.35">
      <c r="A73" s="162" t="s">
        <v>19</v>
      </c>
      <c r="B73" s="163">
        <v>3</v>
      </c>
      <c r="C73" s="163">
        <v>57</v>
      </c>
      <c r="D73" s="163">
        <v>44</v>
      </c>
      <c r="E73" s="163">
        <v>138</v>
      </c>
      <c r="F73" s="163">
        <v>80</v>
      </c>
      <c r="G73" s="163">
        <v>361</v>
      </c>
      <c r="H73" s="163">
        <v>707</v>
      </c>
      <c r="I73" s="163">
        <v>730</v>
      </c>
      <c r="J73" s="163">
        <v>738</v>
      </c>
      <c r="K73" s="163">
        <v>900</v>
      </c>
      <c r="L73" s="163">
        <v>815</v>
      </c>
      <c r="M73" s="163">
        <v>2484</v>
      </c>
      <c r="N73" s="163">
        <v>1218</v>
      </c>
      <c r="O73" s="163">
        <v>2192</v>
      </c>
      <c r="P73" s="163">
        <v>1704</v>
      </c>
      <c r="Q73" s="163">
        <v>2794</v>
      </c>
      <c r="R73" s="163">
        <v>1304</v>
      </c>
      <c r="S73" s="163">
        <v>3363</v>
      </c>
      <c r="T73" s="163">
        <v>2875</v>
      </c>
      <c r="U73" s="163">
        <v>4901</v>
      </c>
      <c r="V73" s="163">
        <v>6926</v>
      </c>
      <c r="W73" s="163">
        <v>6823</v>
      </c>
      <c r="DA73" s="149" t="s">
        <v>227</v>
      </c>
    </row>
    <row r="74" spans="1:105" ht="11.5" customHeight="1" x14ac:dyDescent="0.35">
      <c r="A74" s="162" t="s">
        <v>22</v>
      </c>
      <c r="B74" s="163">
        <v>55</v>
      </c>
      <c r="C74" s="163">
        <v>13</v>
      </c>
      <c r="D74" s="163">
        <v>4</v>
      </c>
      <c r="E74" s="163">
        <v>6</v>
      </c>
      <c r="F74" s="163">
        <v>3</v>
      </c>
      <c r="G74" s="163">
        <v>14</v>
      </c>
      <c r="H74" s="163">
        <v>33</v>
      </c>
      <c r="I74" s="163">
        <v>20</v>
      </c>
      <c r="J74" s="163">
        <v>43</v>
      </c>
      <c r="K74" s="163">
        <v>63</v>
      </c>
      <c r="L74" s="163">
        <v>253</v>
      </c>
      <c r="M74" s="163">
        <v>161</v>
      </c>
      <c r="N74" s="163">
        <v>17</v>
      </c>
      <c r="O74" s="163">
        <v>932</v>
      </c>
      <c r="P74" s="163">
        <v>337</v>
      </c>
      <c r="Q74" s="163">
        <v>302</v>
      </c>
      <c r="R74" s="163">
        <v>385</v>
      </c>
      <c r="S74" s="163">
        <v>542</v>
      </c>
      <c r="T74" s="163">
        <v>712</v>
      </c>
      <c r="U74" s="163">
        <v>1851</v>
      </c>
      <c r="V74" s="163">
        <v>2015</v>
      </c>
      <c r="W74" s="163">
        <v>3026</v>
      </c>
      <c r="DA74" s="149" t="s">
        <v>228</v>
      </c>
    </row>
    <row r="75" spans="1:105" ht="11.5" customHeight="1" x14ac:dyDescent="0.35">
      <c r="A75" s="153" t="s">
        <v>25</v>
      </c>
      <c r="B75" s="154">
        <f t="shared" ref="B75:W75" si="5">B76+B82</f>
        <v>253619</v>
      </c>
      <c r="C75" s="154">
        <f t="shared" si="5"/>
        <v>138727</v>
      </c>
      <c r="D75" s="154">
        <f t="shared" si="5"/>
        <v>206976</v>
      </c>
      <c r="E75" s="154">
        <f t="shared" si="5"/>
        <v>253169</v>
      </c>
      <c r="F75" s="154">
        <f t="shared" si="5"/>
        <v>343663</v>
      </c>
      <c r="G75" s="154">
        <f t="shared" si="5"/>
        <v>643344</v>
      </c>
      <c r="H75" s="154">
        <f t="shared" si="5"/>
        <v>931202</v>
      </c>
      <c r="I75" s="154">
        <f t="shared" si="5"/>
        <v>1518802</v>
      </c>
      <c r="J75" s="154">
        <f t="shared" si="5"/>
        <v>1296274</v>
      </c>
      <c r="K75" s="154">
        <f t="shared" si="5"/>
        <v>1267007</v>
      </c>
      <c r="L75" s="154">
        <f t="shared" si="5"/>
        <v>1510868</v>
      </c>
      <c r="M75" s="154">
        <f t="shared" si="5"/>
        <v>1640284</v>
      </c>
      <c r="N75" s="154">
        <f t="shared" si="5"/>
        <v>1537003</v>
      </c>
      <c r="O75" s="154">
        <f t="shared" si="5"/>
        <v>1806685</v>
      </c>
      <c r="P75" s="154">
        <f t="shared" si="5"/>
        <v>2330701</v>
      </c>
      <c r="Q75" s="154">
        <f t="shared" si="5"/>
        <v>2611807</v>
      </c>
      <c r="R75" s="154">
        <f t="shared" si="5"/>
        <v>2484143</v>
      </c>
      <c r="S75" s="154">
        <f t="shared" si="5"/>
        <v>2550972</v>
      </c>
      <c r="T75" s="154">
        <f t="shared" si="5"/>
        <v>2743844</v>
      </c>
      <c r="U75" s="154">
        <f t="shared" si="5"/>
        <v>2965716</v>
      </c>
      <c r="V75" s="154">
        <f t="shared" si="5"/>
        <v>2295257</v>
      </c>
      <c r="W75" s="154">
        <f t="shared" si="5"/>
        <v>2546304</v>
      </c>
      <c r="DA75" s="155" t="s">
        <v>229</v>
      </c>
    </row>
    <row r="76" spans="1:105" ht="11.5" customHeight="1" x14ac:dyDescent="0.35">
      <c r="A76" s="156" t="s">
        <v>57</v>
      </c>
      <c r="B76" s="157">
        <f t="shared" ref="B76:W76" si="6">SUM(B77:B81)</f>
        <v>251340</v>
      </c>
      <c r="C76" s="157">
        <f t="shared" si="6"/>
        <v>138092</v>
      </c>
      <c r="D76" s="157">
        <f t="shared" si="6"/>
        <v>205536</v>
      </c>
      <c r="E76" s="157">
        <f t="shared" si="6"/>
        <v>249395</v>
      </c>
      <c r="F76" s="157">
        <f t="shared" si="6"/>
        <v>303367</v>
      </c>
      <c r="G76" s="157">
        <f t="shared" si="6"/>
        <v>563639</v>
      </c>
      <c r="H76" s="157">
        <f t="shared" si="6"/>
        <v>758340</v>
      </c>
      <c r="I76" s="157">
        <f t="shared" si="6"/>
        <v>1312234</v>
      </c>
      <c r="J76" s="157">
        <f t="shared" si="6"/>
        <v>1040052</v>
      </c>
      <c r="K76" s="157">
        <f t="shared" si="6"/>
        <v>1049434</v>
      </c>
      <c r="L76" s="157">
        <f t="shared" si="6"/>
        <v>1213472</v>
      </c>
      <c r="M76" s="157">
        <f t="shared" si="6"/>
        <v>1308385</v>
      </c>
      <c r="N76" s="157">
        <f t="shared" si="6"/>
        <v>1244083</v>
      </c>
      <c r="O76" s="157">
        <f t="shared" si="6"/>
        <v>1469389</v>
      </c>
      <c r="P76" s="157">
        <f t="shared" si="6"/>
        <v>1968952</v>
      </c>
      <c r="Q76" s="157">
        <f t="shared" si="6"/>
        <v>2225819</v>
      </c>
      <c r="R76" s="157">
        <f t="shared" si="6"/>
        <v>2075711</v>
      </c>
      <c r="S76" s="157">
        <f t="shared" si="6"/>
        <v>2074094</v>
      </c>
      <c r="T76" s="157">
        <f t="shared" si="6"/>
        <v>2252295</v>
      </c>
      <c r="U76" s="157">
        <f t="shared" si="6"/>
        <v>2415603</v>
      </c>
      <c r="V76" s="157">
        <f t="shared" si="6"/>
        <v>1931814</v>
      </c>
      <c r="W76" s="157">
        <f t="shared" si="6"/>
        <v>2067716</v>
      </c>
      <c r="DA76" s="158" t="s">
        <v>230</v>
      </c>
    </row>
    <row r="77" spans="1:105" ht="11.5" customHeight="1" x14ac:dyDescent="0.35">
      <c r="A77" s="162" t="s">
        <v>13</v>
      </c>
      <c r="B77" s="163">
        <v>36030</v>
      </c>
      <c r="C77" s="163">
        <v>8732</v>
      </c>
      <c r="D77" s="163">
        <v>13146</v>
      </c>
      <c r="E77" s="163">
        <v>15616</v>
      </c>
      <c r="F77" s="163">
        <v>19347</v>
      </c>
      <c r="G77" s="163">
        <v>26571</v>
      </c>
      <c r="H77" s="163">
        <v>37922</v>
      </c>
      <c r="I77" s="163">
        <v>58621</v>
      </c>
      <c r="J77" s="163">
        <v>94774</v>
      </c>
      <c r="K77" s="163">
        <v>57007</v>
      </c>
      <c r="L77" s="163">
        <v>105738</v>
      </c>
      <c r="M77" s="163">
        <v>91394</v>
      </c>
      <c r="N77" s="163">
        <v>107650</v>
      </c>
      <c r="O77" s="163">
        <v>126968</v>
      </c>
      <c r="P77" s="163">
        <v>93164</v>
      </c>
      <c r="Q77" s="163">
        <v>134409</v>
      </c>
      <c r="R77" s="163">
        <v>169888</v>
      </c>
      <c r="S77" s="163">
        <v>147839</v>
      </c>
      <c r="T77" s="163">
        <v>187383</v>
      </c>
      <c r="U77" s="163">
        <v>167688</v>
      </c>
      <c r="V77" s="163">
        <v>148685</v>
      </c>
      <c r="W77" s="163">
        <v>176754</v>
      </c>
      <c r="DA77" s="149" t="s">
        <v>231</v>
      </c>
    </row>
    <row r="78" spans="1:105" ht="11.5" customHeight="1" x14ac:dyDescent="0.35">
      <c r="A78" s="162" t="s">
        <v>15</v>
      </c>
      <c r="B78" s="163">
        <v>174382</v>
      </c>
      <c r="C78" s="163">
        <v>123612</v>
      </c>
      <c r="D78" s="163">
        <v>173694</v>
      </c>
      <c r="E78" s="163">
        <v>222270</v>
      </c>
      <c r="F78" s="163">
        <v>279505</v>
      </c>
      <c r="G78" s="163">
        <v>526968</v>
      </c>
      <c r="H78" s="163">
        <v>701046</v>
      </c>
      <c r="I78" s="163">
        <v>1241926</v>
      </c>
      <c r="J78" s="163">
        <v>929441</v>
      </c>
      <c r="K78" s="163">
        <v>973296</v>
      </c>
      <c r="L78" s="163">
        <v>1079461</v>
      </c>
      <c r="M78" s="163">
        <v>1199769</v>
      </c>
      <c r="N78" s="163">
        <v>1099601</v>
      </c>
      <c r="O78" s="163">
        <v>1321556</v>
      </c>
      <c r="P78" s="163">
        <v>1834843</v>
      </c>
      <c r="Q78" s="163">
        <v>2063549</v>
      </c>
      <c r="R78" s="163">
        <v>1867223</v>
      </c>
      <c r="S78" s="163">
        <v>1892345</v>
      </c>
      <c r="T78" s="163">
        <v>2001382</v>
      </c>
      <c r="U78" s="163">
        <v>2190961</v>
      </c>
      <c r="V78" s="163">
        <v>1728639</v>
      </c>
      <c r="W78" s="163">
        <v>1820504</v>
      </c>
      <c r="DA78" s="149" t="s">
        <v>232</v>
      </c>
    </row>
    <row r="79" spans="1:105" ht="11.5" customHeight="1" x14ac:dyDescent="0.35">
      <c r="A79" s="162" t="s">
        <v>17</v>
      </c>
      <c r="B79" s="163">
        <v>40907</v>
      </c>
      <c r="C79" s="163">
        <v>5747</v>
      </c>
      <c r="D79" s="163">
        <v>18695</v>
      </c>
      <c r="E79" s="163">
        <v>11149</v>
      </c>
      <c r="F79" s="163">
        <v>3667</v>
      </c>
      <c r="G79" s="163">
        <v>8770</v>
      </c>
      <c r="H79" s="163">
        <v>17457</v>
      </c>
      <c r="I79" s="163">
        <v>10869</v>
      </c>
      <c r="J79" s="163">
        <v>10136</v>
      </c>
      <c r="K79" s="163">
        <v>10027</v>
      </c>
      <c r="L79" s="163">
        <v>11258</v>
      </c>
      <c r="M79" s="163">
        <v>12168</v>
      </c>
      <c r="N79" s="163">
        <v>14640</v>
      </c>
      <c r="O79" s="163">
        <v>7703</v>
      </c>
      <c r="P79" s="163">
        <v>27336</v>
      </c>
      <c r="Q79" s="163">
        <v>8851</v>
      </c>
      <c r="R79" s="163">
        <v>12505</v>
      </c>
      <c r="S79" s="163">
        <v>10562</v>
      </c>
      <c r="T79" s="163">
        <v>17149</v>
      </c>
      <c r="U79" s="163">
        <v>18978</v>
      </c>
      <c r="V79" s="163">
        <v>14867</v>
      </c>
      <c r="W79" s="163">
        <v>14637</v>
      </c>
      <c r="DA79" s="149" t="s">
        <v>233</v>
      </c>
    </row>
    <row r="80" spans="1:105" ht="11.5" customHeight="1" x14ac:dyDescent="0.35">
      <c r="A80" s="162" t="s">
        <v>19</v>
      </c>
      <c r="B80" s="163">
        <v>0</v>
      </c>
      <c r="C80" s="163">
        <v>0</v>
      </c>
      <c r="D80" s="163">
        <v>0</v>
      </c>
      <c r="E80" s="163">
        <v>360</v>
      </c>
      <c r="F80" s="163">
        <v>848</v>
      </c>
      <c r="G80" s="163">
        <v>1329</v>
      </c>
      <c r="H80" s="163">
        <v>1914</v>
      </c>
      <c r="I80" s="163">
        <v>818</v>
      </c>
      <c r="J80" s="163">
        <v>5673</v>
      </c>
      <c r="K80" s="163">
        <v>9100</v>
      </c>
      <c r="L80" s="163">
        <v>16989</v>
      </c>
      <c r="M80" s="163">
        <v>5016</v>
      </c>
      <c r="N80" s="163">
        <v>19950</v>
      </c>
      <c r="O80" s="163">
        <v>7930</v>
      </c>
      <c r="P80" s="163">
        <v>8060</v>
      </c>
      <c r="Q80" s="163">
        <v>11950</v>
      </c>
      <c r="R80" s="163">
        <v>16226</v>
      </c>
      <c r="S80" s="163">
        <v>10788</v>
      </c>
      <c r="T80" s="163">
        <v>20891</v>
      </c>
      <c r="U80" s="163">
        <v>14383</v>
      </c>
      <c r="V80" s="163">
        <v>11510</v>
      </c>
      <c r="W80" s="163">
        <v>8345</v>
      </c>
      <c r="DA80" s="149" t="s">
        <v>234</v>
      </c>
    </row>
    <row r="81" spans="1:105" ht="11.5" customHeight="1" x14ac:dyDescent="0.35">
      <c r="A81" s="162" t="s">
        <v>22</v>
      </c>
      <c r="B81" s="163">
        <v>21</v>
      </c>
      <c r="C81" s="163">
        <v>1</v>
      </c>
      <c r="D81" s="163">
        <v>1</v>
      </c>
      <c r="E81" s="163">
        <v>0</v>
      </c>
      <c r="F81" s="163">
        <v>0</v>
      </c>
      <c r="G81" s="163">
        <v>1</v>
      </c>
      <c r="H81" s="163">
        <v>1</v>
      </c>
      <c r="I81" s="163">
        <v>0</v>
      </c>
      <c r="J81" s="163">
        <v>28</v>
      </c>
      <c r="K81" s="163">
        <v>4</v>
      </c>
      <c r="L81" s="163">
        <v>26</v>
      </c>
      <c r="M81" s="163">
        <v>38</v>
      </c>
      <c r="N81" s="163">
        <v>2242</v>
      </c>
      <c r="O81" s="163">
        <v>5232</v>
      </c>
      <c r="P81" s="163">
        <v>5549</v>
      </c>
      <c r="Q81" s="163">
        <v>7060</v>
      </c>
      <c r="R81" s="163">
        <v>9869</v>
      </c>
      <c r="S81" s="163">
        <v>12560</v>
      </c>
      <c r="T81" s="163">
        <v>25490</v>
      </c>
      <c r="U81" s="163">
        <v>23593</v>
      </c>
      <c r="V81" s="163">
        <v>28113</v>
      </c>
      <c r="W81" s="163">
        <v>47476</v>
      </c>
      <c r="DA81" s="149" t="s">
        <v>235</v>
      </c>
    </row>
    <row r="82" spans="1:105" ht="11.5" customHeight="1" x14ac:dyDescent="0.35">
      <c r="A82" s="159" t="s">
        <v>58</v>
      </c>
      <c r="B82" s="160">
        <f t="shared" ref="B82:W82" si="7">SUM(B83:B84)</f>
        <v>2279</v>
      </c>
      <c r="C82" s="160">
        <f t="shared" si="7"/>
        <v>635</v>
      </c>
      <c r="D82" s="160">
        <f t="shared" si="7"/>
        <v>1440</v>
      </c>
      <c r="E82" s="160">
        <f t="shared" si="7"/>
        <v>3774</v>
      </c>
      <c r="F82" s="160">
        <f t="shared" si="7"/>
        <v>40296</v>
      </c>
      <c r="G82" s="160">
        <f t="shared" si="7"/>
        <v>79705</v>
      </c>
      <c r="H82" s="160">
        <f t="shared" si="7"/>
        <v>172862</v>
      </c>
      <c r="I82" s="160">
        <f t="shared" si="7"/>
        <v>206568</v>
      </c>
      <c r="J82" s="160">
        <f t="shared" si="7"/>
        <v>256222</v>
      </c>
      <c r="K82" s="160">
        <f t="shared" si="7"/>
        <v>217573</v>
      </c>
      <c r="L82" s="160">
        <f t="shared" si="7"/>
        <v>297396</v>
      </c>
      <c r="M82" s="160">
        <f t="shared" si="7"/>
        <v>331899</v>
      </c>
      <c r="N82" s="160">
        <f t="shared" si="7"/>
        <v>292920</v>
      </c>
      <c r="O82" s="160">
        <f t="shared" si="7"/>
        <v>337296</v>
      </c>
      <c r="P82" s="160">
        <f t="shared" si="7"/>
        <v>361749</v>
      </c>
      <c r="Q82" s="160">
        <f t="shared" si="7"/>
        <v>385988</v>
      </c>
      <c r="R82" s="160">
        <f t="shared" si="7"/>
        <v>408432</v>
      </c>
      <c r="S82" s="160">
        <f t="shared" si="7"/>
        <v>476878</v>
      </c>
      <c r="T82" s="160">
        <f t="shared" si="7"/>
        <v>491549</v>
      </c>
      <c r="U82" s="160">
        <f t="shared" si="7"/>
        <v>550113</v>
      </c>
      <c r="V82" s="160">
        <f t="shared" si="7"/>
        <v>363443</v>
      </c>
      <c r="W82" s="160">
        <f t="shared" si="7"/>
        <v>478588</v>
      </c>
      <c r="DA82" s="161" t="s">
        <v>236</v>
      </c>
    </row>
    <row r="83" spans="1:105" ht="11.5" customHeight="1" x14ac:dyDescent="0.35">
      <c r="A83" s="162" t="s">
        <v>12</v>
      </c>
      <c r="B83" s="163">
        <v>37</v>
      </c>
      <c r="C83" s="163">
        <v>22</v>
      </c>
      <c r="D83" s="163">
        <v>921</v>
      </c>
      <c r="E83" s="163">
        <v>3456</v>
      </c>
      <c r="F83" s="163">
        <v>38585</v>
      </c>
      <c r="G83" s="163">
        <v>79158</v>
      </c>
      <c r="H83" s="163">
        <v>172048</v>
      </c>
      <c r="I83" s="163">
        <v>205583</v>
      </c>
      <c r="J83" s="163">
        <v>254164</v>
      </c>
      <c r="K83" s="163">
        <v>216845</v>
      </c>
      <c r="L83" s="163">
        <v>273270</v>
      </c>
      <c r="M83" s="163">
        <v>309546</v>
      </c>
      <c r="N83" s="163">
        <v>265972</v>
      </c>
      <c r="O83" s="163">
        <v>291237</v>
      </c>
      <c r="P83" s="163">
        <v>325678</v>
      </c>
      <c r="Q83" s="163">
        <v>340978</v>
      </c>
      <c r="R83" s="163">
        <v>347713</v>
      </c>
      <c r="S83" s="163">
        <v>409066</v>
      </c>
      <c r="T83" s="163">
        <v>462047</v>
      </c>
      <c r="U83" s="163">
        <v>481154</v>
      </c>
      <c r="V83" s="163">
        <v>313605</v>
      </c>
      <c r="W83" s="163">
        <v>393027</v>
      </c>
      <c r="DA83" s="149" t="s">
        <v>237</v>
      </c>
    </row>
    <row r="84" spans="1:105" ht="11.5" customHeight="1" x14ac:dyDescent="0.35">
      <c r="A84" s="164" t="s">
        <v>29</v>
      </c>
      <c r="B84" s="165">
        <v>2242</v>
      </c>
      <c r="C84" s="165">
        <v>613</v>
      </c>
      <c r="D84" s="165">
        <v>519</v>
      </c>
      <c r="E84" s="165">
        <v>318</v>
      </c>
      <c r="F84" s="165">
        <v>1711</v>
      </c>
      <c r="G84" s="165">
        <v>547</v>
      </c>
      <c r="H84" s="165">
        <v>814</v>
      </c>
      <c r="I84" s="165">
        <v>985</v>
      </c>
      <c r="J84" s="165">
        <v>2058</v>
      </c>
      <c r="K84" s="165">
        <v>728</v>
      </c>
      <c r="L84" s="165">
        <v>24126</v>
      </c>
      <c r="M84" s="165">
        <v>22353</v>
      </c>
      <c r="N84" s="165">
        <v>26948</v>
      </c>
      <c r="O84" s="165">
        <v>46059</v>
      </c>
      <c r="P84" s="165">
        <v>36071</v>
      </c>
      <c r="Q84" s="165">
        <v>45010</v>
      </c>
      <c r="R84" s="165">
        <v>60719</v>
      </c>
      <c r="S84" s="165">
        <v>67812</v>
      </c>
      <c r="T84" s="165">
        <v>29502</v>
      </c>
      <c r="U84" s="165">
        <v>68959</v>
      </c>
      <c r="V84" s="165">
        <v>49838</v>
      </c>
      <c r="W84" s="165">
        <v>85561</v>
      </c>
      <c r="DA84" s="166" t="s">
        <v>238</v>
      </c>
    </row>
    <row r="85" spans="1:105" x14ac:dyDescent="0.3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DA85" s="149"/>
    </row>
    <row r="86" spans="1:105" ht="11.5" customHeight="1" x14ac:dyDescent="0.35">
      <c r="A86" s="173" t="s">
        <v>36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DA86" s="175"/>
    </row>
    <row r="87" spans="1:105" x14ac:dyDescent="0.35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DA87" s="149"/>
    </row>
    <row r="88" spans="1:105" ht="11.5" customHeight="1" x14ac:dyDescent="0.35">
      <c r="A88" s="150" t="s">
        <v>239</v>
      </c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DA88" s="152"/>
    </row>
    <row r="89" spans="1:105" ht="11.5" customHeight="1" x14ac:dyDescent="0.35">
      <c r="A89" s="153" t="s">
        <v>7</v>
      </c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DA89" s="155"/>
    </row>
    <row r="90" spans="1:105" ht="11.5" customHeight="1" x14ac:dyDescent="0.35">
      <c r="A90" s="156" t="s">
        <v>159</v>
      </c>
      <c r="B90" s="178">
        <v>3.8484451341485877</v>
      </c>
      <c r="C90" s="178">
        <v>3.8065040427982169</v>
      </c>
      <c r="D90" s="178">
        <v>3.7622802459910414</v>
      </c>
      <c r="E90" s="178">
        <v>3.7206267368064028</v>
      </c>
      <c r="F90" s="178">
        <v>3.6817010163299924</v>
      </c>
      <c r="G90" s="178">
        <v>3.6379129404289698</v>
      </c>
      <c r="H90" s="178">
        <v>3.5880051603824921</v>
      </c>
      <c r="I90" s="178">
        <v>3.5298660460559828</v>
      </c>
      <c r="J90" s="178">
        <v>3.4659534376981243</v>
      </c>
      <c r="K90" s="178">
        <v>3.4042245456568008</v>
      </c>
      <c r="L90" s="178">
        <v>3.3552439662889117</v>
      </c>
      <c r="M90" s="178">
        <v>3.3086768290279265</v>
      </c>
      <c r="N90" s="178">
        <v>3.256156525849967</v>
      </c>
      <c r="O90" s="178">
        <v>3.2141129976337872</v>
      </c>
      <c r="P90" s="178">
        <v>3.1567702988963102</v>
      </c>
      <c r="Q90" s="178">
        <v>3.1116564324426164</v>
      </c>
      <c r="R90" s="178">
        <v>3.0596661485710182</v>
      </c>
      <c r="S90" s="178">
        <v>3.0171045048353418</v>
      </c>
      <c r="T90" s="178">
        <v>2.9679004345061717</v>
      </c>
      <c r="U90" s="178">
        <v>2.9170897120978951</v>
      </c>
      <c r="V90" s="178">
        <v>2.8762073607270606</v>
      </c>
      <c r="W90" s="178">
        <v>2.8157611539707355</v>
      </c>
      <c r="DA90" s="158" t="s">
        <v>240</v>
      </c>
    </row>
    <row r="91" spans="1:105" ht="11.5" customHeight="1" x14ac:dyDescent="0.35">
      <c r="A91" s="159" t="s">
        <v>11</v>
      </c>
      <c r="B91" s="179">
        <v>7.6650214106961636</v>
      </c>
      <c r="C91" s="179">
        <v>7.5884697765689486</v>
      </c>
      <c r="D91" s="179">
        <v>7.5158507064398785</v>
      </c>
      <c r="E91" s="179">
        <v>7.4424966823487102</v>
      </c>
      <c r="F91" s="179">
        <v>7.3654407557170645</v>
      </c>
      <c r="G91" s="179">
        <v>7.2933825024465797</v>
      </c>
      <c r="H91" s="179">
        <v>7.2215893384770951</v>
      </c>
      <c r="I91" s="179">
        <v>7.1498053962565482</v>
      </c>
      <c r="J91" s="179">
        <v>7.0743869976811391</v>
      </c>
      <c r="K91" s="179">
        <v>6.9846199271874783</v>
      </c>
      <c r="L91" s="179">
        <v>6.8970488054086507</v>
      </c>
      <c r="M91" s="179">
        <v>6.8049327795089694</v>
      </c>
      <c r="N91" s="179">
        <v>6.7175824233938286</v>
      </c>
      <c r="O91" s="179">
        <v>6.6303788069433454</v>
      </c>
      <c r="P91" s="179">
        <v>6.5286518943194984</v>
      </c>
      <c r="Q91" s="179">
        <v>6.4148870172051442</v>
      </c>
      <c r="R91" s="179">
        <v>6.3079848324246885</v>
      </c>
      <c r="S91" s="179">
        <v>6.194264157430827</v>
      </c>
      <c r="T91" s="179">
        <v>6.0801882855776945</v>
      </c>
      <c r="U91" s="179">
        <v>5.9842842615771472</v>
      </c>
      <c r="V91" s="179">
        <v>5.8860597412976041</v>
      </c>
      <c r="W91" s="179">
        <v>5.7642563205707074</v>
      </c>
      <c r="DA91" s="161" t="s">
        <v>241</v>
      </c>
    </row>
    <row r="92" spans="1:105" ht="11.5" customHeight="1" x14ac:dyDescent="0.35">
      <c r="A92" s="162" t="s">
        <v>13</v>
      </c>
      <c r="B92" s="180">
        <v>7.7899416950115317</v>
      </c>
      <c r="C92" s="180">
        <v>7.7423528791106611</v>
      </c>
      <c r="D92" s="180">
        <v>7.6965388366407232</v>
      </c>
      <c r="E92" s="180">
        <v>7.648368968096805</v>
      </c>
      <c r="F92" s="180">
        <v>7.6018315461425479</v>
      </c>
      <c r="G92" s="180">
        <v>7.5533799178965646</v>
      </c>
      <c r="H92" s="180">
        <v>7.5003328798566207</v>
      </c>
      <c r="I92" s="180">
        <v>7.4410343630474536</v>
      </c>
      <c r="J92" s="180">
        <v>7.3721777911639439</v>
      </c>
      <c r="K92" s="180">
        <v>7.2832056246593035</v>
      </c>
      <c r="L92" s="180">
        <v>7.1939633517247206</v>
      </c>
      <c r="M92" s="180">
        <v>7.1019870964226</v>
      </c>
      <c r="N92" s="180">
        <v>7.0146207394497129</v>
      </c>
      <c r="O92" s="180">
        <v>6.9199742291208581</v>
      </c>
      <c r="P92" s="180">
        <v>6.8110940060917455</v>
      </c>
      <c r="Q92" s="180">
        <v>6.6905918460871945</v>
      </c>
      <c r="R92" s="180">
        <v>6.579620262324501</v>
      </c>
      <c r="S92" s="180">
        <v>6.4516329484492001</v>
      </c>
      <c r="T92" s="180">
        <v>6.3091241151707305</v>
      </c>
      <c r="U92" s="180">
        <v>6.1930760334538393</v>
      </c>
      <c r="V92" s="180">
        <v>6.0831705500035858</v>
      </c>
      <c r="W92" s="180">
        <v>5.9536947505795998</v>
      </c>
      <c r="DA92" s="149" t="s">
        <v>242</v>
      </c>
    </row>
    <row r="93" spans="1:105" ht="11.5" customHeight="1" x14ac:dyDescent="0.35">
      <c r="A93" s="162" t="s">
        <v>15</v>
      </c>
      <c r="B93" s="180">
        <v>7.2035059307084195</v>
      </c>
      <c r="C93" s="180">
        <v>7.0801731558003569</v>
      </c>
      <c r="D93" s="180">
        <v>6.9857505521898977</v>
      </c>
      <c r="E93" s="180">
        <v>6.9001606765554522</v>
      </c>
      <c r="F93" s="180">
        <v>6.8078697993118915</v>
      </c>
      <c r="G93" s="180">
        <v>6.7251158028549129</v>
      </c>
      <c r="H93" s="180">
        <v>6.6673466214149162</v>
      </c>
      <c r="I93" s="180">
        <v>6.6141857093313021</v>
      </c>
      <c r="J93" s="180">
        <v>6.5649416250243364</v>
      </c>
      <c r="K93" s="180">
        <v>6.514633804834796</v>
      </c>
      <c r="L93" s="180">
        <v>6.4535709328864854</v>
      </c>
      <c r="M93" s="180">
        <v>6.3853542006907924</v>
      </c>
      <c r="N93" s="180">
        <v>6.3145477512533539</v>
      </c>
      <c r="O93" s="180">
        <v>6.2443867541547764</v>
      </c>
      <c r="P93" s="180">
        <v>6.1638950296032027</v>
      </c>
      <c r="Q93" s="180">
        <v>6.0671233158720552</v>
      </c>
      <c r="R93" s="180">
        <v>5.96694384055328</v>
      </c>
      <c r="S93" s="180">
        <v>5.8725185839689287</v>
      </c>
      <c r="T93" s="180">
        <v>5.8000946721227908</v>
      </c>
      <c r="U93" s="180">
        <v>5.7329959906037624</v>
      </c>
      <c r="V93" s="180">
        <v>5.6758900583082461</v>
      </c>
      <c r="W93" s="180">
        <v>5.6125720729593604</v>
      </c>
      <c r="DA93" s="149" t="s">
        <v>243</v>
      </c>
    </row>
    <row r="94" spans="1:105" ht="11.5" customHeight="1" x14ac:dyDescent="0.35">
      <c r="A94" s="162" t="s">
        <v>17</v>
      </c>
      <c r="B94" s="180">
        <v>7.2368230671716836</v>
      </c>
      <c r="C94" s="180">
        <v>7.1468305441996565</v>
      </c>
      <c r="D94" s="180">
        <v>7.0987360937560746</v>
      </c>
      <c r="E94" s="180">
        <v>7.0701633532614787</v>
      </c>
      <c r="F94" s="180">
        <v>7.053713076875229</v>
      </c>
      <c r="G94" s="180">
        <v>7.0499626946048926</v>
      </c>
      <c r="H94" s="180">
        <v>7.0519583764448104</v>
      </c>
      <c r="I94" s="180">
        <v>7.0568430181845549</v>
      </c>
      <c r="J94" s="180">
        <v>7.0532867461118309</v>
      </c>
      <c r="K94" s="180">
        <v>6.9779843838096633</v>
      </c>
      <c r="L94" s="180">
        <v>6.9155773299471441</v>
      </c>
      <c r="M94" s="180">
        <v>6.9023839361760286</v>
      </c>
      <c r="N94" s="180">
        <v>6.8642571343691801</v>
      </c>
      <c r="O94" s="180">
        <v>6.8532035328171075</v>
      </c>
      <c r="P94" s="180">
        <v>6.824508319584476</v>
      </c>
      <c r="Q94" s="180">
        <v>6.7705846377321119</v>
      </c>
      <c r="R94" s="180">
        <v>6.7159900033638555</v>
      </c>
      <c r="S94" s="180">
        <v>6.66747484674638</v>
      </c>
      <c r="T94" s="180">
        <v>6.5838150684605168</v>
      </c>
      <c r="U94" s="180">
        <v>6.5236453559574388</v>
      </c>
      <c r="V94" s="180">
        <v>6.4588854621820939</v>
      </c>
      <c r="W94" s="180">
        <v>6.3754443599004809</v>
      </c>
      <c r="DA94" s="149" t="s">
        <v>244</v>
      </c>
    </row>
    <row r="95" spans="1:105" ht="11.5" customHeight="1" x14ac:dyDescent="0.35">
      <c r="A95" s="162" t="s">
        <v>19</v>
      </c>
      <c r="B95" s="180">
        <v>8.7607843467309667</v>
      </c>
      <c r="C95" s="180">
        <v>8.5988056384012044</v>
      </c>
      <c r="D95" s="180">
        <v>8.6000509954378277</v>
      </c>
      <c r="E95" s="180">
        <v>8.5634520862640944</v>
      </c>
      <c r="F95" s="180">
        <v>8.558017122435956</v>
      </c>
      <c r="G95" s="180">
        <v>8.446669652638592</v>
      </c>
      <c r="H95" s="180">
        <v>8.3377600916123402</v>
      </c>
      <c r="I95" s="180">
        <v>8.1979519443589837</v>
      </c>
      <c r="J95" s="180">
        <v>8.0100488881455476</v>
      </c>
      <c r="K95" s="180">
        <v>7.7209620822977936</v>
      </c>
      <c r="L95" s="180">
        <v>7.5373502137128261</v>
      </c>
      <c r="M95" s="180">
        <v>7.425079723511657</v>
      </c>
      <c r="N95" s="180">
        <v>7.3080390186723081</v>
      </c>
      <c r="O95" s="180">
        <v>7.1092183191149685</v>
      </c>
      <c r="P95" s="180">
        <v>6.9149937246646536</v>
      </c>
      <c r="Q95" s="180">
        <v>6.7519214079821355</v>
      </c>
      <c r="R95" s="180">
        <v>6.6388285098039779</v>
      </c>
      <c r="S95" s="180">
        <v>6.5638954652336272</v>
      </c>
      <c r="T95" s="180">
        <v>6.4738965064905898</v>
      </c>
      <c r="U95" s="180">
        <v>6.3576695380812298</v>
      </c>
      <c r="V95" s="180">
        <v>6.2602757842559793</v>
      </c>
      <c r="W95" s="180">
        <v>6.1601930814259918</v>
      </c>
      <c r="DA95" s="149" t="s">
        <v>245</v>
      </c>
    </row>
    <row r="96" spans="1:105" ht="11.5" customHeight="1" x14ac:dyDescent="0.35">
      <c r="A96" s="162" t="s">
        <v>21</v>
      </c>
      <c r="B96" s="180">
        <v>0</v>
      </c>
      <c r="C96" s="180">
        <v>0</v>
      </c>
      <c r="D96" s="180">
        <v>0</v>
      </c>
      <c r="E96" s="180">
        <v>0</v>
      </c>
      <c r="F96" s="180">
        <v>0</v>
      </c>
      <c r="G96" s="180">
        <v>0</v>
      </c>
      <c r="H96" s="180">
        <v>0</v>
      </c>
      <c r="I96" s="180">
        <v>0</v>
      </c>
      <c r="J96" s="180">
        <v>3.9803253083979526</v>
      </c>
      <c r="K96" s="180">
        <v>3.9088291310191039</v>
      </c>
      <c r="L96" s="180">
        <v>4.0210798074743073</v>
      </c>
      <c r="M96" s="180">
        <v>3.5284534170063639</v>
      </c>
      <c r="N96" s="180">
        <v>2.7817699007458967</v>
      </c>
      <c r="O96" s="180">
        <v>3.381097487816088</v>
      </c>
      <c r="P96" s="180">
        <v>3.8109552300064711</v>
      </c>
      <c r="Q96" s="180">
        <v>3.4995500309965437</v>
      </c>
      <c r="R96" s="180">
        <v>3.3144999891698839</v>
      </c>
      <c r="S96" s="180">
        <v>3.3079066662763141</v>
      </c>
      <c r="T96" s="180">
        <v>3.3069342008531173</v>
      </c>
      <c r="U96" s="180">
        <v>3.2563425749773121</v>
      </c>
      <c r="V96" s="180">
        <v>3.1682390988463247</v>
      </c>
      <c r="W96" s="180">
        <v>3.0078726883407403</v>
      </c>
      <c r="DA96" s="149" t="s">
        <v>246</v>
      </c>
    </row>
    <row r="97" spans="1:105" ht="11.5" customHeight="1" x14ac:dyDescent="0.35">
      <c r="A97" s="162" t="s">
        <v>22</v>
      </c>
      <c r="B97" s="180">
        <v>0</v>
      </c>
      <c r="C97" s="180">
        <v>0</v>
      </c>
      <c r="D97" s="180">
        <v>0</v>
      </c>
      <c r="E97" s="180">
        <v>1.2578869614751085</v>
      </c>
      <c r="F97" s="180">
        <v>1.254016540055185</v>
      </c>
      <c r="G97" s="180">
        <v>1.2511950028400607</v>
      </c>
      <c r="H97" s="180">
        <v>1.3198933932826793</v>
      </c>
      <c r="I97" s="180">
        <v>1.3171254402036332</v>
      </c>
      <c r="J97" s="180">
        <v>1.2920920910051519</v>
      </c>
      <c r="K97" s="180">
        <v>1.3038341570757701</v>
      </c>
      <c r="L97" s="180">
        <v>1.3045514837601688</v>
      </c>
      <c r="M97" s="180">
        <v>1.3093843043564859</v>
      </c>
      <c r="N97" s="180">
        <v>1.2847111207965303</v>
      </c>
      <c r="O97" s="180">
        <v>1.2853194755472521</v>
      </c>
      <c r="P97" s="180">
        <v>1.2784269207180987</v>
      </c>
      <c r="Q97" s="180">
        <v>1.3123425284398318</v>
      </c>
      <c r="R97" s="180">
        <v>1.3223548950047275</v>
      </c>
      <c r="S97" s="180">
        <v>1.3003773760001522</v>
      </c>
      <c r="T97" s="180">
        <v>1.3335067526762254</v>
      </c>
      <c r="U97" s="180">
        <v>1.405304242247944</v>
      </c>
      <c r="V97" s="180">
        <v>1.4330404628440638</v>
      </c>
      <c r="W97" s="180">
        <v>1.4334172501057123</v>
      </c>
      <c r="DA97" s="149" t="s">
        <v>247</v>
      </c>
    </row>
    <row r="98" spans="1:105" ht="11.5" customHeight="1" x14ac:dyDescent="0.35">
      <c r="A98" s="159" t="s">
        <v>23</v>
      </c>
      <c r="B98" s="179">
        <v>52.560117581564548</v>
      </c>
      <c r="C98" s="179">
        <v>52.027699580372904</v>
      </c>
      <c r="D98" s="179">
        <v>51.524773520754131</v>
      </c>
      <c r="E98" s="179">
        <v>51.130284355918768</v>
      </c>
      <c r="F98" s="179">
        <v>50.623965526865341</v>
      </c>
      <c r="G98" s="179">
        <v>50.063288208080927</v>
      </c>
      <c r="H98" s="179">
        <v>49.484975471899958</v>
      </c>
      <c r="I98" s="179">
        <v>48.946449953276151</v>
      </c>
      <c r="J98" s="179">
        <v>48.407749115621662</v>
      </c>
      <c r="K98" s="179">
        <v>47.866887070146554</v>
      </c>
      <c r="L98" s="179">
        <v>47.371292461126885</v>
      </c>
      <c r="M98" s="179">
        <v>46.860094527406247</v>
      </c>
      <c r="N98" s="179">
        <v>46.381082314317908</v>
      </c>
      <c r="O98" s="179">
        <v>45.829783956375188</v>
      </c>
      <c r="P98" s="179">
        <v>45.461568325658689</v>
      </c>
      <c r="Q98" s="179">
        <v>45.044699446751849</v>
      </c>
      <c r="R98" s="179">
        <v>44.719354064438548</v>
      </c>
      <c r="S98" s="179">
        <v>44.347690074340477</v>
      </c>
      <c r="T98" s="179">
        <v>44.046679929259085</v>
      </c>
      <c r="U98" s="179">
        <v>43.646778259970205</v>
      </c>
      <c r="V98" s="179">
        <v>43.091304004624938</v>
      </c>
      <c r="W98" s="179">
        <v>42.729524754188333</v>
      </c>
      <c r="DA98" s="161" t="s">
        <v>248</v>
      </c>
    </row>
    <row r="99" spans="1:105" ht="11.5" customHeight="1" x14ac:dyDescent="0.35">
      <c r="A99" s="162" t="s">
        <v>13</v>
      </c>
      <c r="B99" s="180">
        <v>18.22449267037052</v>
      </c>
      <c r="C99" s="180">
        <v>18.178925813025817</v>
      </c>
      <c r="D99" s="180">
        <v>18.109771086821539</v>
      </c>
      <c r="E99" s="180">
        <v>18.040398457233426</v>
      </c>
      <c r="F99" s="180">
        <v>17.986860037011446</v>
      </c>
      <c r="G99" s="180">
        <v>17.909421957354855</v>
      </c>
      <c r="H99" s="180">
        <v>17.835311135046958</v>
      </c>
      <c r="I99" s="180">
        <v>17.582437910472702</v>
      </c>
      <c r="J99" s="180">
        <v>17.347824746773245</v>
      </c>
      <c r="K99" s="180">
        <v>17.15023394734876</v>
      </c>
      <c r="L99" s="180">
        <v>16.946114548099317</v>
      </c>
      <c r="M99" s="180">
        <v>16.763941784401144</v>
      </c>
      <c r="N99" s="180">
        <v>16.624642534433342</v>
      </c>
      <c r="O99" s="180">
        <v>15.854155154577482</v>
      </c>
      <c r="P99" s="180">
        <v>15.891359485051016</v>
      </c>
      <c r="Q99" s="180">
        <v>15.78258038989091</v>
      </c>
      <c r="R99" s="180">
        <v>15.718891805959519</v>
      </c>
      <c r="S99" s="180">
        <v>15.675632327333963</v>
      </c>
      <c r="T99" s="180">
        <v>15.686932229952962</v>
      </c>
      <c r="U99" s="180">
        <v>14.93960517631065</v>
      </c>
      <c r="V99" s="180">
        <v>14.919988263880603</v>
      </c>
      <c r="W99" s="180">
        <v>14.902162920445921</v>
      </c>
      <c r="DA99" s="149" t="s">
        <v>249</v>
      </c>
    </row>
    <row r="100" spans="1:105" ht="11.5" customHeight="1" x14ac:dyDescent="0.35">
      <c r="A100" s="162" t="s">
        <v>15</v>
      </c>
      <c r="B100" s="180">
        <v>53.519611128412748</v>
      </c>
      <c r="C100" s="180">
        <v>52.948732373019418</v>
      </c>
      <c r="D100" s="180">
        <v>52.42448940800076</v>
      </c>
      <c r="E100" s="180">
        <v>51.946118826281598</v>
      </c>
      <c r="F100" s="180">
        <v>51.401471847265654</v>
      </c>
      <c r="G100" s="180">
        <v>50.781978305393515</v>
      </c>
      <c r="H100" s="180">
        <v>50.154235386452861</v>
      </c>
      <c r="I100" s="180">
        <v>49.559043160232775</v>
      </c>
      <c r="J100" s="180">
        <v>49.006467374168125</v>
      </c>
      <c r="K100" s="180">
        <v>48.447733394242391</v>
      </c>
      <c r="L100" s="180">
        <v>47.935007239122292</v>
      </c>
      <c r="M100" s="180">
        <v>47.42862932383796</v>
      </c>
      <c r="N100" s="180">
        <v>46.916583881944234</v>
      </c>
      <c r="O100" s="180">
        <v>46.460803009676546</v>
      </c>
      <c r="P100" s="180">
        <v>46.056044547226072</v>
      </c>
      <c r="Q100" s="180">
        <v>45.652554878660155</v>
      </c>
      <c r="R100" s="180">
        <v>45.318073479527442</v>
      </c>
      <c r="S100" s="180">
        <v>44.98187589300499</v>
      </c>
      <c r="T100" s="180">
        <v>44.703172177757509</v>
      </c>
      <c r="U100" s="180">
        <v>44.410860321489139</v>
      </c>
      <c r="V100" s="180">
        <v>43.984404902480257</v>
      </c>
      <c r="W100" s="180">
        <v>43.752841761113856</v>
      </c>
      <c r="DA100" s="149" t="s">
        <v>250</v>
      </c>
    </row>
    <row r="101" spans="1:105" ht="11.5" customHeight="1" x14ac:dyDescent="0.35">
      <c r="A101" s="162" t="s">
        <v>17</v>
      </c>
      <c r="B101" s="180">
        <v>42.728460716132204</v>
      </c>
      <c r="C101" s="180">
        <v>42.570697985530295</v>
      </c>
      <c r="D101" s="180">
        <v>42.475228344629102</v>
      </c>
      <c r="E101" s="180">
        <v>42.316563042658984</v>
      </c>
      <c r="F101" s="180">
        <v>40.5500217243127</v>
      </c>
      <c r="G101" s="180">
        <v>40.296839805132237</v>
      </c>
      <c r="H101" s="180">
        <v>40.096468797807752</v>
      </c>
      <c r="I101" s="180">
        <v>39.887012921847905</v>
      </c>
      <c r="J101" s="180">
        <v>39.67766779847156</v>
      </c>
      <c r="K101" s="180">
        <v>39.393602918573308</v>
      </c>
      <c r="L101" s="180">
        <v>39.208189087616212</v>
      </c>
      <c r="M101" s="180">
        <v>38.999529837730421</v>
      </c>
      <c r="N101" s="180">
        <v>38.944573351413894</v>
      </c>
      <c r="O101" s="180">
        <v>38.857628464522357</v>
      </c>
      <c r="P101" s="180">
        <v>38.682975613945047</v>
      </c>
      <c r="Q101" s="180">
        <v>38.471870801255164</v>
      </c>
      <c r="R101" s="180">
        <v>38.393479361281578</v>
      </c>
      <c r="S101" s="180">
        <v>38.307721213020287</v>
      </c>
      <c r="T101" s="180">
        <v>38.027383804189604</v>
      </c>
      <c r="U101" s="180">
        <v>37.792486939887667</v>
      </c>
      <c r="V101" s="180">
        <v>37.653152718387062</v>
      </c>
      <c r="W101" s="180">
        <v>37.320425639869136</v>
      </c>
      <c r="DA101" s="149" t="s">
        <v>251</v>
      </c>
    </row>
    <row r="102" spans="1:105" ht="11.5" customHeight="1" x14ac:dyDescent="0.35">
      <c r="A102" s="162" t="s">
        <v>19</v>
      </c>
      <c r="B102" s="180">
        <v>44.079641292328098</v>
      </c>
      <c r="C102" s="180">
        <v>42.608630086029486</v>
      </c>
      <c r="D102" s="180">
        <v>42.067435506164315</v>
      </c>
      <c r="E102" s="180">
        <v>41.368940235025299</v>
      </c>
      <c r="F102" s="180">
        <v>41.090085439574544</v>
      </c>
      <c r="G102" s="180">
        <v>40.619892635854058</v>
      </c>
      <c r="H102" s="180">
        <v>40.03029956753408</v>
      </c>
      <c r="I102" s="180">
        <v>39.697615348273573</v>
      </c>
      <c r="J102" s="180">
        <v>39.390471349420359</v>
      </c>
      <c r="K102" s="180">
        <v>39.188215313387005</v>
      </c>
      <c r="L102" s="180">
        <v>38.948388419836782</v>
      </c>
      <c r="M102" s="180">
        <v>38.563432076753394</v>
      </c>
      <c r="N102" s="180">
        <v>38.359557854428537</v>
      </c>
      <c r="O102" s="180">
        <v>38.007959260143402</v>
      </c>
      <c r="P102" s="180">
        <v>37.676819939583297</v>
      </c>
      <c r="Q102" s="180">
        <v>37.297567886868187</v>
      </c>
      <c r="R102" s="180">
        <v>37.124451258156725</v>
      </c>
      <c r="S102" s="180">
        <v>36.887465197533004</v>
      </c>
      <c r="T102" s="180">
        <v>36.64566733204844</v>
      </c>
      <c r="U102" s="180">
        <v>36.280646244057024</v>
      </c>
      <c r="V102" s="180">
        <v>35.922063435855804</v>
      </c>
      <c r="W102" s="180">
        <v>35.614915966469432</v>
      </c>
      <c r="DA102" s="149" t="s">
        <v>252</v>
      </c>
    </row>
    <row r="103" spans="1:105" ht="11.5" customHeight="1" x14ac:dyDescent="0.35">
      <c r="A103" s="162" t="s">
        <v>22</v>
      </c>
      <c r="B103" s="180">
        <v>30.196320040628112</v>
      </c>
      <c r="C103" s="180">
        <v>30.040143784511482</v>
      </c>
      <c r="D103" s="180">
        <v>29.899026510807715</v>
      </c>
      <c r="E103" s="180">
        <v>29.801871992722084</v>
      </c>
      <c r="F103" s="180">
        <v>29.657008081524992</v>
      </c>
      <c r="G103" s="180">
        <v>28.592454485954111</v>
      </c>
      <c r="H103" s="180">
        <v>28.450357494371097</v>
      </c>
      <c r="I103" s="180">
        <v>28.413295221319174</v>
      </c>
      <c r="J103" s="180">
        <v>28.437549842291066</v>
      </c>
      <c r="K103" s="180">
        <v>28.395909644031615</v>
      </c>
      <c r="L103" s="180">
        <v>27.964087133185618</v>
      </c>
      <c r="M103" s="180">
        <v>27.677960699003759</v>
      </c>
      <c r="N103" s="180">
        <v>27.529206611809215</v>
      </c>
      <c r="O103" s="180">
        <v>25.928929086418982</v>
      </c>
      <c r="P103" s="180">
        <v>25.111934477546434</v>
      </c>
      <c r="Q103" s="180">
        <v>24.867526535202106</v>
      </c>
      <c r="R103" s="180">
        <v>24.603263069818397</v>
      </c>
      <c r="S103" s="180">
        <v>24.208333556703799</v>
      </c>
      <c r="T103" s="180">
        <v>23.86361761170582</v>
      </c>
      <c r="U103" s="180">
        <v>23.431518320421119</v>
      </c>
      <c r="V103" s="180">
        <v>23.1867858381821</v>
      </c>
      <c r="W103" s="180">
        <v>23.122068940001501</v>
      </c>
      <c r="DA103" s="149" t="s">
        <v>253</v>
      </c>
    </row>
    <row r="104" spans="1:105" ht="11.5" customHeight="1" x14ac:dyDescent="0.35">
      <c r="A104" s="153" t="s">
        <v>25</v>
      </c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DA104" s="155"/>
    </row>
    <row r="105" spans="1:105" ht="11.5" customHeight="1" x14ac:dyDescent="0.35">
      <c r="A105" s="156" t="s">
        <v>57</v>
      </c>
      <c r="B105" s="178">
        <v>10.272983959863728</v>
      </c>
      <c r="C105" s="178">
        <v>10.068452399663991</v>
      </c>
      <c r="D105" s="178">
        <v>9.8944004271451966</v>
      </c>
      <c r="E105" s="178">
        <v>9.7117362255230173</v>
      </c>
      <c r="F105" s="178">
        <v>9.5258746213693417</v>
      </c>
      <c r="G105" s="178">
        <v>9.3582666840975843</v>
      </c>
      <c r="H105" s="178">
        <v>9.1790994390426714</v>
      </c>
      <c r="I105" s="178">
        <v>8.9700977471447825</v>
      </c>
      <c r="J105" s="178">
        <v>8.8015092377768962</v>
      </c>
      <c r="K105" s="178">
        <v>8.6186450073669842</v>
      </c>
      <c r="L105" s="178">
        <v>8.499188281453149</v>
      </c>
      <c r="M105" s="178">
        <v>8.4004098664104774</v>
      </c>
      <c r="N105" s="178">
        <v>8.273812314859379</v>
      </c>
      <c r="O105" s="178">
        <v>8.1315113115889659</v>
      </c>
      <c r="P105" s="178">
        <v>7.9583813956127578</v>
      </c>
      <c r="Q105" s="178">
        <v>7.80089256988225</v>
      </c>
      <c r="R105" s="178">
        <v>7.6309797858416353</v>
      </c>
      <c r="S105" s="178">
        <v>7.4633731600621021</v>
      </c>
      <c r="T105" s="178">
        <v>7.2995047295187518</v>
      </c>
      <c r="U105" s="178">
        <v>7.1507794447347042</v>
      </c>
      <c r="V105" s="178">
        <v>7.0644056695227189</v>
      </c>
      <c r="W105" s="178">
        <v>6.9751237921766984</v>
      </c>
      <c r="DA105" s="158" t="s">
        <v>254</v>
      </c>
    </row>
    <row r="106" spans="1:105" ht="11.5" customHeight="1" x14ac:dyDescent="0.35">
      <c r="A106" s="162" t="s">
        <v>13</v>
      </c>
      <c r="B106" s="180">
        <v>9.8781811834895432</v>
      </c>
      <c r="C106" s="180">
        <v>9.756630643148263</v>
      </c>
      <c r="D106" s="180">
        <v>9.6465570122770341</v>
      </c>
      <c r="E106" s="180">
        <v>9.5079382095106446</v>
      </c>
      <c r="F106" s="180">
        <v>9.3995617304062264</v>
      </c>
      <c r="G106" s="180">
        <v>9.2853354313537029</v>
      </c>
      <c r="H106" s="180">
        <v>9.1470073025500334</v>
      </c>
      <c r="I106" s="180">
        <v>9.0050120028911955</v>
      </c>
      <c r="J106" s="180">
        <v>8.828594399330596</v>
      </c>
      <c r="K106" s="180">
        <v>8.6901500670884229</v>
      </c>
      <c r="L106" s="180">
        <v>8.5366166445791141</v>
      </c>
      <c r="M106" s="180">
        <v>8.4131731296911063</v>
      </c>
      <c r="N106" s="180">
        <v>8.2685327581429551</v>
      </c>
      <c r="O106" s="180">
        <v>8.1028307526377112</v>
      </c>
      <c r="P106" s="180">
        <v>7.9136592212168466</v>
      </c>
      <c r="Q106" s="180">
        <v>7.7074675227632055</v>
      </c>
      <c r="R106" s="180">
        <v>7.4875372349595155</v>
      </c>
      <c r="S106" s="180">
        <v>7.2949361583403904</v>
      </c>
      <c r="T106" s="180">
        <v>7.0798255562759094</v>
      </c>
      <c r="U106" s="180">
        <v>6.8887402075947293</v>
      </c>
      <c r="V106" s="180">
        <v>6.7365348712204396</v>
      </c>
      <c r="W106" s="180">
        <v>6.6139956221458656</v>
      </c>
      <c r="DA106" s="149" t="s">
        <v>255</v>
      </c>
    </row>
    <row r="107" spans="1:105" ht="11.5" customHeight="1" x14ac:dyDescent="0.35">
      <c r="A107" s="162" t="s">
        <v>15</v>
      </c>
      <c r="B107" s="180">
        <v>10.341975217236627</v>
      </c>
      <c r="C107" s="180">
        <v>10.103171179620112</v>
      </c>
      <c r="D107" s="180">
        <v>9.9096867111687867</v>
      </c>
      <c r="E107" s="180">
        <v>9.7126936407408682</v>
      </c>
      <c r="F107" s="180">
        <v>9.5113274347474164</v>
      </c>
      <c r="G107" s="180">
        <v>9.3289931802817989</v>
      </c>
      <c r="H107" s="180">
        <v>9.143672748119311</v>
      </c>
      <c r="I107" s="180">
        <v>8.9299244710758749</v>
      </c>
      <c r="J107" s="180">
        <v>8.7552256939950563</v>
      </c>
      <c r="K107" s="180">
        <v>8.5493189220853196</v>
      </c>
      <c r="L107" s="180">
        <v>8.4371400252473485</v>
      </c>
      <c r="M107" s="180">
        <v>8.3538461755558391</v>
      </c>
      <c r="N107" s="180">
        <v>8.2460936147534252</v>
      </c>
      <c r="O107" s="180">
        <v>8.1113214123703425</v>
      </c>
      <c r="P107" s="180">
        <v>7.941176757130175</v>
      </c>
      <c r="Q107" s="180">
        <v>7.7985501190512121</v>
      </c>
      <c r="R107" s="180">
        <v>7.6314938705205639</v>
      </c>
      <c r="S107" s="180">
        <v>7.4690430721211865</v>
      </c>
      <c r="T107" s="180">
        <v>7.3128920227326875</v>
      </c>
      <c r="U107" s="180">
        <v>7.1702987070473565</v>
      </c>
      <c r="V107" s="180">
        <v>7.0939524533048841</v>
      </c>
      <c r="W107" s="180">
        <v>7.015092262276406</v>
      </c>
      <c r="DA107" s="149" t="s">
        <v>256</v>
      </c>
    </row>
    <row r="108" spans="1:105" ht="11.5" customHeight="1" x14ac:dyDescent="0.35">
      <c r="A108" s="162" t="s">
        <v>17</v>
      </c>
      <c r="B108" s="180">
        <v>13.980668484256853</v>
      </c>
      <c r="C108" s="180">
        <v>13.417267667673968</v>
      </c>
      <c r="D108" s="180">
        <v>12.411286337402998</v>
      </c>
      <c r="E108" s="180">
        <v>11.849499190574159</v>
      </c>
      <c r="F108" s="180">
        <v>11.551930085280715</v>
      </c>
      <c r="G108" s="180">
        <v>11.066339081535755</v>
      </c>
      <c r="H108" s="180">
        <v>10.551029966030795</v>
      </c>
      <c r="I108" s="180">
        <v>10.222908231241126</v>
      </c>
      <c r="J108" s="180">
        <v>9.9656546222417006</v>
      </c>
      <c r="K108" s="180">
        <v>9.7442912946141451</v>
      </c>
      <c r="L108" s="180">
        <v>9.5314202700404493</v>
      </c>
      <c r="M108" s="180">
        <v>9.4156263299665763</v>
      </c>
      <c r="N108" s="180">
        <v>9.2548887398051427</v>
      </c>
      <c r="O108" s="180">
        <v>9.1544425832041085</v>
      </c>
      <c r="P108" s="180">
        <v>8.9415377476950706</v>
      </c>
      <c r="Q108" s="180">
        <v>8.8253432609037468</v>
      </c>
      <c r="R108" s="180">
        <v>8.7564079142151741</v>
      </c>
      <c r="S108" s="180">
        <v>8.6797752316491597</v>
      </c>
      <c r="T108" s="180">
        <v>8.5094690282989518</v>
      </c>
      <c r="U108" s="180">
        <v>8.3610988520602696</v>
      </c>
      <c r="V108" s="180">
        <v>8.2771537378266515</v>
      </c>
      <c r="W108" s="180">
        <v>8.1640020928890138</v>
      </c>
      <c r="DA108" s="149" t="s">
        <v>257</v>
      </c>
    </row>
    <row r="109" spans="1:105" ht="11.5" customHeight="1" x14ac:dyDescent="0.35">
      <c r="A109" s="162" t="s">
        <v>19</v>
      </c>
      <c r="B109" s="180">
        <v>13.205508113068774</v>
      </c>
      <c r="C109" s="180">
        <v>12.307848139564717</v>
      </c>
      <c r="D109" s="180">
        <v>11.501262561721514</v>
      </c>
      <c r="E109" s="180">
        <v>10.834811829689169</v>
      </c>
      <c r="F109" s="180">
        <v>10.380827552227874</v>
      </c>
      <c r="G109" s="180">
        <v>9.9460581411531557</v>
      </c>
      <c r="H109" s="180">
        <v>9.3211623918053288</v>
      </c>
      <c r="I109" s="180">
        <v>9.1742704411286269</v>
      </c>
      <c r="J109" s="180">
        <v>8.8644059112421356</v>
      </c>
      <c r="K109" s="180">
        <v>8.4796518547617659</v>
      </c>
      <c r="L109" s="180">
        <v>8.0794767143328308</v>
      </c>
      <c r="M109" s="180">
        <v>7.7147646290614418</v>
      </c>
      <c r="N109" s="180">
        <v>7.4706045852045575</v>
      </c>
      <c r="O109" s="180">
        <v>7.4101780151612848</v>
      </c>
      <c r="P109" s="180">
        <v>7.3404819584552801</v>
      </c>
      <c r="Q109" s="180">
        <v>7.2793088933581558</v>
      </c>
      <c r="R109" s="180">
        <v>7.1825364080207619</v>
      </c>
      <c r="S109" s="180">
        <v>7.1096122422165209</v>
      </c>
      <c r="T109" s="180">
        <v>7.0321927890248093</v>
      </c>
      <c r="U109" s="180">
        <v>6.9945490239165409</v>
      </c>
      <c r="V109" s="180">
        <v>6.9888323170687734</v>
      </c>
      <c r="W109" s="180">
        <v>7.0863594824235232</v>
      </c>
      <c r="DA109" s="149" t="s">
        <v>258</v>
      </c>
    </row>
    <row r="110" spans="1:105" ht="11.5" customHeight="1" x14ac:dyDescent="0.35">
      <c r="A110" s="162" t="s">
        <v>22</v>
      </c>
      <c r="B110" s="180">
        <v>1.6866168333950748</v>
      </c>
      <c r="C110" s="180">
        <v>1.6614719169517198</v>
      </c>
      <c r="D110" s="180">
        <v>1.6502395641840621</v>
      </c>
      <c r="E110" s="180">
        <v>1.6415290984630118</v>
      </c>
      <c r="F110" s="180">
        <v>1.6274124472026683</v>
      </c>
      <c r="G110" s="180">
        <v>1.613981010190602</v>
      </c>
      <c r="H110" s="180">
        <v>1.5939420720780215</v>
      </c>
      <c r="I110" s="180">
        <v>1.5750389233064179</v>
      </c>
      <c r="J110" s="180">
        <v>1.5407877009343309</v>
      </c>
      <c r="K110" s="180">
        <v>1.5176835624097138</v>
      </c>
      <c r="L110" s="180">
        <v>1.4600086545391009</v>
      </c>
      <c r="M110" s="180">
        <v>1.4244034087133974</v>
      </c>
      <c r="N110" s="180">
        <v>1.3653831775340426</v>
      </c>
      <c r="O110" s="180">
        <v>1.3458584405456702</v>
      </c>
      <c r="P110" s="180">
        <v>1.3425852742024047</v>
      </c>
      <c r="Q110" s="180">
        <v>1.362407027753102</v>
      </c>
      <c r="R110" s="180">
        <v>1.3860179119464298</v>
      </c>
      <c r="S110" s="180">
        <v>1.4023705459076534</v>
      </c>
      <c r="T110" s="180">
        <v>1.4412896412883445</v>
      </c>
      <c r="U110" s="180">
        <v>1.5194769793905381</v>
      </c>
      <c r="V110" s="180">
        <v>1.6419814301372282</v>
      </c>
      <c r="W110" s="180">
        <v>1.7857535898701509</v>
      </c>
      <c r="DA110" s="149" t="s">
        <v>259</v>
      </c>
    </row>
    <row r="111" spans="1:105" ht="11.5" customHeight="1" x14ac:dyDescent="0.35">
      <c r="A111" s="159" t="s">
        <v>58</v>
      </c>
      <c r="B111" s="179">
        <v>32.992381063203197</v>
      </c>
      <c r="C111" s="179">
        <v>32.835769990996987</v>
      </c>
      <c r="D111" s="179">
        <v>32.660569326043401</v>
      </c>
      <c r="E111" s="179">
        <v>32.512686266017013</v>
      </c>
      <c r="F111" s="179">
        <v>32.333513926393223</v>
      </c>
      <c r="G111" s="179">
        <v>32.118487007626257</v>
      </c>
      <c r="H111" s="179">
        <v>31.82423581149618</v>
      </c>
      <c r="I111" s="179">
        <v>31.514222257317382</v>
      </c>
      <c r="J111" s="179">
        <v>31.205364916235258</v>
      </c>
      <c r="K111" s="179">
        <v>30.936430559818248</v>
      </c>
      <c r="L111" s="179">
        <v>30.606104384440954</v>
      </c>
      <c r="M111" s="179">
        <v>30.231930080148135</v>
      </c>
      <c r="N111" s="179">
        <v>29.849777616164921</v>
      </c>
      <c r="O111" s="179">
        <v>29.299136280417486</v>
      </c>
      <c r="P111" s="179">
        <v>28.849171709487926</v>
      </c>
      <c r="Q111" s="179">
        <v>28.379529975985761</v>
      </c>
      <c r="R111" s="179">
        <v>27.811048731695067</v>
      </c>
      <c r="S111" s="179">
        <v>27.168895195177917</v>
      </c>
      <c r="T111" s="179">
        <v>26.512460352846738</v>
      </c>
      <c r="U111" s="179">
        <v>25.769123711861077</v>
      </c>
      <c r="V111" s="179">
        <v>25.279171250524989</v>
      </c>
      <c r="W111" s="179">
        <v>24.604168071674636</v>
      </c>
      <c r="DA111" s="161" t="s">
        <v>260</v>
      </c>
    </row>
    <row r="112" spans="1:105" ht="11.5" customHeight="1" x14ac:dyDescent="0.35">
      <c r="A112" s="162" t="s">
        <v>12</v>
      </c>
      <c r="B112" s="180">
        <v>32.740697625439616</v>
      </c>
      <c r="C112" s="180">
        <v>32.594683465913036</v>
      </c>
      <c r="D112" s="180">
        <v>32.429048543301747</v>
      </c>
      <c r="E112" s="180">
        <v>32.29344832618537</v>
      </c>
      <c r="F112" s="180">
        <v>32.119656757017616</v>
      </c>
      <c r="G112" s="180">
        <v>31.913783533052289</v>
      </c>
      <c r="H112" s="180">
        <v>31.628137425273959</v>
      </c>
      <c r="I112" s="180">
        <v>31.321614987423228</v>
      </c>
      <c r="J112" s="180">
        <v>31.024019206389102</v>
      </c>
      <c r="K112" s="180">
        <v>30.76780415246051</v>
      </c>
      <c r="L112" s="180">
        <v>30.445890625425747</v>
      </c>
      <c r="M112" s="180">
        <v>30.072970178592431</v>
      </c>
      <c r="N112" s="180">
        <v>29.682873659315103</v>
      </c>
      <c r="O112" s="180">
        <v>29.107966750282937</v>
      </c>
      <c r="P112" s="180">
        <v>28.65331415610714</v>
      </c>
      <c r="Q112" s="180">
        <v>28.181045578446007</v>
      </c>
      <c r="R112" s="180">
        <v>27.606149924144958</v>
      </c>
      <c r="S112" s="180">
        <v>26.951565840043447</v>
      </c>
      <c r="T112" s="180">
        <v>26.279500420825723</v>
      </c>
      <c r="U112" s="180">
        <v>25.520921351183212</v>
      </c>
      <c r="V112" s="180">
        <v>25.031556828030343</v>
      </c>
      <c r="W112" s="180">
        <v>24.339061328993623</v>
      </c>
      <c r="DA112" s="149" t="s">
        <v>261</v>
      </c>
    </row>
    <row r="113" spans="1:105" ht="11.5" customHeight="1" x14ac:dyDescent="0.35">
      <c r="A113" s="164" t="s">
        <v>29</v>
      </c>
      <c r="B113" s="181">
        <v>36.742268041163946</v>
      </c>
      <c r="C113" s="181">
        <v>36.27991475156265</v>
      </c>
      <c r="D113" s="181">
        <v>35.866067707115981</v>
      </c>
      <c r="E113" s="181">
        <v>35.509480448329519</v>
      </c>
      <c r="F113" s="181">
        <v>34.800423047362621</v>
      </c>
      <c r="G113" s="181">
        <v>34.422793646903095</v>
      </c>
      <c r="H113" s="181">
        <v>33.985730482765604</v>
      </c>
      <c r="I113" s="181">
        <v>33.573398552935281</v>
      </c>
      <c r="J113" s="181">
        <v>33.181463669962042</v>
      </c>
      <c r="K113" s="181">
        <v>32.963883929971324</v>
      </c>
      <c r="L113" s="181">
        <v>32.461407082000257</v>
      </c>
      <c r="M113" s="181">
        <v>32.093949337922254</v>
      </c>
      <c r="N113" s="181">
        <v>31.772553445854829</v>
      </c>
      <c r="O113" s="181">
        <v>31.289037106594044</v>
      </c>
      <c r="P113" s="181">
        <v>30.888736607446408</v>
      </c>
      <c r="Q113" s="181">
        <v>30.404548786066247</v>
      </c>
      <c r="R113" s="181">
        <v>29.77456513424039</v>
      </c>
      <c r="S113" s="181">
        <v>29.139174777085692</v>
      </c>
      <c r="T113" s="181">
        <v>28.763414947831791</v>
      </c>
      <c r="U113" s="181">
        <v>28.110573006277374</v>
      </c>
      <c r="V113" s="181">
        <v>27.622551443604792</v>
      </c>
      <c r="W113" s="181">
        <v>27.000610654258132</v>
      </c>
      <c r="DA113" s="166" t="s">
        <v>262</v>
      </c>
    </row>
    <row r="114" spans="1:105" x14ac:dyDescent="0.3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5" customHeight="1" x14ac:dyDescent="0.35">
      <c r="A115" s="150" t="s">
        <v>263</v>
      </c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DA115" s="152"/>
    </row>
    <row r="116" spans="1:105" ht="11.5" customHeight="1" x14ac:dyDescent="0.35">
      <c r="A116" s="153" t="s">
        <v>7</v>
      </c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DA116" s="155"/>
    </row>
    <row r="117" spans="1:105" ht="11.5" customHeight="1" x14ac:dyDescent="0.35">
      <c r="A117" s="156" t="s">
        <v>159</v>
      </c>
      <c r="B117" s="184">
        <f>IF([1]TrRoad_act!B59=0,0,[1]TrRoad_ene!B62/IDEES2021_TrRoad_tech!B90)</f>
        <v>1.0897899421367419</v>
      </c>
      <c r="C117" s="184">
        <f>IF([1]TrRoad_act!C59=0,0,[1]TrRoad_ene!C62/IDEES2021_TrRoad_tech!C90)</f>
        <v>1.0887753214734082</v>
      </c>
      <c r="D117" s="184">
        <f>IF([1]TrRoad_act!D59=0,0,[1]TrRoad_ene!D62/IDEES2021_TrRoad_tech!D90)</f>
        <v>1.0888686279013837</v>
      </c>
      <c r="E117" s="184">
        <f>IF([1]TrRoad_act!E59=0,0,[1]TrRoad_ene!E62/IDEES2021_TrRoad_tech!E90)</f>
        <v>1.0893298397395341</v>
      </c>
      <c r="F117" s="184">
        <f>IF([1]TrRoad_act!F59=0,0,[1]TrRoad_ene!F62/IDEES2021_TrRoad_tech!F90)</f>
        <v>1.0873001206874973</v>
      </c>
      <c r="G117" s="184">
        <f>IF([1]TrRoad_act!G59=0,0,[1]TrRoad_ene!G62/IDEES2021_TrRoad_tech!G90)</f>
        <v>1.0889951380763312</v>
      </c>
      <c r="H117" s="184">
        <f>IF([1]TrRoad_act!H59=0,0,[1]TrRoad_ene!H62/IDEES2021_TrRoad_tech!H90)</f>
        <v>1.0915096154200519</v>
      </c>
      <c r="I117" s="184">
        <f>IF([1]TrRoad_act!I59=0,0,[1]TrRoad_ene!I62/IDEES2021_TrRoad_tech!I90)</f>
        <v>1.094417818030774</v>
      </c>
      <c r="J117" s="184">
        <f>IF([1]TrRoad_act!J59=0,0,[1]TrRoad_ene!J62/IDEES2021_TrRoad_tech!J90)</f>
        <v>1.1004032401732129</v>
      </c>
      <c r="K117" s="184">
        <f>IF([1]TrRoad_act!K59=0,0,[1]TrRoad_ene!K62/IDEES2021_TrRoad_tech!K90)</f>
        <v>1.1062214132634942</v>
      </c>
      <c r="L117" s="184">
        <f>IF([1]TrRoad_act!L59=0,0,[1]TrRoad_ene!L62/IDEES2021_TrRoad_tech!L90)</f>
        <v>1.1120442728510573</v>
      </c>
      <c r="M117" s="184">
        <f>IF([1]TrRoad_act!M59=0,0,[1]TrRoad_ene!M62/IDEES2021_TrRoad_tech!M90)</f>
        <v>1.1153627638769052</v>
      </c>
      <c r="N117" s="184">
        <f>IF([1]TrRoad_act!N59=0,0,[1]TrRoad_ene!N62/IDEES2021_TrRoad_tech!N90)</f>
        <v>1.1178701896201644</v>
      </c>
      <c r="O117" s="184">
        <f>IF([1]TrRoad_act!O59=0,0,[1]TrRoad_ene!O62/IDEES2021_TrRoad_tech!O90)</f>
        <v>1.1222099725590593</v>
      </c>
      <c r="P117" s="184">
        <f>IF([1]TrRoad_act!P59=0,0,[1]TrRoad_ene!P62/IDEES2021_TrRoad_tech!P90)</f>
        <v>1.1281726979666591</v>
      </c>
      <c r="Q117" s="184">
        <f>IF([1]TrRoad_act!Q59=0,0,[1]TrRoad_ene!Q62/IDEES2021_TrRoad_tech!Q90)</f>
        <v>1.1381098200396766</v>
      </c>
      <c r="R117" s="184">
        <f>IF([1]TrRoad_act!R59=0,0,[1]TrRoad_ene!R62/IDEES2021_TrRoad_tech!R90)</f>
        <v>1.1458489223838777</v>
      </c>
      <c r="S117" s="184">
        <f>IF([1]TrRoad_act!S59=0,0,[1]TrRoad_ene!S62/IDEES2021_TrRoad_tech!S90)</f>
        <v>1.1643660588010178</v>
      </c>
      <c r="T117" s="184">
        <f>IF([1]TrRoad_act!T59=0,0,[1]TrRoad_ene!T62/IDEES2021_TrRoad_tech!T90)</f>
        <v>1.1855456069377639</v>
      </c>
      <c r="U117" s="184">
        <f>IF([1]TrRoad_act!U59=0,0,[1]TrRoad_ene!U62/IDEES2021_TrRoad_tech!U90)</f>
        <v>1.1873288471025223</v>
      </c>
      <c r="V117" s="184">
        <f>IF([1]TrRoad_act!V59=0,0,[1]TrRoad_ene!V62/IDEES2021_TrRoad_tech!V90)</f>
        <v>1.185657633891954</v>
      </c>
      <c r="W117" s="184">
        <f>IF([1]TrRoad_act!W59=0,0,[1]TrRoad_ene!W62/IDEES2021_TrRoad_tech!W90)</f>
        <v>1.1563484541654012</v>
      </c>
      <c r="DA117" s="158"/>
    </row>
    <row r="118" spans="1:105" ht="11.5" customHeight="1" x14ac:dyDescent="0.35">
      <c r="A118" s="159" t="s">
        <v>11</v>
      </c>
      <c r="B118" s="185">
        <f>IF([1]TrRoad_act!B60=0,0,[1]TrRoad_ene!B63/IDEES2021_TrRoad_tech!B91)</f>
        <v>0.99640451839355415</v>
      </c>
      <c r="C118" s="185">
        <f>IF([1]TrRoad_act!C60=0,0,[1]TrRoad_ene!C63/IDEES2021_TrRoad_tech!C91)</f>
        <v>0.98240339846614066</v>
      </c>
      <c r="D118" s="185">
        <f>IF([1]TrRoad_act!D60=0,0,[1]TrRoad_ene!D63/IDEES2021_TrRoad_tech!D91)</f>
        <v>0.98895553305289852</v>
      </c>
      <c r="E118" s="185">
        <f>IF([1]TrRoad_act!E60=0,0,[1]TrRoad_ene!E63/IDEES2021_TrRoad_tech!E91)</f>
        <v>0.99211118629909245</v>
      </c>
      <c r="F118" s="185">
        <f>IF([1]TrRoad_act!F60=0,0,[1]TrRoad_ene!F63/IDEES2021_TrRoad_tech!F91)</f>
        <v>0.99150205539949521</v>
      </c>
      <c r="G118" s="185">
        <f>IF([1]TrRoad_act!G60=0,0,[1]TrRoad_ene!G63/IDEES2021_TrRoad_tech!G91)</f>
        <v>0.9990829693311033</v>
      </c>
      <c r="H118" s="185">
        <f>IF([1]TrRoad_act!H60=0,0,[1]TrRoad_ene!H63/IDEES2021_TrRoad_tech!H91)</f>
        <v>1.0072220027962533</v>
      </c>
      <c r="I118" s="185">
        <f>IF([1]TrRoad_act!I60=0,0,[1]TrRoad_ene!I63/IDEES2021_TrRoad_tech!I91)</f>
        <v>1.0099507244721821</v>
      </c>
      <c r="J118" s="185">
        <f>IF([1]TrRoad_act!J60=0,0,[1]TrRoad_ene!J63/IDEES2021_TrRoad_tech!J91)</f>
        <v>1.005002580485739</v>
      </c>
      <c r="K118" s="185">
        <f>IF([1]TrRoad_act!K60=0,0,[1]TrRoad_ene!K63/IDEES2021_TrRoad_tech!K91)</f>
        <v>0.99538553105285132</v>
      </c>
      <c r="L118" s="185">
        <f>IF([1]TrRoad_act!L60=0,0,[1]TrRoad_ene!L63/IDEES2021_TrRoad_tech!L91)</f>
        <v>0.99774342205951283</v>
      </c>
      <c r="M118" s="185">
        <f>IF([1]TrRoad_act!M60=0,0,[1]TrRoad_ene!M63/IDEES2021_TrRoad_tech!M91)</f>
        <v>0.99979436569862434</v>
      </c>
      <c r="N118" s="185">
        <f>IF([1]TrRoad_act!N60=0,0,[1]TrRoad_ene!N63/IDEES2021_TrRoad_tech!N91)</f>
        <v>0.99837507133034453</v>
      </c>
      <c r="O118" s="185">
        <f>IF([1]TrRoad_act!O60=0,0,[1]TrRoad_ene!O63/IDEES2021_TrRoad_tech!O91)</f>
        <v>0.99935795750930478</v>
      </c>
      <c r="P118" s="185">
        <f>IF([1]TrRoad_act!P60=0,0,[1]TrRoad_ene!P63/IDEES2021_TrRoad_tech!P91)</f>
        <v>1.0029724498229795</v>
      </c>
      <c r="Q118" s="185">
        <f>IF([1]TrRoad_act!Q60=0,0,[1]TrRoad_ene!Q63/IDEES2021_TrRoad_tech!Q91)</f>
        <v>1.0088049567533881</v>
      </c>
      <c r="R118" s="185">
        <f>IF([1]TrRoad_act!R60=0,0,[1]TrRoad_ene!R63/IDEES2021_TrRoad_tech!R91)</f>
        <v>1.0156349712803681</v>
      </c>
      <c r="S118" s="185">
        <f>IF([1]TrRoad_act!S60=0,0,[1]TrRoad_ene!S63/IDEES2021_TrRoad_tech!S91)</f>
        <v>1.0195593989999889</v>
      </c>
      <c r="T118" s="185">
        <f>IF([1]TrRoad_act!T60=0,0,[1]TrRoad_ene!T63/IDEES2021_TrRoad_tech!T91)</f>
        <v>1.0355059876728483</v>
      </c>
      <c r="U118" s="185">
        <f>IF([1]TrRoad_act!U60=0,0,[1]TrRoad_ene!U63/IDEES2021_TrRoad_tech!U91)</f>
        <v>1.0378002490121536</v>
      </c>
      <c r="V118" s="185">
        <f>IF([1]TrRoad_act!V60=0,0,[1]TrRoad_ene!V63/IDEES2021_TrRoad_tech!V91)</f>
        <v>1.0296844135209005</v>
      </c>
      <c r="W118" s="185">
        <f>IF([1]TrRoad_act!W60=0,0,[1]TrRoad_ene!W63/IDEES2021_TrRoad_tech!W91)</f>
        <v>1.0760333688346291</v>
      </c>
      <c r="DA118" s="161"/>
    </row>
    <row r="119" spans="1:105" ht="11.5" customHeight="1" x14ac:dyDescent="0.35">
      <c r="A119" s="162" t="s">
        <v>13</v>
      </c>
      <c r="B119" s="186">
        <f>IF([1]TrRoad_act!B61=0,0,[1]TrRoad_ene!B64/IDEES2021_TrRoad_tech!B92)</f>
        <v>0.98171780000488618</v>
      </c>
      <c r="C119" s="186">
        <f>IF([1]TrRoad_act!C61=0,0,[1]TrRoad_ene!C64/IDEES2021_TrRoad_tech!C92)</f>
        <v>0.97468122581502536</v>
      </c>
      <c r="D119" s="186">
        <f>IF([1]TrRoad_act!D61=0,0,[1]TrRoad_ene!D64/IDEES2021_TrRoad_tech!D92)</f>
        <v>0.98282849410373807</v>
      </c>
      <c r="E119" s="186">
        <f>IF([1]TrRoad_act!E61=0,0,[1]TrRoad_ene!E64/IDEES2021_TrRoad_tech!E92)</f>
        <v>0.98589457607455899</v>
      </c>
      <c r="F119" s="186">
        <f>IF([1]TrRoad_act!F61=0,0,[1]TrRoad_ene!F64/IDEES2021_TrRoad_tech!F92)</f>
        <v>0.99124009314157657</v>
      </c>
      <c r="G119" s="186">
        <f>IF([1]TrRoad_act!G61=0,0,[1]TrRoad_ene!G64/IDEES2021_TrRoad_tech!G92)</f>
        <v>0.99712048926851604</v>
      </c>
      <c r="H119" s="186">
        <f>IF([1]TrRoad_act!H61=0,0,[1]TrRoad_ene!H64/IDEES2021_TrRoad_tech!H92)</f>
        <v>1.0135872889061808</v>
      </c>
      <c r="I119" s="186">
        <f>IF([1]TrRoad_act!I61=0,0,[1]TrRoad_ene!I64/IDEES2021_TrRoad_tech!I92)</f>
        <v>1.0136744351307216</v>
      </c>
      <c r="J119" s="186">
        <f>IF([1]TrRoad_act!J61=0,0,[1]TrRoad_ene!J64/IDEES2021_TrRoad_tech!J92)</f>
        <v>0.99623170378823767</v>
      </c>
      <c r="K119" s="186">
        <f>IF([1]TrRoad_act!K61=0,0,[1]TrRoad_ene!K64/IDEES2021_TrRoad_tech!K92)</f>
        <v>0.97859368572447747</v>
      </c>
      <c r="L119" s="186">
        <f>IF([1]TrRoad_act!L61=0,0,[1]TrRoad_ene!L64/IDEES2021_TrRoad_tech!L92)</f>
        <v>0.9739910450349718</v>
      </c>
      <c r="M119" s="186">
        <f>IF([1]TrRoad_act!M61=0,0,[1]TrRoad_ene!M64/IDEES2021_TrRoad_tech!M92)</f>
        <v>0.97397235784937253</v>
      </c>
      <c r="N119" s="186">
        <f>IF([1]TrRoad_act!N61=0,0,[1]TrRoad_ene!N64/IDEES2021_TrRoad_tech!N92)</f>
        <v>0.97431585501632512</v>
      </c>
      <c r="O119" s="186">
        <f>IF([1]TrRoad_act!O61=0,0,[1]TrRoad_ene!O64/IDEES2021_TrRoad_tech!O92)</f>
        <v>0.97188955025696233</v>
      </c>
      <c r="P119" s="186">
        <f>IF([1]TrRoad_act!P61=0,0,[1]TrRoad_ene!P64/IDEES2021_TrRoad_tech!P92)</f>
        <v>0.97465217442844665</v>
      </c>
      <c r="Q119" s="186">
        <f>IF([1]TrRoad_act!Q61=0,0,[1]TrRoad_ene!Q64/IDEES2021_TrRoad_tech!Q92)</f>
        <v>0.97837512524098758</v>
      </c>
      <c r="R119" s="186">
        <f>IF([1]TrRoad_act!R61=0,0,[1]TrRoad_ene!R64/IDEES2021_TrRoad_tech!R92)</f>
        <v>0.98793153241113174</v>
      </c>
      <c r="S119" s="186">
        <f>IF([1]TrRoad_act!S61=0,0,[1]TrRoad_ene!S64/IDEES2021_TrRoad_tech!S92)</f>
        <v>0.99365766821866064</v>
      </c>
      <c r="T119" s="186">
        <f>IF([1]TrRoad_act!T61=0,0,[1]TrRoad_ene!T64/IDEES2021_TrRoad_tech!T92)</f>
        <v>1.0146951747083979</v>
      </c>
      <c r="U119" s="186">
        <f>IF([1]TrRoad_act!U61=0,0,[1]TrRoad_ene!U64/IDEES2021_TrRoad_tech!U92)</f>
        <v>1.0179505422917769</v>
      </c>
      <c r="V119" s="186">
        <f>IF([1]TrRoad_act!V61=0,0,[1]TrRoad_ene!V64/IDEES2021_TrRoad_tech!V92)</f>
        <v>1.0152242336255508</v>
      </c>
      <c r="W119" s="186">
        <f>IF([1]TrRoad_act!W61=0,0,[1]TrRoad_ene!W64/IDEES2021_TrRoad_tech!W92)</f>
        <v>1.0646193364939436</v>
      </c>
      <c r="DA119" s="149"/>
    </row>
    <row r="120" spans="1:105" ht="11.5" customHeight="1" x14ac:dyDescent="0.35">
      <c r="A120" s="162" t="s">
        <v>15</v>
      </c>
      <c r="B120" s="186">
        <f>IF([1]TrRoad_act!B62=0,0,[1]TrRoad_ene!B65/IDEES2021_TrRoad_tech!B93)</f>
        <v>1.0591464124555097</v>
      </c>
      <c r="C120" s="186">
        <f>IF([1]TrRoad_act!C62=0,0,[1]TrRoad_ene!C65/IDEES2021_TrRoad_tech!C93)</f>
        <v>1.0273200693657965</v>
      </c>
      <c r="D120" s="186">
        <f>IF([1]TrRoad_act!D62=0,0,[1]TrRoad_ene!D65/IDEES2021_TrRoad_tech!D93)</f>
        <v>1.0298221660133096</v>
      </c>
      <c r="E120" s="186">
        <f>IF([1]TrRoad_act!E62=0,0,[1]TrRoad_ene!E65/IDEES2021_TrRoad_tech!E93)</f>
        <v>1.0339372238709126</v>
      </c>
      <c r="F120" s="186">
        <f>IF([1]TrRoad_act!F62=0,0,[1]TrRoad_ene!F65/IDEES2021_TrRoad_tech!F93)</f>
        <v>1.024790098828098</v>
      </c>
      <c r="G120" s="186">
        <f>IF([1]TrRoad_act!G62=0,0,[1]TrRoad_ene!G65/IDEES2021_TrRoad_tech!G93)</f>
        <v>1.0361580944063311</v>
      </c>
      <c r="H120" s="186">
        <f>IF([1]TrRoad_act!H62=0,0,[1]TrRoad_ene!H65/IDEES2021_TrRoad_tech!H93)</f>
        <v>1.0360020910099226</v>
      </c>
      <c r="I120" s="186">
        <f>IF([1]TrRoad_act!I62=0,0,[1]TrRoad_ene!I65/IDEES2021_TrRoad_tech!I93)</f>
        <v>1.0437773398751993</v>
      </c>
      <c r="J120" s="186">
        <f>IF([1]TrRoad_act!J62=0,0,[1]TrRoad_ene!J65/IDEES2021_TrRoad_tech!J93)</f>
        <v>1.046572569746028</v>
      </c>
      <c r="K120" s="186">
        <f>IF([1]TrRoad_act!K62=0,0,[1]TrRoad_ene!K65/IDEES2021_TrRoad_tech!K93)</f>
        <v>1.0407745748464614</v>
      </c>
      <c r="L120" s="186">
        <f>IF([1]TrRoad_act!L62=0,0,[1]TrRoad_ene!L65/IDEES2021_TrRoad_tech!L93)</f>
        <v>1.05040697555781</v>
      </c>
      <c r="M120" s="186">
        <f>IF([1]TrRoad_act!M62=0,0,[1]TrRoad_ene!M65/IDEES2021_TrRoad_tech!M93)</f>
        <v>1.0473529755423714</v>
      </c>
      <c r="N120" s="186">
        <f>IF([1]TrRoad_act!N62=0,0,[1]TrRoad_ene!N65/IDEES2021_TrRoad_tech!N93)</f>
        <v>1.0406070062337687</v>
      </c>
      <c r="O120" s="186">
        <f>IF([1]TrRoad_act!O62=0,0,[1]TrRoad_ene!O65/IDEES2021_TrRoad_tech!O93)</f>
        <v>1.0423809169160063</v>
      </c>
      <c r="P120" s="186">
        <f>IF([1]TrRoad_act!P62=0,0,[1]TrRoad_ene!P65/IDEES2021_TrRoad_tech!P93)</f>
        <v>1.0455944432915187</v>
      </c>
      <c r="Q120" s="186">
        <f>IF([1]TrRoad_act!Q62=0,0,[1]TrRoad_ene!Q65/IDEES2021_TrRoad_tech!Q93)</f>
        <v>1.0537435382209377</v>
      </c>
      <c r="R120" s="186">
        <f>IF([1]TrRoad_act!R62=0,0,[1]TrRoad_ene!R65/IDEES2021_TrRoad_tech!R93)</f>
        <v>1.0610921778747247</v>
      </c>
      <c r="S120" s="186">
        <f>IF([1]TrRoad_act!S62=0,0,[1]TrRoad_ene!S65/IDEES2021_TrRoad_tech!S93)</f>
        <v>1.0643672551797072</v>
      </c>
      <c r="T120" s="186">
        <f>IF([1]TrRoad_act!T62=0,0,[1]TrRoad_ene!T65/IDEES2021_TrRoad_tech!T93)</f>
        <v>1.0754910974908525</v>
      </c>
      <c r="U120" s="186">
        <f>IF([1]TrRoad_act!U62=0,0,[1]TrRoad_ene!U65/IDEES2021_TrRoad_tech!U93)</f>
        <v>1.075119741445921</v>
      </c>
      <c r="V120" s="186">
        <f>IF([1]TrRoad_act!V62=0,0,[1]TrRoad_ene!V65/IDEES2021_TrRoad_tech!V93)</f>
        <v>1.0631143305214974</v>
      </c>
      <c r="W120" s="186">
        <f>IF([1]TrRoad_act!W62=0,0,[1]TrRoad_ene!W65/IDEES2021_TrRoad_tech!W93)</f>
        <v>1.1094445307362102</v>
      </c>
      <c r="DA120" s="149"/>
    </row>
    <row r="121" spans="1:105" ht="11.5" customHeight="1" x14ac:dyDescent="0.35">
      <c r="A121" s="162" t="s">
        <v>17</v>
      </c>
      <c r="B121" s="186">
        <f>IF([1]TrRoad_act!B63=0,0,[1]TrRoad_ene!B66/IDEES2021_TrRoad_tech!B94)</f>
        <v>1.0246415459094251</v>
      </c>
      <c r="C121" s="186">
        <f>IF([1]TrRoad_act!C63=0,0,[1]TrRoad_ene!C66/IDEES2021_TrRoad_tech!C94)</f>
        <v>1.0353068646740591</v>
      </c>
      <c r="D121" s="186">
        <f>IF([1]TrRoad_act!D63=0,0,[1]TrRoad_ene!D66/IDEES2021_TrRoad_tech!D94)</f>
        <v>1.051255544076795</v>
      </c>
      <c r="E121" s="186">
        <f>IF([1]TrRoad_act!E63=0,0,[1]TrRoad_ene!E66/IDEES2021_TrRoad_tech!E94)</f>
        <v>1.0402871212741751</v>
      </c>
      <c r="F121" s="186">
        <f>IF([1]TrRoad_act!F63=0,0,[1]TrRoad_ene!F66/IDEES2021_TrRoad_tech!F94)</f>
        <v>1.037984077591662</v>
      </c>
      <c r="G121" s="186">
        <f>IF([1]TrRoad_act!G63=0,0,[1]TrRoad_ene!G66/IDEES2021_TrRoad_tech!G94)</f>
        <v>1.0408819625222012</v>
      </c>
      <c r="H121" s="186">
        <f>IF([1]TrRoad_act!H63=0,0,[1]TrRoad_ene!H66/IDEES2021_TrRoad_tech!H94)</f>
        <v>1.0199943884515914</v>
      </c>
      <c r="I121" s="186">
        <f>IF([1]TrRoad_act!I63=0,0,[1]TrRoad_ene!I66/IDEES2021_TrRoad_tech!I94)</f>
        <v>0.98428969672169453</v>
      </c>
      <c r="J121" s="186">
        <f>IF([1]TrRoad_act!J63=0,0,[1]TrRoad_ene!J66/IDEES2021_TrRoad_tech!J94)</f>
        <v>1.0286911735920943</v>
      </c>
      <c r="K121" s="186">
        <f>IF([1]TrRoad_act!K63=0,0,[1]TrRoad_ene!K66/IDEES2021_TrRoad_tech!K94)</f>
        <v>1.0237585736158921</v>
      </c>
      <c r="L121" s="186">
        <f>IF([1]TrRoad_act!L63=0,0,[1]TrRoad_ene!L66/IDEES2021_TrRoad_tech!L94)</f>
        <v>0.96886542040794277</v>
      </c>
      <c r="M121" s="186">
        <f>IF([1]TrRoad_act!M63=0,0,[1]TrRoad_ene!M66/IDEES2021_TrRoad_tech!M94)</f>
        <v>1.0324724720949821</v>
      </c>
      <c r="N121" s="186">
        <f>IF([1]TrRoad_act!N63=0,0,[1]TrRoad_ene!N66/IDEES2021_TrRoad_tech!N94)</f>
        <v>1.0730365277900684</v>
      </c>
      <c r="O121" s="186">
        <f>IF([1]TrRoad_act!O63=0,0,[1]TrRoad_ene!O66/IDEES2021_TrRoad_tech!O94)</f>
        <v>1.0804934895024607</v>
      </c>
      <c r="P121" s="186">
        <f>IF([1]TrRoad_act!P63=0,0,[1]TrRoad_ene!P66/IDEES2021_TrRoad_tech!P94)</f>
        <v>1.0758771257561719</v>
      </c>
      <c r="Q121" s="186">
        <f>IF([1]TrRoad_act!Q63=0,0,[1]TrRoad_ene!Q66/IDEES2021_TrRoad_tech!Q94)</f>
        <v>1.0475611961900144</v>
      </c>
      <c r="R121" s="186">
        <f>IF([1]TrRoad_act!R63=0,0,[1]TrRoad_ene!R66/IDEES2021_TrRoad_tech!R94)</f>
        <v>1.0196268109197788</v>
      </c>
      <c r="S121" s="186">
        <f>IF([1]TrRoad_act!S63=0,0,[1]TrRoad_ene!S66/IDEES2021_TrRoad_tech!S94)</f>
        <v>1.0107671101455455</v>
      </c>
      <c r="T121" s="186">
        <f>IF([1]TrRoad_act!T63=0,0,[1]TrRoad_ene!T66/IDEES2021_TrRoad_tech!T94)</f>
        <v>0.99793861809674389</v>
      </c>
      <c r="U121" s="186">
        <f>IF([1]TrRoad_act!U63=0,0,[1]TrRoad_ene!U66/IDEES2021_TrRoad_tech!U94)</f>
        <v>0.9997975373844179</v>
      </c>
      <c r="V121" s="186">
        <f>IF([1]TrRoad_act!V63=0,0,[1]TrRoad_ene!V66/IDEES2021_TrRoad_tech!V94)</f>
        <v>0.96941506136944522</v>
      </c>
      <c r="W121" s="186">
        <f>IF([1]TrRoad_act!W63=0,0,[1]TrRoad_ene!W66/IDEES2021_TrRoad_tech!W94)</f>
        <v>1.008503235016696</v>
      </c>
      <c r="DA121" s="149"/>
    </row>
    <row r="122" spans="1:105" ht="11.5" customHeight="1" x14ac:dyDescent="0.35">
      <c r="A122" s="162" t="s">
        <v>19</v>
      </c>
      <c r="B122" s="186">
        <f>IF([1]TrRoad_act!B64=0,0,[1]TrRoad_ene!B67/IDEES2021_TrRoad_tech!B95)</f>
        <v>0.92176051926489067</v>
      </c>
      <c r="C122" s="186">
        <f>IF([1]TrRoad_act!C64=0,0,[1]TrRoad_ene!C67/IDEES2021_TrRoad_tech!C95)</f>
        <v>0.92280991562098413</v>
      </c>
      <c r="D122" s="186">
        <f>IF([1]TrRoad_act!D64=0,0,[1]TrRoad_ene!D67/IDEES2021_TrRoad_tech!D95)</f>
        <v>0.90596995598459396</v>
      </c>
      <c r="E122" s="186">
        <f>IF([1]TrRoad_act!E64=0,0,[1]TrRoad_ene!E67/IDEES2021_TrRoad_tech!E95)</f>
        <v>0.90882706329765706</v>
      </c>
      <c r="F122" s="186">
        <f>IF([1]TrRoad_act!F64=0,0,[1]TrRoad_ene!F67/IDEES2021_TrRoad_tech!F95)</f>
        <v>0.93615272997591159</v>
      </c>
      <c r="G122" s="186">
        <f>IF([1]TrRoad_act!G64=0,0,[1]TrRoad_ene!G67/IDEES2021_TrRoad_tech!G95)</f>
        <v>0.98913121061328013</v>
      </c>
      <c r="H122" s="186">
        <f>IF([1]TrRoad_act!H64=0,0,[1]TrRoad_ene!H67/IDEES2021_TrRoad_tech!H95)</f>
        <v>1.0136227645576279</v>
      </c>
      <c r="I122" s="186">
        <f>IF([1]TrRoad_act!I64=0,0,[1]TrRoad_ene!I67/IDEES2021_TrRoad_tech!I95)</f>
        <v>1.0284658864465486</v>
      </c>
      <c r="J122" s="186">
        <f>IF([1]TrRoad_act!J64=0,0,[1]TrRoad_ene!J67/IDEES2021_TrRoad_tech!J95)</f>
        <v>1.0110042819889984</v>
      </c>
      <c r="K122" s="186">
        <f>IF([1]TrRoad_act!K64=0,0,[1]TrRoad_ene!K67/IDEES2021_TrRoad_tech!K95)</f>
        <v>0.92569595953054573</v>
      </c>
      <c r="L122" s="186">
        <f>IF([1]TrRoad_act!L64=0,0,[1]TrRoad_ene!L67/IDEES2021_TrRoad_tech!L95)</f>
        <v>1.016695355862075</v>
      </c>
      <c r="M122" s="186">
        <f>IF([1]TrRoad_act!M64=0,0,[1]TrRoad_ene!M67/IDEES2021_TrRoad_tech!M95)</f>
        <v>1.0205749416357413</v>
      </c>
      <c r="N122" s="186">
        <f>IF([1]TrRoad_act!N64=0,0,[1]TrRoad_ene!N67/IDEES2021_TrRoad_tech!N95)</f>
        <v>1.0232149174732794</v>
      </c>
      <c r="O122" s="186">
        <f>IF([1]TrRoad_act!O64=0,0,[1]TrRoad_ene!O67/IDEES2021_TrRoad_tech!O95)</f>
        <v>1.0339866773677839</v>
      </c>
      <c r="P122" s="186">
        <f>IF([1]TrRoad_act!P64=0,0,[1]TrRoad_ene!P67/IDEES2021_TrRoad_tech!P95)</f>
        <v>1.0186030189968902</v>
      </c>
      <c r="Q122" s="186">
        <f>IF([1]TrRoad_act!Q64=0,0,[1]TrRoad_ene!Q67/IDEES2021_TrRoad_tech!Q95)</f>
        <v>1.0352984258881663</v>
      </c>
      <c r="R122" s="186">
        <f>IF([1]TrRoad_act!R64=0,0,[1]TrRoad_ene!R67/IDEES2021_TrRoad_tech!R95)</f>
        <v>1.0217506799395484</v>
      </c>
      <c r="S122" s="186">
        <f>IF([1]TrRoad_act!S64=0,0,[1]TrRoad_ene!S67/IDEES2021_TrRoad_tech!S95)</f>
        <v>0.92742597026745477</v>
      </c>
      <c r="T122" s="186">
        <f>IF([1]TrRoad_act!T64=0,0,[1]TrRoad_ene!T67/IDEES2021_TrRoad_tech!T95)</f>
        <v>0.95685768921483749</v>
      </c>
      <c r="U122" s="186">
        <f>IF([1]TrRoad_act!U64=0,0,[1]TrRoad_ene!U67/IDEES2021_TrRoad_tech!U95)</f>
        <v>1.0334254092219795</v>
      </c>
      <c r="V122" s="186">
        <f>IF([1]TrRoad_act!V64=0,0,[1]TrRoad_ene!V67/IDEES2021_TrRoad_tech!V95)</f>
        <v>1.0506258504686765</v>
      </c>
      <c r="W122" s="186">
        <f>IF([1]TrRoad_act!W64=0,0,[1]TrRoad_ene!W67/IDEES2021_TrRoad_tech!W95)</f>
        <v>1.0985451768868013</v>
      </c>
      <c r="DA122" s="149"/>
    </row>
    <row r="123" spans="1:105" ht="11.5" customHeight="1" x14ac:dyDescent="0.35">
      <c r="A123" s="162" t="s">
        <v>21</v>
      </c>
      <c r="B123" s="186">
        <f>IF([1]TrRoad_act!B65=0,0,[1]TrRoad_ene!B68/IDEES2021_TrRoad_tech!B96)</f>
        <v>0</v>
      </c>
      <c r="C123" s="186">
        <f>IF([1]TrRoad_act!C65=0,0,[1]TrRoad_ene!C68/IDEES2021_TrRoad_tech!C96)</f>
        <v>0</v>
      </c>
      <c r="D123" s="186">
        <f>IF([1]TrRoad_act!D65=0,0,[1]TrRoad_ene!D68/IDEES2021_TrRoad_tech!D96)</f>
        <v>0</v>
      </c>
      <c r="E123" s="186">
        <f>IF([1]TrRoad_act!E65=0,0,[1]TrRoad_ene!E68/IDEES2021_TrRoad_tech!E96)</f>
        <v>0</v>
      </c>
      <c r="F123" s="186">
        <f>IF([1]TrRoad_act!F65=0,0,[1]TrRoad_ene!F68/IDEES2021_TrRoad_tech!F96)</f>
        <v>0</v>
      </c>
      <c r="G123" s="186">
        <f>IF([1]TrRoad_act!G65=0,0,[1]TrRoad_ene!G68/IDEES2021_TrRoad_tech!G96)</f>
        <v>0</v>
      </c>
      <c r="H123" s="186">
        <f>IF([1]TrRoad_act!H65=0,0,[1]TrRoad_ene!H68/IDEES2021_TrRoad_tech!H96)</f>
        <v>0</v>
      </c>
      <c r="I123" s="186">
        <f>IF([1]TrRoad_act!I65=0,0,[1]TrRoad_ene!I68/IDEES2021_TrRoad_tech!I96)</f>
        <v>0</v>
      </c>
      <c r="J123" s="186">
        <f>IF([1]TrRoad_act!J65=0,0,[1]TrRoad_ene!J68/IDEES2021_TrRoad_tech!J96)</f>
        <v>1.0470268351088485</v>
      </c>
      <c r="K123" s="186">
        <f>IF([1]TrRoad_act!K65=0,0,[1]TrRoad_ene!K68/IDEES2021_TrRoad_tech!K96)</f>
        <v>1.0471701984492783</v>
      </c>
      <c r="L123" s="186">
        <f>IF([1]TrRoad_act!L65=0,0,[1]TrRoad_ene!L68/IDEES2021_TrRoad_tech!L96)</f>
        <v>1.0534869975210117</v>
      </c>
      <c r="M123" s="186">
        <f>IF([1]TrRoad_act!M65=0,0,[1]TrRoad_ene!M68/IDEES2021_TrRoad_tech!M96)</f>
        <v>1.0683948183286598</v>
      </c>
      <c r="N123" s="186">
        <f>IF([1]TrRoad_act!N65=0,0,[1]TrRoad_ene!N68/IDEES2021_TrRoad_tech!N96)</f>
        <v>1.1849012165914918</v>
      </c>
      <c r="O123" s="186">
        <f>IF([1]TrRoad_act!O65=0,0,[1]TrRoad_ene!O68/IDEES2021_TrRoad_tech!O96)</f>
        <v>0.98893915470963933</v>
      </c>
      <c r="P123" s="186">
        <f>IF([1]TrRoad_act!P65=0,0,[1]TrRoad_ene!P68/IDEES2021_TrRoad_tech!P96)</f>
        <v>0.98999477841286976</v>
      </c>
      <c r="Q123" s="186">
        <f>IF([1]TrRoad_act!Q65=0,0,[1]TrRoad_ene!Q68/IDEES2021_TrRoad_tech!Q96)</f>
        <v>1.0250648687967581</v>
      </c>
      <c r="R123" s="186">
        <f>IF([1]TrRoad_act!R65=0,0,[1]TrRoad_ene!R68/IDEES2021_TrRoad_tech!R96)</f>
        <v>1.0137751399182617</v>
      </c>
      <c r="S123" s="186">
        <f>IF([1]TrRoad_act!S65=0,0,[1]TrRoad_ene!S68/IDEES2021_TrRoad_tech!S96)</f>
        <v>1.0388451924627495</v>
      </c>
      <c r="T123" s="186">
        <f>IF([1]TrRoad_act!T65=0,0,[1]TrRoad_ene!T68/IDEES2021_TrRoad_tech!T96)</f>
        <v>1.0697000142320827</v>
      </c>
      <c r="U123" s="186">
        <f>IF([1]TrRoad_act!U65=0,0,[1]TrRoad_ene!U68/IDEES2021_TrRoad_tech!U96)</f>
        <v>1.0806378056006229</v>
      </c>
      <c r="V123" s="186">
        <f>IF([1]TrRoad_act!V65=0,0,[1]TrRoad_ene!V68/IDEES2021_TrRoad_tech!V96)</f>
        <v>1.0836608683434976</v>
      </c>
      <c r="W123" s="186">
        <f>IF([1]TrRoad_act!W65=0,0,[1]TrRoad_ene!W68/IDEES2021_TrRoad_tech!W96)</f>
        <v>1.1157363001767167</v>
      </c>
      <c r="DA123" s="149"/>
    </row>
    <row r="124" spans="1:105" ht="11.5" customHeight="1" x14ac:dyDescent="0.35">
      <c r="A124" s="162" t="s">
        <v>22</v>
      </c>
      <c r="B124" s="186">
        <f>IF([1]TrRoad_act!B66=0,0,[1]TrRoad_ene!B69/IDEES2021_TrRoad_tech!B97)</f>
        <v>0</v>
      </c>
      <c r="C124" s="186">
        <f>IF([1]TrRoad_act!C66=0,0,[1]TrRoad_ene!C69/IDEES2021_TrRoad_tech!C97)</f>
        <v>0</v>
      </c>
      <c r="D124" s="186">
        <f>IF([1]TrRoad_act!D66=0,0,[1]TrRoad_ene!D69/IDEES2021_TrRoad_tech!D97)</f>
        <v>0</v>
      </c>
      <c r="E124" s="186">
        <f>IF([1]TrRoad_act!E66=0,0,[1]TrRoad_ene!E69/IDEES2021_TrRoad_tech!E97)</f>
        <v>1.0322222222259601</v>
      </c>
      <c r="F124" s="186">
        <f>IF([1]TrRoad_act!F66=0,0,[1]TrRoad_ene!F69/IDEES2021_TrRoad_tech!F97)</f>
        <v>1.0328369519943399</v>
      </c>
      <c r="G124" s="186">
        <f>IF([1]TrRoad_act!G66=0,0,[1]TrRoad_ene!G69/IDEES2021_TrRoad_tech!G97)</f>
        <v>1.0332909009762152</v>
      </c>
      <c r="H124" s="186">
        <f>IF([1]TrRoad_act!H66=0,0,[1]TrRoad_ene!H69/IDEES2021_TrRoad_tech!H97)</f>
        <v>1.0520256102679839</v>
      </c>
      <c r="I124" s="186">
        <f>IF([1]TrRoad_act!I66=0,0,[1]TrRoad_ene!I69/IDEES2021_TrRoad_tech!I97)</f>
        <v>1.0530300822793226</v>
      </c>
      <c r="J124" s="186">
        <f>IF([1]TrRoad_act!J66=0,0,[1]TrRoad_ene!J69/IDEES2021_TrRoad_tech!J97)</f>
        <v>1.055451204482996</v>
      </c>
      <c r="K124" s="186">
        <f>IF([1]TrRoad_act!K66=0,0,[1]TrRoad_ene!K69/IDEES2021_TrRoad_tech!K97)</f>
        <v>1.055851534022457</v>
      </c>
      <c r="L124" s="186">
        <f>IF([1]TrRoad_act!L66=0,0,[1]TrRoad_ene!L69/IDEES2021_TrRoad_tech!L97)</f>
        <v>1.057400586542683</v>
      </c>
      <c r="M124" s="186">
        <f>IF([1]TrRoad_act!M66=0,0,[1]TrRoad_ene!M69/IDEES2021_TrRoad_tech!M97)</f>
        <v>1.0620564980253986</v>
      </c>
      <c r="N124" s="186">
        <f>IF([1]TrRoad_act!N66=0,0,[1]TrRoad_ene!N69/IDEES2021_TrRoad_tech!N97)</f>
        <v>1.0657580585612392</v>
      </c>
      <c r="O124" s="186">
        <f>IF([1]TrRoad_act!O66=0,0,[1]TrRoad_ene!O69/IDEES2021_TrRoad_tech!O97)</f>
        <v>1.0691470697480445</v>
      </c>
      <c r="P124" s="186">
        <f>IF([1]TrRoad_act!P66=0,0,[1]TrRoad_ene!P69/IDEES2021_TrRoad_tech!P97)</f>
        <v>1.0724477849121996</v>
      </c>
      <c r="Q124" s="186">
        <f>IF([1]TrRoad_act!Q66=0,0,[1]TrRoad_ene!Q69/IDEES2021_TrRoad_tech!Q97)</f>
        <v>1.0798198464660473</v>
      </c>
      <c r="R124" s="186">
        <f>IF([1]TrRoad_act!R66=0,0,[1]TrRoad_ene!R69/IDEES2021_TrRoad_tech!R97)</f>
        <v>1.0836677428683243</v>
      </c>
      <c r="S124" s="186">
        <f>IF([1]TrRoad_act!S66=0,0,[1]TrRoad_ene!S69/IDEES2021_TrRoad_tech!S97)</f>
        <v>1.0857948765289307</v>
      </c>
      <c r="T124" s="186">
        <f>IF([1]TrRoad_act!T66=0,0,[1]TrRoad_ene!T69/IDEES2021_TrRoad_tech!T97)</f>
        <v>1.0916168067685537</v>
      </c>
      <c r="U124" s="186">
        <f>IF([1]TrRoad_act!U66=0,0,[1]TrRoad_ene!U69/IDEES2021_TrRoad_tech!U97)</f>
        <v>1.0980329036754757</v>
      </c>
      <c r="V124" s="186">
        <f>IF([1]TrRoad_act!V66=0,0,[1]TrRoad_ene!V69/IDEES2021_TrRoad_tech!V97)</f>
        <v>1.0987720154357818</v>
      </c>
      <c r="W124" s="186">
        <f>IF([1]TrRoad_act!W66=0,0,[1]TrRoad_ene!W69/IDEES2021_TrRoad_tech!W97)</f>
        <v>1.0988444234089789</v>
      </c>
      <c r="DA124" s="149"/>
    </row>
    <row r="125" spans="1:105" ht="11.5" customHeight="1" x14ac:dyDescent="0.35">
      <c r="A125" s="159" t="s">
        <v>23</v>
      </c>
      <c r="B125" s="185">
        <f>IF([1]TrRoad_act!B67=0,0,[1]TrRoad_ene!B70/IDEES2021_TrRoad_tech!B98)</f>
        <v>1.1206280099442534</v>
      </c>
      <c r="C125" s="185">
        <f>IF([1]TrRoad_act!C67=0,0,[1]TrRoad_ene!C70/IDEES2021_TrRoad_tech!C98)</f>
        <v>1.1111583655213502</v>
      </c>
      <c r="D125" s="185">
        <f>IF([1]TrRoad_act!D67=0,0,[1]TrRoad_ene!D70/IDEES2021_TrRoad_tech!D98)</f>
        <v>1.1110972475649701</v>
      </c>
      <c r="E125" s="185">
        <f>IF([1]TrRoad_act!E67=0,0,[1]TrRoad_ene!E70/IDEES2021_TrRoad_tech!E98)</f>
        <v>1.125196760571354</v>
      </c>
      <c r="F125" s="185">
        <f>IF([1]TrRoad_act!F67=0,0,[1]TrRoad_ene!F70/IDEES2021_TrRoad_tech!F98)</f>
        <v>1.1141885908043268</v>
      </c>
      <c r="G125" s="185">
        <f>IF([1]TrRoad_act!G67=0,0,[1]TrRoad_ene!G70/IDEES2021_TrRoad_tech!G98)</f>
        <v>1.1136787225993983</v>
      </c>
      <c r="H125" s="185">
        <f>IF([1]TrRoad_act!H67=0,0,[1]TrRoad_ene!H70/IDEES2021_TrRoad_tech!H98)</f>
        <v>1.1207369310516273</v>
      </c>
      <c r="I125" s="185">
        <f>IF([1]TrRoad_act!I67=0,0,[1]TrRoad_ene!I70/IDEES2021_TrRoad_tech!I98)</f>
        <v>1.1248452179102955</v>
      </c>
      <c r="J125" s="185">
        <f>IF([1]TrRoad_act!J67=0,0,[1]TrRoad_ene!J70/IDEES2021_TrRoad_tech!J98)</f>
        <v>1.131668428287862</v>
      </c>
      <c r="K125" s="185">
        <f>IF([1]TrRoad_act!K67=0,0,[1]TrRoad_ene!K70/IDEES2021_TrRoad_tech!K98)</f>
        <v>1.1473869763265572</v>
      </c>
      <c r="L125" s="185">
        <f>IF([1]TrRoad_act!L67=0,0,[1]TrRoad_ene!L70/IDEES2021_TrRoad_tech!L98)</f>
        <v>1.151406999122156</v>
      </c>
      <c r="M125" s="185">
        <f>IF([1]TrRoad_act!M67=0,0,[1]TrRoad_ene!M70/IDEES2021_TrRoad_tech!M98)</f>
        <v>1.1654503903382178</v>
      </c>
      <c r="N125" s="185">
        <f>IF([1]TrRoad_act!N67=0,0,[1]TrRoad_ene!N70/IDEES2021_TrRoad_tech!N98)</f>
        <v>1.1679608075165335</v>
      </c>
      <c r="O125" s="185">
        <f>IF([1]TrRoad_act!O67=0,0,[1]TrRoad_ene!O70/IDEES2021_TrRoad_tech!O98)</f>
        <v>1.1816055567979036</v>
      </c>
      <c r="P125" s="185">
        <f>IF([1]TrRoad_act!P67=0,0,[1]TrRoad_ene!P70/IDEES2021_TrRoad_tech!P98)</f>
        <v>1.1917467380212903</v>
      </c>
      <c r="Q125" s="185">
        <f>IF([1]TrRoad_act!Q67=0,0,[1]TrRoad_ene!Q70/IDEES2021_TrRoad_tech!Q98)</f>
        <v>1.2065229435682248</v>
      </c>
      <c r="R125" s="185">
        <f>IF([1]TrRoad_act!R67=0,0,[1]TrRoad_ene!R70/IDEES2021_TrRoad_tech!R98)</f>
        <v>1.2197629109061738</v>
      </c>
      <c r="S125" s="185">
        <f>IF([1]TrRoad_act!S67=0,0,[1]TrRoad_ene!S70/IDEES2021_TrRoad_tech!S98)</f>
        <v>1.2371337742334376</v>
      </c>
      <c r="T125" s="185">
        <f>IF([1]TrRoad_act!T67=0,0,[1]TrRoad_ene!T70/IDEES2021_TrRoad_tech!T98)</f>
        <v>1.2466805173736921</v>
      </c>
      <c r="U125" s="185">
        <f>IF([1]TrRoad_act!U67=0,0,[1]TrRoad_ene!U70/IDEES2021_TrRoad_tech!U98)</f>
        <v>1.2669511306497396</v>
      </c>
      <c r="V125" s="185">
        <f>IF([1]TrRoad_act!V67=0,0,[1]TrRoad_ene!V70/IDEES2021_TrRoad_tech!V98)</f>
        <v>1.2912916465042636</v>
      </c>
      <c r="W125" s="185">
        <f>IF([1]TrRoad_act!W67=0,0,[1]TrRoad_ene!W70/IDEES2021_TrRoad_tech!W98)</f>
        <v>1.3158805352456493</v>
      </c>
      <c r="DA125" s="161"/>
    </row>
    <row r="126" spans="1:105" ht="11.5" customHeight="1" x14ac:dyDescent="0.35">
      <c r="A126" s="162" t="s">
        <v>13</v>
      </c>
      <c r="B126" s="186">
        <f>IF([1]TrRoad_act!B68=0,0,[1]TrRoad_ene!B71/IDEES2021_TrRoad_tech!B99)</f>
        <v>1.1153375451022676</v>
      </c>
      <c r="C126" s="186">
        <f>IF([1]TrRoad_act!C68=0,0,[1]TrRoad_ene!C71/IDEES2021_TrRoad_tech!C99)</f>
        <v>1.1120991527872053</v>
      </c>
      <c r="D126" s="186">
        <f>IF([1]TrRoad_act!D68=0,0,[1]TrRoad_ene!D71/IDEES2021_TrRoad_tech!D99)</f>
        <v>1.1122628990032342</v>
      </c>
      <c r="E126" s="186">
        <f>IF([1]TrRoad_act!E68=0,0,[1]TrRoad_ene!E71/IDEES2021_TrRoad_tech!E99)</f>
        <v>1.111841744703729</v>
      </c>
      <c r="F126" s="186">
        <f>IF([1]TrRoad_act!F68=0,0,[1]TrRoad_ene!F71/IDEES2021_TrRoad_tech!F99)</f>
        <v>1.1109084430208713</v>
      </c>
      <c r="G126" s="186">
        <f>IF([1]TrRoad_act!G68=0,0,[1]TrRoad_ene!G71/IDEES2021_TrRoad_tech!G99)</f>
        <v>1.1117495783098406</v>
      </c>
      <c r="H126" s="186">
        <f>IF([1]TrRoad_act!H68=0,0,[1]TrRoad_ene!H71/IDEES2021_TrRoad_tech!H99)</f>
        <v>1.109044838246189</v>
      </c>
      <c r="I126" s="186">
        <f>IF([1]TrRoad_act!I68=0,0,[1]TrRoad_ene!I71/IDEES2021_TrRoad_tech!I99)</f>
        <v>1.1067467589399611</v>
      </c>
      <c r="J126" s="186">
        <f>IF([1]TrRoad_act!J68=0,0,[1]TrRoad_ene!J71/IDEES2021_TrRoad_tech!J99)</f>
        <v>1.1039755807831444</v>
      </c>
      <c r="K126" s="186">
        <f>IF([1]TrRoad_act!K68=0,0,[1]TrRoad_ene!K71/IDEES2021_TrRoad_tech!K99)</f>
        <v>1.1029179756565619</v>
      </c>
      <c r="L126" s="186">
        <f>IF([1]TrRoad_act!L68=0,0,[1]TrRoad_ene!L71/IDEES2021_TrRoad_tech!L99)</f>
        <v>1.1018445260834702</v>
      </c>
      <c r="M126" s="186">
        <f>IF([1]TrRoad_act!M68=0,0,[1]TrRoad_ene!M71/IDEES2021_TrRoad_tech!M99)</f>
        <v>1.097144549509556</v>
      </c>
      <c r="N126" s="186">
        <f>IF([1]TrRoad_act!N68=0,0,[1]TrRoad_ene!N71/IDEES2021_TrRoad_tech!N99)</f>
        <v>1.094719411525177</v>
      </c>
      <c r="O126" s="186">
        <f>IF([1]TrRoad_act!O68=0,0,[1]TrRoad_ene!O71/IDEES2021_TrRoad_tech!O99)</f>
        <v>1.1139685435526185</v>
      </c>
      <c r="P126" s="186">
        <f>IF([1]TrRoad_act!P68=0,0,[1]TrRoad_ene!P71/IDEES2021_TrRoad_tech!P99)</f>
        <v>1.1117856196066935</v>
      </c>
      <c r="Q126" s="186">
        <f>IF([1]TrRoad_act!Q68=0,0,[1]TrRoad_ene!Q71/IDEES2021_TrRoad_tech!Q99)</f>
        <v>1.1084275866913027</v>
      </c>
      <c r="R126" s="186">
        <f>IF([1]TrRoad_act!R68=0,0,[1]TrRoad_ene!R71/IDEES2021_TrRoad_tech!R99)</f>
        <v>1.1099123268096114</v>
      </c>
      <c r="S126" s="186">
        <f>IF([1]TrRoad_act!S68=0,0,[1]TrRoad_ene!S71/IDEES2021_TrRoad_tech!S99)</f>
        <v>1.1145777312942533</v>
      </c>
      <c r="T126" s="186">
        <f>IF([1]TrRoad_act!T68=0,0,[1]TrRoad_ene!T71/IDEES2021_TrRoad_tech!T99)</f>
        <v>1.112015495958343</v>
      </c>
      <c r="U126" s="186">
        <f>IF([1]TrRoad_act!U68=0,0,[1]TrRoad_ene!U71/IDEES2021_TrRoad_tech!U99)</f>
        <v>1.1316528290840846</v>
      </c>
      <c r="V126" s="186">
        <f>IF([1]TrRoad_act!V68=0,0,[1]TrRoad_ene!V71/IDEES2021_TrRoad_tech!V99)</f>
        <v>1.1250341239544841</v>
      </c>
      <c r="W126" s="186">
        <f>IF([1]TrRoad_act!W68=0,0,[1]TrRoad_ene!W71/IDEES2021_TrRoad_tech!W99)</f>
        <v>1.1183211034235332</v>
      </c>
      <c r="DA126" s="149"/>
    </row>
    <row r="127" spans="1:105" ht="11.5" customHeight="1" x14ac:dyDescent="0.35">
      <c r="A127" s="162" t="s">
        <v>15</v>
      </c>
      <c r="B127" s="186">
        <f>IF([1]TrRoad_act!B69=0,0,[1]TrRoad_ene!B72/IDEES2021_TrRoad_tech!B100)</f>
        <v>1.1147108822541776</v>
      </c>
      <c r="C127" s="186">
        <f>IF([1]TrRoad_act!C69=0,0,[1]TrRoad_ene!C72/IDEES2021_TrRoad_tech!C100)</f>
        <v>1.1054359923051504</v>
      </c>
      <c r="D127" s="186">
        <f>IF([1]TrRoad_act!D69=0,0,[1]TrRoad_ene!D72/IDEES2021_TrRoad_tech!D100)</f>
        <v>1.1046958287675557</v>
      </c>
      <c r="E127" s="186">
        <f>IF([1]TrRoad_act!E69=0,0,[1]TrRoad_ene!E72/IDEES2021_TrRoad_tech!E100)</f>
        <v>1.1198544836316784</v>
      </c>
      <c r="F127" s="186">
        <f>IF([1]TrRoad_act!F69=0,0,[1]TrRoad_ene!F72/IDEES2021_TrRoad_tech!F100)</f>
        <v>1.1080496076379414</v>
      </c>
      <c r="G127" s="186">
        <f>IF([1]TrRoad_act!G69=0,0,[1]TrRoad_ene!G72/IDEES2021_TrRoad_tech!G100)</f>
        <v>1.1127482263574109</v>
      </c>
      <c r="H127" s="186">
        <f>IF([1]TrRoad_act!H69=0,0,[1]TrRoad_ene!H72/IDEES2021_TrRoad_tech!H100)</f>
        <v>1.120006565277782</v>
      </c>
      <c r="I127" s="186">
        <f>IF([1]TrRoad_act!I69=0,0,[1]TrRoad_ene!I72/IDEES2021_TrRoad_tech!I100)</f>
        <v>1.1243118608664562</v>
      </c>
      <c r="J127" s="186">
        <f>IF([1]TrRoad_act!J69=0,0,[1]TrRoad_ene!J72/IDEES2021_TrRoad_tech!J100)</f>
        <v>1.1279959519179981</v>
      </c>
      <c r="K127" s="186">
        <f>IF([1]TrRoad_act!K69=0,0,[1]TrRoad_ene!K72/IDEES2021_TrRoad_tech!K100)</f>
        <v>1.1461258506398284</v>
      </c>
      <c r="L127" s="186">
        <f>IF([1]TrRoad_act!L69=0,0,[1]TrRoad_ene!L72/IDEES2021_TrRoad_tech!L100)</f>
        <v>1.1503196284849155</v>
      </c>
      <c r="M127" s="186">
        <f>IF([1]TrRoad_act!M69=0,0,[1]TrRoad_ene!M72/IDEES2021_TrRoad_tech!M100)</f>
        <v>1.1584961083962002</v>
      </c>
      <c r="N127" s="186">
        <f>IF([1]TrRoad_act!N69=0,0,[1]TrRoad_ene!N72/IDEES2021_TrRoad_tech!N100)</f>
        <v>1.1573350344356346</v>
      </c>
      <c r="O127" s="186">
        <f>IF([1]TrRoad_act!O69=0,0,[1]TrRoad_ene!O72/IDEES2021_TrRoad_tech!O100)</f>
        <v>1.1697130133249944</v>
      </c>
      <c r="P127" s="186">
        <f>IF([1]TrRoad_act!P69=0,0,[1]TrRoad_ene!P72/IDEES2021_TrRoad_tech!P100)</f>
        <v>1.1805415247286091</v>
      </c>
      <c r="Q127" s="186">
        <f>IF([1]TrRoad_act!Q69=0,0,[1]TrRoad_ene!Q72/IDEES2021_TrRoad_tech!Q100)</f>
        <v>1.1943851219721717</v>
      </c>
      <c r="R127" s="186">
        <f>IF([1]TrRoad_act!R69=0,0,[1]TrRoad_ene!R72/IDEES2021_TrRoad_tech!R100)</f>
        <v>1.207877556410146</v>
      </c>
      <c r="S127" s="186">
        <f>IF([1]TrRoad_act!S69=0,0,[1]TrRoad_ene!S72/IDEES2021_TrRoad_tech!S100)</f>
        <v>1.2290484201051601</v>
      </c>
      <c r="T127" s="186">
        <f>IF([1]TrRoad_act!T69=0,0,[1]TrRoad_ene!T72/IDEES2021_TrRoad_tech!T100)</f>
        <v>1.2427084853752239</v>
      </c>
      <c r="U127" s="186">
        <f>IF([1]TrRoad_act!U69=0,0,[1]TrRoad_ene!U72/IDEES2021_TrRoad_tech!U100)</f>
        <v>1.2585520195121369</v>
      </c>
      <c r="V127" s="186">
        <f>IF([1]TrRoad_act!V69=0,0,[1]TrRoad_ene!V72/IDEES2021_TrRoad_tech!V100)</f>
        <v>1.2786789944497445</v>
      </c>
      <c r="W127" s="186">
        <f>IF([1]TrRoad_act!W69=0,0,[1]TrRoad_ene!W72/IDEES2021_TrRoad_tech!W100)</f>
        <v>1.2951146681215562</v>
      </c>
      <c r="DA127" s="149"/>
    </row>
    <row r="128" spans="1:105" ht="11.5" customHeight="1" x14ac:dyDescent="0.35">
      <c r="A128" s="162" t="s">
        <v>17</v>
      </c>
      <c r="B128" s="186">
        <f>IF([1]TrRoad_act!B70=0,0,[1]TrRoad_ene!B73/IDEES2021_TrRoad_tech!B101)</f>
        <v>1.1022667780244895</v>
      </c>
      <c r="C128" s="186">
        <f>IF([1]TrRoad_act!C70=0,0,[1]TrRoad_ene!C73/IDEES2021_TrRoad_tech!C101)</f>
        <v>1.099827588799138</v>
      </c>
      <c r="D128" s="186">
        <f>IF([1]TrRoad_act!D70=0,0,[1]TrRoad_ene!D73/IDEES2021_TrRoad_tech!D101)</f>
        <v>1.1001418424459732</v>
      </c>
      <c r="E128" s="186">
        <f>IF([1]TrRoad_act!E70=0,0,[1]TrRoad_ene!E73/IDEES2021_TrRoad_tech!E101)</f>
        <v>1.0998933368627575</v>
      </c>
      <c r="F128" s="186">
        <f>IF([1]TrRoad_act!F70=0,0,[1]TrRoad_ene!F73/IDEES2021_TrRoad_tech!F101)</f>
        <v>1.1018578079783623</v>
      </c>
      <c r="G128" s="186">
        <f>IF([1]TrRoad_act!G70=0,0,[1]TrRoad_ene!G73/IDEES2021_TrRoad_tech!G101)</f>
        <v>1.1051777242089695</v>
      </c>
      <c r="H128" s="186">
        <f>IF([1]TrRoad_act!H70=0,0,[1]TrRoad_ene!H73/IDEES2021_TrRoad_tech!H101)</f>
        <v>1.1081635958914715</v>
      </c>
      <c r="I128" s="186">
        <f>IF([1]TrRoad_act!I70=0,0,[1]TrRoad_ene!I73/IDEES2021_TrRoad_tech!I101)</f>
        <v>1.1125388326254282</v>
      </c>
      <c r="J128" s="186">
        <f>IF([1]TrRoad_act!J70=0,0,[1]TrRoad_ene!J73/IDEES2021_TrRoad_tech!J101)</f>
        <v>1.1178873074902014</v>
      </c>
      <c r="K128" s="186">
        <f>IF([1]TrRoad_act!K70=0,0,[1]TrRoad_ene!K73/IDEES2021_TrRoad_tech!K101)</f>
        <v>1.1254906639775273</v>
      </c>
      <c r="L128" s="186">
        <f>IF([1]TrRoad_act!L70=0,0,[1]TrRoad_ene!L73/IDEES2021_TrRoad_tech!L101)</f>
        <v>1.1312310334287432</v>
      </c>
      <c r="M128" s="186">
        <f>IF([1]TrRoad_act!M70=0,0,[1]TrRoad_ene!M73/IDEES2021_TrRoad_tech!M101)</f>
        <v>1.1368444684754109</v>
      </c>
      <c r="N128" s="186">
        <f>IF([1]TrRoad_act!N70=0,0,[1]TrRoad_ene!N73/IDEES2021_TrRoad_tech!N101)</f>
        <v>1.1390195085679766</v>
      </c>
      <c r="O128" s="186">
        <f>IF([1]TrRoad_act!O70=0,0,[1]TrRoad_ene!O73/IDEES2021_TrRoad_tech!O101)</f>
        <v>1.1428295566091351</v>
      </c>
      <c r="P128" s="186">
        <f>IF([1]TrRoad_act!P70=0,0,[1]TrRoad_ene!P73/IDEES2021_TrRoad_tech!P101)</f>
        <v>1.1498455908691771</v>
      </c>
      <c r="Q128" s="186">
        <f>IF([1]TrRoad_act!Q70=0,0,[1]TrRoad_ene!Q73/IDEES2021_TrRoad_tech!Q101)</f>
        <v>1.1586677481607062</v>
      </c>
      <c r="R128" s="186">
        <f>IF([1]TrRoad_act!R70=0,0,[1]TrRoad_ene!R73/IDEES2021_TrRoad_tech!R101)</f>
        <v>1.1622532368797531</v>
      </c>
      <c r="S128" s="186">
        <f>IF([1]TrRoad_act!S70=0,0,[1]TrRoad_ene!S73/IDEES2021_TrRoad_tech!S101)</f>
        <v>1.1656156672908142</v>
      </c>
      <c r="T128" s="186">
        <f>IF([1]TrRoad_act!T70=0,0,[1]TrRoad_ene!T73/IDEES2021_TrRoad_tech!T101)</f>
        <v>1.1846760859365584</v>
      </c>
      <c r="U128" s="186">
        <f>IF([1]TrRoad_act!U70=0,0,[1]TrRoad_ene!U73/IDEES2021_TrRoad_tech!U101)</f>
        <v>1.1920349784171065</v>
      </c>
      <c r="V128" s="186">
        <f>IF([1]TrRoad_act!V70=0,0,[1]TrRoad_ene!V73/IDEES2021_TrRoad_tech!V101)</f>
        <v>1.197721404078278</v>
      </c>
      <c r="W128" s="186">
        <f>IF([1]TrRoad_act!W70=0,0,[1]TrRoad_ene!W73/IDEES2021_TrRoad_tech!W101)</f>
        <v>1.2150171669200729</v>
      </c>
      <c r="DA128" s="149"/>
    </row>
    <row r="129" spans="1:105" ht="11.5" customHeight="1" x14ac:dyDescent="0.35">
      <c r="A129" s="162" t="s">
        <v>19</v>
      </c>
      <c r="B129" s="186">
        <f>IF([1]TrRoad_act!B71=0,0,[1]TrRoad_ene!B74/IDEES2021_TrRoad_tech!B102)</f>
        <v>0.84034792556606475</v>
      </c>
      <c r="C129" s="186">
        <f>IF([1]TrRoad_act!C71=0,0,[1]TrRoad_ene!C74/IDEES2021_TrRoad_tech!C102)</f>
        <v>0.96513510068762653</v>
      </c>
      <c r="D129" s="186">
        <f>IF([1]TrRoad_act!D71=0,0,[1]TrRoad_ene!D74/IDEES2021_TrRoad_tech!D102)</f>
        <v>1.0775529717780559</v>
      </c>
      <c r="E129" s="186">
        <f>IF([1]TrRoad_act!E71=0,0,[1]TrRoad_ene!E74/IDEES2021_TrRoad_tech!E102)</f>
        <v>1.0496443289320163</v>
      </c>
      <c r="F129" s="186">
        <f>IF([1]TrRoad_act!F71=0,0,[1]TrRoad_ene!F74/IDEES2021_TrRoad_tech!F102)</f>
        <v>1.1360614445676092</v>
      </c>
      <c r="G129" s="186">
        <f>IF([1]TrRoad_act!G71=0,0,[1]TrRoad_ene!G74/IDEES2021_TrRoad_tech!G102)</f>
        <v>0.82610437370956147</v>
      </c>
      <c r="H129" s="186">
        <f>IF([1]TrRoad_act!H71=0,0,[1]TrRoad_ene!H74/IDEES2021_TrRoad_tech!H102)</f>
        <v>0.92591444734433459</v>
      </c>
      <c r="I129" s="186">
        <f>IF([1]TrRoad_act!I71=0,0,[1]TrRoad_ene!I74/IDEES2021_TrRoad_tech!I102)</f>
        <v>0.9875982319478861</v>
      </c>
      <c r="J129" s="186">
        <f>IF([1]TrRoad_act!J71=0,0,[1]TrRoad_ene!J74/IDEES2021_TrRoad_tech!J102)</f>
        <v>1.1886034056072803</v>
      </c>
      <c r="K129" s="186">
        <f>IF([1]TrRoad_act!K71=0,0,[1]TrRoad_ene!K74/IDEES2021_TrRoad_tech!K102)</f>
        <v>1.0945397431828621</v>
      </c>
      <c r="L129" s="186">
        <f>IF([1]TrRoad_act!L71=0,0,[1]TrRoad_ene!L74/IDEES2021_TrRoad_tech!L102)</f>
        <v>1.1200135353273126</v>
      </c>
      <c r="M129" s="186">
        <f>IF([1]TrRoad_act!M71=0,0,[1]TrRoad_ene!M74/IDEES2021_TrRoad_tech!M102)</f>
        <v>1.4012266355336336</v>
      </c>
      <c r="N129" s="186">
        <f>IF([1]TrRoad_act!N71=0,0,[1]TrRoad_ene!N74/IDEES2021_TrRoad_tech!N102)</f>
        <v>1.5415792984502272</v>
      </c>
      <c r="O129" s="186">
        <f>IF([1]TrRoad_act!O71=0,0,[1]TrRoad_ene!O74/IDEES2021_TrRoad_tech!O102)</f>
        <v>1.5410141116129992</v>
      </c>
      <c r="P129" s="186">
        <f>IF([1]TrRoad_act!P71=0,0,[1]TrRoad_ene!P74/IDEES2021_TrRoad_tech!P102)</f>
        <v>1.5353375373016132</v>
      </c>
      <c r="Q129" s="186">
        <f>IF([1]TrRoad_act!Q71=0,0,[1]TrRoad_ene!Q74/IDEES2021_TrRoad_tech!Q102)</f>
        <v>1.5557541374427897</v>
      </c>
      <c r="R129" s="186">
        <f>IF([1]TrRoad_act!R71=0,0,[1]TrRoad_ene!R74/IDEES2021_TrRoad_tech!R102)</f>
        <v>1.562207718318902</v>
      </c>
      <c r="S129" s="186">
        <f>IF([1]TrRoad_act!S71=0,0,[1]TrRoad_ene!S74/IDEES2021_TrRoad_tech!S102)</f>
        <v>1.4472487350018863</v>
      </c>
      <c r="T129" s="186">
        <f>IF([1]TrRoad_act!T71=0,0,[1]TrRoad_ene!T74/IDEES2021_TrRoad_tech!T102)</f>
        <v>1.3478299280335331</v>
      </c>
      <c r="U129" s="186">
        <f>IF([1]TrRoad_act!U71=0,0,[1]TrRoad_ene!U74/IDEES2021_TrRoad_tech!U102)</f>
        <v>1.4502502234849175</v>
      </c>
      <c r="V129" s="186">
        <f>IF([1]TrRoad_act!V71=0,0,[1]TrRoad_ene!V74/IDEES2021_TrRoad_tech!V102)</f>
        <v>1.5202037878773724</v>
      </c>
      <c r="W129" s="186">
        <f>IF([1]TrRoad_act!W71=0,0,[1]TrRoad_ene!W74/IDEES2021_TrRoad_tech!W102)</f>
        <v>1.6747397314312371</v>
      </c>
      <c r="DA129" s="149"/>
    </row>
    <row r="130" spans="1:105" ht="11.5" customHeight="1" x14ac:dyDescent="0.35">
      <c r="A130" s="162" t="s">
        <v>22</v>
      </c>
      <c r="B130" s="186">
        <f>IF([1]TrRoad_act!B72=0,0,[1]TrRoad_ene!B75/IDEES2021_TrRoad_tech!B103)</f>
        <v>1.103895212525815</v>
      </c>
      <c r="C130" s="186">
        <f>IF([1]TrRoad_act!C72=0,0,[1]TrRoad_ene!C75/IDEES2021_TrRoad_tech!C103)</f>
        <v>1.0953076696579502</v>
      </c>
      <c r="D130" s="186">
        <f>IF([1]TrRoad_act!D72=0,0,[1]TrRoad_ene!D75/IDEES2021_TrRoad_tech!D103)</f>
        <v>1.0940850719250319</v>
      </c>
      <c r="E130" s="186">
        <f>IF([1]TrRoad_act!E72=0,0,[1]TrRoad_ene!E75/IDEES2021_TrRoad_tech!E103)</f>
        <v>1.0941466511794473</v>
      </c>
      <c r="F130" s="186">
        <f>IF([1]TrRoad_act!F72=0,0,[1]TrRoad_ene!F75/IDEES2021_TrRoad_tech!F103)</f>
        <v>1.0937825304672197</v>
      </c>
      <c r="G130" s="186">
        <f>IF([1]TrRoad_act!G72=0,0,[1]TrRoad_ene!G75/IDEES2021_TrRoad_tech!G103)</f>
        <v>1.0994751086342784</v>
      </c>
      <c r="H130" s="186">
        <f>IF([1]TrRoad_act!H72=0,0,[1]TrRoad_ene!H75/IDEES2021_TrRoad_tech!H103)</f>
        <v>1.0997155527735039</v>
      </c>
      <c r="I130" s="186">
        <f>IF([1]TrRoad_act!I72=0,0,[1]TrRoad_ene!I75/IDEES2021_TrRoad_tech!I103)</f>
        <v>1.1023797959931592</v>
      </c>
      <c r="J130" s="186">
        <f>IF([1]TrRoad_act!J72=0,0,[1]TrRoad_ene!J75/IDEES2021_TrRoad_tech!J103)</f>
        <v>1.1059674758889848</v>
      </c>
      <c r="K130" s="186">
        <f>IF([1]TrRoad_act!K72=0,0,[1]TrRoad_ene!K75/IDEES2021_TrRoad_tech!K103)</f>
        <v>1.1110623555967762</v>
      </c>
      <c r="L130" s="186">
        <f>IF([1]TrRoad_act!L72=0,0,[1]TrRoad_ene!L75/IDEES2021_TrRoad_tech!L103)</f>
        <v>1.1241462486749612</v>
      </c>
      <c r="M130" s="186">
        <f>IF([1]TrRoad_act!M72=0,0,[1]TrRoad_ene!M75/IDEES2021_TrRoad_tech!M103)</f>
        <v>1.1308327870123434</v>
      </c>
      <c r="N130" s="186">
        <f>IF([1]TrRoad_act!N72=0,0,[1]TrRoad_ene!N75/IDEES2021_TrRoad_tech!N103)</f>
        <v>1.1342601505614385</v>
      </c>
      <c r="O130" s="186">
        <f>IF([1]TrRoad_act!O72=0,0,[1]TrRoad_ene!O75/IDEES2021_TrRoad_tech!O103)</f>
        <v>1.1766596078809375</v>
      </c>
      <c r="P130" s="186">
        <f>IF([1]TrRoad_act!P72=0,0,[1]TrRoad_ene!P75/IDEES2021_TrRoad_tech!P103)</f>
        <v>1.2023606947183552</v>
      </c>
      <c r="Q130" s="186">
        <f>IF([1]TrRoad_act!Q72=0,0,[1]TrRoad_ene!Q75/IDEES2021_TrRoad_tech!Q103)</f>
        <v>1.2151304533311464</v>
      </c>
      <c r="R130" s="186">
        <f>IF([1]TrRoad_act!R72=0,0,[1]TrRoad_ene!R75/IDEES2021_TrRoad_tech!R103)</f>
        <v>1.2302777216157499</v>
      </c>
      <c r="S130" s="186">
        <f>IF([1]TrRoad_act!S72=0,0,[1]TrRoad_ene!S75/IDEES2021_TrRoad_tech!S103)</f>
        <v>1.2464862415701992</v>
      </c>
      <c r="T130" s="186">
        <f>IF([1]TrRoad_act!T72=0,0,[1]TrRoad_ene!T75/IDEES2021_TrRoad_tech!T103)</f>
        <v>1.2638763286173789</v>
      </c>
      <c r="U130" s="186">
        <f>IF([1]TrRoad_act!U72=0,0,[1]TrRoad_ene!U75/IDEES2021_TrRoad_tech!U103)</f>
        <v>1.2888830829261666</v>
      </c>
      <c r="V130" s="186">
        <f>IF([1]TrRoad_act!V72=0,0,[1]TrRoad_ene!V75/IDEES2021_TrRoad_tech!V103)</f>
        <v>1.3059438303343878</v>
      </c>
      <c r="W130" s="186">
        <f>IF([1]TrRoad_act!W72=0,0,[1]TrRoad_ene!W75/IDEES2021_TrRoad_tech!W103)</f>
        <v>1.3163294311238287</v>
      </c>
      <c r="DA130" s="149"/>
    </row>
    <row r="131" spans="1:105" ht="11.5" customHeight="1" x14ac:dyDescent="0.35">
      <c r="A131" s="153" t="s">
        <v>25</v>
      </c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DA131" s="155"/>
    </row>
    <row r="132" spans="1:105" ht="11.5" customHeight="1" x14ac:dyDescent="0.35">
      <c r="A132" s="156" t="s">
        <v>57</v>
      </c>
      <c r="B132" s="184">
        <f>IF([1]TrRoad_act!B74=0,0,[1]TrRoad_ene!B77/IDEES2021_TrRoad_tech!B105)</f>
        <v>1.1232571999451182</v>
      </c>
      <c r="C132" s="184">
        <f>IF([1]TrRoad_act!C74=0,0,[1]TrRoad_ene!C77/IDEES2021_TrRoad_tech!C105)</f>
        <v>1.100549169293509</v>
      </c>
      <c r="D132" s="184">
        <f>IF([1]TrRoad_act!D74=0,0,[1]TrRoad_ene!D77/IDEES2021_TrRoad_tech!D105)</f>
        <v>1.0928258858984921</v>
      </c>
      <c r="E132" s="184">
        <f>IF([1]TrRoad_act!E74=0,0,[1]TrRoad_ene!E77/IDEES2021_TrRoad_tech!E105)</f>
        <v>1.0857912006187087</v>
      </c>
      <c r="F132" s="184">
        <f>IF([1]TrRoad_act!F74=0,0,[1]TrRoad_ene!F77/IDEES2021_TrRoad_tech!F105)</f>
        <v>1.0830735735006636</v>
      </c>
      <c r="G132" s="184">
        <f>IF([1]TrRoad_act!G74=0,0,[1]TrRoad_ene!G77/IDEES2021_TrRoad_tech!G105)</f>
        <v>1.0803934603619696</v>
      </c>
      <c r="H132" s="184">
        <f>IF([1]TrRoad_act!H74=0,0,[1]TrRoad_ene!H77/IDEES2021_TrRoad_tech!H105)</f>
        <v>1.0805552942109233</v>
      </c>
      <c r="I132" s="184">
        <f>IF([1]TrRoad_act!I74=0,0,[1]TrRoad_ene!I77/IDEES2021_TrRoad_tech!I105)</f>
        <v>1.0851387182961392</v>
      </c>
      <c r="J132" s="184">
        <f>IF([1]TrRoad_act!J74=0,0,[1]TrRoad_ene!J77/IDEES2021_TrRoad_tech!J105)</f>
        <v>1.0904788466148785</v>
      </c>
      <c r="K132" s="184">
        <f>IF([1]TrRoad_act!K74=0,0,[1]TrRoad_ene!K77/IDEES2021_TrRoad_tech!K105)</f>
        <v>1.0969672734429523</v>
      </c>
      <c r="L132" s="184">
        <f>IF([1]TrRoad_act!L74=0,0,[1]TrRoad_ene!L77/IDEES2021_TrRoad_tech!L105)</f>
        <v>1.1027490462103522</v>
      </c>
      <c r="M132" s="184">
        <f>IF([1]TrRoad_act!M74=0,0,[1]TrRoad_ene!M77/IDEES2021_TrRoad_tech!M105)</f>
        <v>1.1105566018766768</v>
      </c>
      <c r="N132" s="184">
        <f>IF([1]TrRoad_act!N74=0,0,[1]TrRoad_ene!N77/IDEES2021_TrRoad_tech!N105)</f>
        <v>1.1194203117931052</v>
      </c>
      <c r="O132" s="184">
        <f>IF([1]TrRoad_act!O74=0,0,[1]TrRoad_ene!O77/IDEES2021_TrRoad_tech!O105)</f>
        <v>1.1263209866736066</v>
      </c>
      <c r="P132" s="184">
        <f>IF([1]TrRoad_act!P74=0,0,[1]TrRoad_ene!P77/IDEES2021_TrRoad_tech!P105)</f>
        <v>1.1385295337593251</v>
      </c>
      <c r="Q132" s="184">
        <f>IF([1]TrRoad_act!Q74=0,0,[1]TrRoad_ene!Q77/IDEES2021_TrRoad_tech!Q105)</f>
        <v>1.1567282798946681</v>
      </c>
      <c r="R132" s="184">
        <f>IF([1]TrRoad_act!R74=0,0,[1]TrRoad_ene!R77/IDEES2021_TrRoad_tech!R105)</f>
        <v>1.1700192184101366</v>
      </c>
      <c r="S132" s="184">
        <f>IF([1]TrRoad_act!S74=0,0,[1]TrRoad_ene!S77/IDEES2021_TrRoad_tech!S105)</f>
        <v>1.1821909320837494</v>
      </c>
      <c r="T132" s="184">
        <f>IF([1]TrRoad_act!T74=0,0,[1]TrRoad_ene!T77/IDEES2021_TrRoad_tech!T105)</f>
        <v>1.1952418633385784</v>
      </c>
      <c r="U132" s="184">
        <f>IF([1]TrRoad_act!U74=0,0,[1]TrRoad_ene!U77/IDEES2021_TrRoad_tech!U105)</f>
        <v>1.2066204534720615</v>
      </c>
      <c r="V132" s="184">
        <f>IF([1]TrRoad_act!V74=0,0,[1]TrRoad_ene!V77/IDEES2021_TrRoad_tech!V105)</f>
        <v>1.2196826443722892</v>
      </c>
      <c r="W132" s="184">
        <f>IF([1]TrRoad_act!W74=0,0,[1]TrRoad_ene!W77/IDEES2021_TrRoad_tech!W105)</f>
        <v>1.2334592983928727</v>
      </c>
      <c r="DA132" s="158"/>
    </row>
    <row r="133" spans="1:105" ht="11.5" customHeight="1" x14ac:dyDescent="0.35">
      <c r="A133" s="162" t="s">
        <v>13</v>
      </c>
      <c r="B133" s="186">
        <f>IF([1]TrRoad_act!B75=0,0,[1]TrRoad_ene!B78/IDEES2021_TrRoad_tech!B106)</f>
        <v>1.0836950868486093</v>
      </c>
      <c r="C133" s="186">
        <f>IF([1]TrRoad_act!C75=0,0,[1]TrRoad_ene!C78/IDEES2021_TrRoad_tech!C106)</f>
        <v>1.0817503776432371</v>
      </c>
      <c r="D133" s="186">
        <f>IF([1]TrRoad_act!D75=0,0,[1]TrRoad_ene!D78/IDEES2021_TrRoad_tech!D106)</f>
        <v>1.0792782207616527</v>
      </c>
      <c r="E133" s="186">
        <f>IF([1]TrRoad_act!E75=0,0,[1]TrRoad_ene!E78/IDEES2021_TrRoad_tech!E106)</f>
        <v>1.0763611578611281</v>
      </c>
      <c r="F133" s="186">
        <f>IF([1]TrRoad_act!F75=0,0,[1]TrRoad_ene!F78/IDEES2021_TrRoad_tech!F106)</f>
        <v>1.0739383653887054</v>
      </c>
      <c r="G133" s="186">
        <f>IF([1]TrRoad_act!G75=0,0,[1]TrRoad_ene!G78/IDEES2021_TrRoad_tech!G106)</f>
        <v>1.0748155076440093</v>
      </c>
      <c r="H133" s="186">
        <f>IF([1]TrRoad_act!H75=0,0,[1]TrRoad_ene!H78/IDEES2021_TrRoad_tech!H106)</f>
        <v>1.0745765100473539</v>
      </c>
      <c r="I133" s="186">
        <f>IF([1]TrRoad_act!I75=0,0,[1]TrRoad_ene!I78/IDEES2021_TrRoad_tech!I106)</f>
        <v>1.0769322531929271</v>
      </c>
      <c r="J133" s="186">
        <f>IF([1]TrRoad_act!J75=0,0,[1]TrRoad_ene!J78/IDEES2021_TrRoad_tech!J106)</f>
        <v>1.0787230602661406</v>
      </c>
      <c r="K133" s="186">
        <f>IF([1]TrRoad_act!K75=0,0,[1]TrRoad_ene!K78/IDEES2021_TrRoad_tech!K106)</f>
        <v>1.0747843292557515</v>
      </c>
      <c r="L133" s="186">
        <f>IF([1]TrRoad_act!L75=0,0,[1]TrRoad_ene!L78/IDEES2021_TrRoad_tech!L106)</f>
        <v>1.0816216680007151</v>
      </c>
      <c r="M133" s="186">
        <f>IF([1]TrRoad_act!M75=0,0,[1]TrRoad_ene!M78/IDEES2021_TrRoad_tech!M106)</f>
        <v>1.085450371307235</v>
      </c>
      <c r="N133" s="186">
        <f>IF([1]TrRoad_act!N75=0,0,[1]TrRoad_ene!N78/IDEES2021_TrRoad_tech!N106)</f>
        <v>1.0895420755849745</v>
      </c>
      <c r="O133" s="186">
        <f>IF([1]TrRoad_act!O75=0,0,[1]TrRoad_ene!O78/IDEES2021_TrRoad_tech!O106)</f>
        <v>1.09933309036344</v>
      </c>
      <c r="P133" s="186">
        <f>IF([1]TrRoad_act!P75=0,0,[1]TrRoad_ene!P78/IDEES2021_TrRoad_tech!P106)</f>
        <v>1.1084749064685517</v>
      </c>
      <c r="Q133" s="186">
        <f>IF([1]TrRoad_act!Q75=0,0,[1]TrRoad_ene!Q78/IDEES2021_TrRoad_tech!Q106)</f>
        <v>1.1227477259254046</v>
      </c>
      <c r="R133" s="186">
        <f>IF([1]TrRoad_act!R75=0,0,[1]TrRoad_ene!R78/IDEES2021_TrRoad_tech!R106)</f>
        <v>1.1323345038523354</v>
      </c>
      <c r="S133" s="186">
        <f>IF([1]TrRoad_act!S75=0,0,[1]TrRoad_ene!S78/IDEES2021_TrRoad_tech!S106)</f>
        <v>1.145042481014229</v>
      </c>
      <c r="T133" s="186">
        <f>IF([1]TrRoad_act!T75=0,0,[1]TrRoad_ene!T78/IDEES2021_TrRoad_tech!T106)</f>
        <v>1.1647083799668239</v>
      </c>
      <c r="U133" s="186">
        <f>IF([1]TrRoad_act!U75=0,0,[1]TrRoad_ene!U78/IDEES2021_TrRoad_tech!U106)</f>
        <v>1.1783163830285677</v>
      </c>
      <c r="V133" s="186">
        <f>IF([1]TrRoad_act!V75=0,0,[1]TrRoad_ene!V78/IDEES2021_TrRoad_tech!V106)</f>
        <v>1.1902836333023439</v>
      </c>
      <c r="W133" s="186">
        <f>IF([1]TrRoad_act!W75=0,0,[1]TrRoad_ene!W78/IDEES2021_TrRoad_tech!W106)</f>
        <v>1.2110531656986376</v>
      </c>
      <c r="DA133" s="149"/>
    </row>
    <row r="134" spans="1:105" ht="11.5" customHeight="1" x14ac:dyDescent="0.35">
      <c r="A134" s="162" t="s">
        <v>15</v>
      </c>
      <c r="B134" s="186">
        <f>IF([1]TrRoad_act!B76=0,0,[1]TrRoad_ene!B79/IDEES2021_TrRoad_tech!B107)</f>
        <v>1.1288228145997565</v>
      </c>
      <c r="C134" s="186">
        <f>IF([1]TrRoad_act!C76=0,0,[1]TrRoad_ene!C79/IDEES2021_TrRoad_tech!C107)</f>
        <v>1.1038105140980889</v>
      </c>
      <c r="D134" s="186">
        <f>IF([1]TrRoad_act!D76=0,0,[1]TrRoad_ene!D79/IDEES2021_TrRoad_tech!D107)</f>
        <v>1.0956345857237433</v>
      </c>
      <c r="E134" s="186">
        <f>IF([1]TrRoad_act!E76=0,0,[1]TrRoad_ene!E79/IDEES2021_TrRoad_tech!E107)</f>
        <v>1.0885338128592965</v>
      </c>
      <c r="F134" s="186">
        <f>IF([1]TrRoad_act!F76=0,0,[1]TrRoad_ene!F79/IDEES2021_TrRoad_tech!F107)</f>
        <v>1.0860649739844943</v>
      </c>
      <c r="G134" s="186">
        <f>IF([1]TrRoad_act!G76=0,0,[1]TrRoad_ene!G79/IDEES2021_TrRoad_tech!G107)</f>
        <v>1.084008384417763</v>
      </c>
      <c r="H134" s="186">
        <f>IF([1]TrRoad_act!H76=0,0,[1]TrRoad_ene!H79/IDEES2021_TrRoad_tech!H107)</f>
        <v>1.0845379136076085</v>
      </c>
      <c r="I134" s="186">
        <f>IF([1]TrRoad_act!I76=0,0,[1]TrRoad_ene!I79/IDEES2021_TrRoad_tech!I107)</f>
        <v>1.0892684759601612</v>
      </c>
      <c r="J134" s="186">
        <f>IF([1]TrRoad_act!J76=0,0,[1]TrRoad_ene!J79/IDEES2021_TrRoad_tech!J107)</f>
        <v>1.0958747607713413</v>
      </c>
      <c r="K134" s="186">
        <f>IF([1]TrRoad_act!K76=0,0,[1]TrRoad_ene!K79/IDEES2021_TrRoad_tech!K107)</f>
        <v>1.1060272052717737</v>
      </c>
      <c r="L134" s="186">
        <f>IF([1]TrRoad_act!L76=0,0,[1]TrRoad_ene!L79/IDEES2021_TrRoad_tech!L107)</f>
        <v>1.1112696910011444</v>
      </c>
      <c r="M134" s="186">
        <f>IF([1]TrRoad_act!M76=0,0,[1]TrRoad_ene!M79/IDEES2021_TrRoad_tech!M107)</f>
        <v>1.1177480464987182</v>
      </c>
      <c r="N134" s="186">
        <f>IF([1]TrRoad_act!N76=0,0,[1]TrRoad_ene!N79/IDEES2021_TrRoad_tech!N107)</f>
        <v>1.1248735933833143</v>
      </c>
      <c r="O134" s="186">
        <f>IF([1]TrRoad_act!O76=0,0,[1]TrRoad_ene!O79/IDEES2021_TrRoad_tech!O107)</f>
        <v>1.1307346693775306</v>
      </c>
      <c r="P134" s="186">
        <f>IF([1]TrRoad_act!P76=0,0,[1]TrRoad_ene!P79/IDEES2021_TrRoad_tech!P107)</f>
        <v>1.1429598727338293</v>
      </c>
      <c r="Q134" s="186">
        <f>IF([1]TrRoad_act!Q76=0,0,[1]TrRoad_ene!Q79/IDEES2021_TrRoad_tech!Q107)</f>
        <v>1.1596507546614765</v>
      </c>
      <c r="R134" s="186">
        <f>IF([1]TrRoad_act!R76=0,0,[1]TrRoad_ene!R79/IDEES2021_TrRoad_tech!R107)</f>
        <v>1.1734765454851441</v>
      </c>
      <c r="S134" s="186">
        <f>IF([1]TrRoad_act!S76=0,0,[1]TrRoad_ene!S79/IDEES2021_TrRoad_tech!S107)</f>
        <v>1.1854997082810097</v>
      </c>
      <c r="T134" s="186">
        <f>IF([1]TrRoad_act!T76=0,0,[1]TrRoad_ene!T79/IDEES2021_TrRoad_tech!T107)</f>
        <v>1.1979571966437252</v>
      </c>
      <c r="U134" s="186">
        <f>IF([1]TrRoad_act!U76=0,0,[1]TrRoad_ene!U79/IDEES2021_TrRoad_tech!U107)</f>
        <v>1.208546822856182</v>
      </c>
      <c r="V134" s="186">
        <f>IF([1]TrRoad_act!V76=0,0,[1]TrRoad_ene!V79/IDEES2021_TrRoad_tech!V107)</f>
        <v>1.2208922105932121</v>
      </c>
      <c r="W134" s="186">
        <f>IF([1]TrRoad_act!W76=0,0,[1]TrRoad_ene!W79/IDEES2021_TrRoad_tech!W107)</f>
        <v>1.2329364690155573</v>
      </c>
      <c r="DA134" s="149"/>
    </row>
    <row r="135" spans="1:105" ht="11.5" customHeight="1" x14ac:dyDescent="0.35">
      <c r="A135" s="162" t="s">
        <v>17</v>
      </c>
      <c r="B135" s="186">
        <f>IF([1]TrRoad_act!B77=0,0,[1]TrRoad_ene!B80/IDEES2021_TrRoad_tech!B108)</f>
        <v>1.1119240389832974</v>
      </c>
      <c r="C135" s="186">
        <f>IF([1]TrRoad_act!C77=0,0,[1]TrRoad_ene!C80/IDEES2021_TrRoad_tech!C108)</f>
        <v>1.1031717063562962</v>
      </c>
      <c r="D135" s="186">
        <f>IF([1]TrRoad_act!D77=0,0,[1]TrRoad_ene!D80/IDEES2021_TrRoad_tech!D108)</f>
        <v>1.1128128674567455</v>
      </c>
      <c r="E135" s="186">
        <f>IF([1]TrRoad_act!E77=0,0,[1]TrRoad_ene!E80/IDEES2021_TrRoad_tech!E108)</f>
        <v>1.1098231039712243</v>
      </c>
      <c r="F135" s="186">
        <f>IF([1]TrRoad_act!F77=0,0,[1]TrRoad_ene!F80/IDEES2021_TrRoad_tech!F108)</f>
        <v>1.1122952929640904</v>
      </c>
      <c r="G135" s="186">
        <f>IF([1]TrRoad_act!G77=0,0,[1]TrRoad_ene!G80/IDEES2021_TrRoad_tech!G108)</f>
        <v>1.1089611606412777</v>
      </c>
      <c r="H135" s="186">
        <f>IF([1]TrRoad_act!H77=0,0,[1]TrRoad_ene!H80/IDEES2021_TrRoad_tech!H108)</f>
        <v>1.1058406202020994</v>
      </c>
      <c r="I135" s="186">
        <f>IF([1]TrRoad_act!I77=0,0,[1]TrRoad_ene!I80/IDEES2021_TrRoad_tech!I108)</f>
        <v>1.1122469071526082</v>
      </c>
      <c r="J135" s="186">
        <f>IF([1]TrRoad_act!J77=0,0,[1]TrRoad_ene!J80/IDEES2021_TrRoad_tech!J108)</f>
        <v>1.1137929370484361</v>
      </c>
      <c r="K135" s="186">
        <f>IF([1]TrRoad_act!K77=0,0,[1]TrRoad_ene!K80/IDEES2021_TrRoad_tech!K108)</f>
        <v>1.1098377954404679</v>
      </c>
      <c r="L135" s="186">
        <f>IF([1]TrRoad_act!L77=0,0,[1]TrRoad_ene!L80/IDEES2021_TrRoad_tech!L108)</f>
        <v>1.1075830588931508</v>
      </c>
      <c r="M135" s="186">
        <f>IF([1]TrRoad_act!M77=0,0,[1]TrRoad_ene!M80/IDEES2021_TrRoad_tech!M108)</f>
        <v>1.1080895647005433</v>
      </c>
      <c r="N135" s="186">
        <f>IF([1]TrRoad_act!N77=0,0,[1]TrRoad_ene!N80/IDEES2021_TrRoad_tech!N108)</f>
        <v>1.1153252481815603</v>
      </c>
      <c r="O135" s="186">
        <f>IF([1]TrRoad_act!O77=0,0,[1]TrRoad_ene!O80/IDEES2021_TrRoad_tech!O108)</f>
        <v>1.1185016350666861</v>
      </c>
      <c r="P135" s="186">
        <f>IF([1]TrRoad_act!P77=0,0,[1]TrRoad_ene!P80/IDEES2021_TrRoad_tech!P108)</f>
        <v>1.1250343885674303</v>
      </c>
      <c r="Q135" s="186">
        <f>IF([1]TrRoad_act!Q77=0,0,[1]TrRoad_ene!Q80/IDEES2021_TrRoad_tech!Q108)</f>
        <v>1.1334243104110744</v>
      </c>
      <c r="R135" s="186">
        <f>IF([1]TrRoad_act!R77=0,0,[1]TrRoad_ene!R80/IDEES2021_TrRoad_tech!R108)</f>
        <v>1.1397204054471848</v>
      </c>
      <c r="S135" s="186">
        <f>IF([1]TrRoad_act!S77=0,0,[1]TrRoad_ene!S80/IDEES2021_TrRoad_tech!S108)</f>
        <v>1.1416304697449298</v>
      </c>
      <c r="T135" s="186">
        <f>IF([1]TrRoad_act!T77=0,0,[1]TrRoad_ene!T80/IDEES2021_TrRoad_tech!T108)</f>
        <v>1.1378903569440815</v>
      </c>
      <c r="U135" s="186">
        <f>IF([1]TrRoad_act!U77=0,0,[1]TrRoad_ene!U80/IDEES2021_TrRoad_tech!U108)</f>
        <v>1.1331160902427571</v>
      </c>
      <c r="V135" s="186">
        <f>IF([1]TrRoad_act!V77=0,0,[1]TrRoad_ene!V80/IDEES2021_TrRoad_tech!V108)</f>
        <v>1.1387615201014696</v>
      </c>
      <c r="W135" s="186">
        <f>IF([1]TrRoad_act!W77=0,0,[1]TrRoad_ene!W80/IDEES2021_TrRoad_tech!W108)</f>
        <v>1.15705198681578</v>
      </c>
      <c r="DA135" s="149"/>
    </row>
    <row r="136" spans="1:105" ht="11.5" customHeight="1" x14ac:dyDescent="0.35">
      <c r="A136" s="162" t="s">
        <v>19</v>
      </c>
      <c r="B136" s="186">
        <f>IF([1]TrRoad_act!B78=0,0,[1]TrRoad_ene!B81/IDEES2021_TrRoad_tech!B109)</f>
        <v>1.0978473373154951</v>
      </c>
      <c r="C136" s="186">
        <f>IF([1]TrRoad_act!C78=0,0,[1]TrRoad_ene!C81/IDEES2021_TrRoad_tech!C109)</f>
        <v>1.0748406584360255</v>
      </c>
      <c r="D136" s="186">
        <f>IF([1]TrRoad_act!D78=0,0,[1]TrRoad_ene!D81/IDEES2021_TrRoad_tech!D109)</f>
        <v>1.0636238235304867</v>
      </c>
      <c r="E136" s="186">
        <f>IF([1]TrRoad_act!E78=0,0,[1]TrRoad_ene!E81/IDEES2021_TrRoad_tech!E109)</f>
        <v>1.0599152803223695</v>
      </c>
      <c r="F136" s="186">
        <f>IF([1]TrRoad_act!F78=0,0,[1]TrRoad_ene!F81/IDEES2021_TrRoad_tech!F109)</f>
        <v>1.062535540475007</v>
      </c>
      <c r="G136" s="186">
        <f>IF([1]TrRoad_act!G78=0,0,[1]TrRoad_ene!G81/IDEES2021_TrRoad_tech!G109)</f>
        <v>1.0669901314828518</v>
      </c>
      <c r="H136" s="186">
        <f>IF([1]TrRoad_act!H78=0,0,[1]TrRoad_ene!H81/IDEES2021_TrRoad_tech!H109)</f>
        <v>1.1024374157474361</v>
      </c>
      <c r="I136" s="186">
        <f>IF([1]TrRoad_act!I78=0,0,[1]TrRoad_ene!I81/IDEES2021_TrRoad_tech!I109)</f>
        <v>1.110413343781075</v>
      </c>
      <c r="J136" s="186">
        <f>IF([1]TrRoad_act!J78=0,0,[1]TrRoad_ene!J81/IDEES2021_TrRoad_tech!J109)</f>
        <v>1.1220528106448184</v>
      </c>
      <c r="K136" s="186">
        <f>IF([1]TrRoad_act!K78=0,0,[1]TrRoad_ene!K81/IDEES2021_TrRoad_tech!K109)</f>
        <v>1.0931378753912377</v>
      </c>
      <c r="L136" s="186">
        <f>IF([1]TrRoad_act!L78=0,0,[1]TrRoad_ene!L81/IDEES2021_TrRoad_tech!L109)</f>
        <v>1.1503779392895637</v>
      </c>
      <c r="M136" s="186">
        <f>IF([1]TrRoad_act!M78=0,0,[1]TrRoad_ene!M81/IDEES2021_TrRoad_tech!M109)</f>
        <v>1.173216666827531</v>
      </c>
      <c r="N136" s="186">
        <f>IF([1]TrRoad_act!N78=0,0,[1]TrRoad_ene!N81/IDEES2021_TrRoad_tech!N109)</f>
        <v>1.1849609088274051</v>
      </c>
      <c r="O136" s="186">
        <f>IF([1]TrRoad_act!O78=0,0,[1]TrRoad_ene!O81/IDEES2021_TrRoad_tech!O109)</f>
        <v>1.2126926826694573</v>
      </c>
      <c r="P136" s="186">
        <f>IF([1]TrRoad_act!P78=0,0,[1]TrRoad_ene!P81/IDEES2021_TrRoad_tech!P109)</f>
        <v>1.1991456112645351</v>
      </c>
      <c r="Q136" s="186">
        <f>IF([1]TrRoad_act!Q78=0,0,[1]TrRoad_ene!Q81/IDEES2021_TrRoad_tech!Q109)</f>
        <v>1.2287084286676269</v>
      </c>
      <c r="R136" s="186">
        <f>IF([1]TrRoad_act!R78=0,0,[1]TrRoad_ene!R81/IDEES2021_TrRoad_tech!R109)</f>
        <v>1.2222511908782996</v>
      </c>
      <c r="S136" s="186">
        <f>IF([1]TrRoad_act!S78=0,0,[1]TrRoad_ene!S81/IDEES2021_TrRoad_tech!S109)</f>
        <v>1.1691766933809822</v>
      </c>
      <c r="T136" s="186">
        <f>IF([1]TrRoad_act!T78=0,0,[1]TrRoad_ene!T81/IDEES2021_TrRoad_tech!T109)</f>
        <v>1.1846052682827104</v>
      </c>
      <c r="U136" s="186">
        <f>IF([1]TrRoad_act!U78=0,0,[1]TrRoad_ene!U81/IDEES2021_TrRoad_tech!U109)</f>
        <v>1.269803848436265</v>
      </c>
      <c r="V136" s="186">
        <f>IF([1]TrRoad_act!V78=0,0,[1]TrRoad_ene!V81/IDEES2021_TrRoad_tech!V109)</f>
        <v>1.2995347107843049</v>
      </c>
      <c r="W136" s="186">
        <f>IF([1]TrRoad_act!W78=0,0,[1]TrRoad_ene!W81/IDEES2021_TrRoad_tech!W109)</f>
        <v>1.381214232014806</v>
      </c>
      <c r="DA136" s="149"/>
    </row>
    <row r="137" spans="1:105" ht="11.5" customHeight="1" x14ac:dyDescent="0.35">
      <c r="A137" s="162" t="s">
        <v>22</v>
      </c>
      <c r="B137" s="186">
        <f>IF([1]TrRoad_act!B79=0,0,[1]TrRoad_ene!B82/IDEES2021_TrRoad_tech!B110)</f>
        <v>1.1270103996434144</v>
      </c>
      <c r="C137" s="186">
        <f>IF([1]TrRoad_act!C79=0,0,[1]TrRoad_ene!C82/IDEES2021_TrRoad_tech!C110)</f>
        <v>1.1005933368559837</v>
      </c>
      <c r="D137" s="186">
        <f>IF([1]TrRoad_act!D79=0,0,[1]TrRoad_ene!D82/IDEES2021_TrRoad_tech!D110)</f>
        <v>1.1003096065008953</v>
      </c>
      <c r="E137" s="186">
        <f>IF([1]TrRoad_act!E79=0,0,[1]TrRoad_ene!E82/IDEES2021_TrRoad_tech!E110)</f>
        <v>1.1000211815750867</v>
      </c>
      <c r="F137" s="186">
        <f>IF([1]TrRoad_act!F79=0,0,[1]TrRoad_ene!F82/IDEES2021_TrRoad_tech!F110)</f>
        <v>1.100456741190289</v>
      </c>
      <c r="G137" s="186">
        <f>IF([1]TrRoad_act!G79=0,0,[1]TrRoad_ene!G82/IDEES2021_TrRoad_tech!G110)</f>
        <v>1.1016281251306284</v>
      </c>
      <c r="H137" s="186">
        <f>IF([1]TrRoad_act!H79=0,0,[1]TrRoad_ene!H82/IDEES2021_TrRoad_tech!H110)</f>
        <v>1.1027790655970933</v>
      </c>
      <c r="I137" s="186">
        <f>IF([1]TrRoad_act!I79=0,0,[1]TrRoad_ene!I82/IDEES2021_TrRoad_tech!I110)</f>
        <v>1.1040017359605445</v>
      </c>
      <c r="J137" s="186">
        <f>IF([1]TrRoad_act!J79=0,0,[1]TrRoad_ene!J82/IDEES2021_TrRoad_tech!J110)</f>
        <v>1.1128737551508225</v>
      </c>
      <c r="K137" s="186">
        <f>IF([1]TrRoad_act!K79=0,0,[1]TrRoad_ene!K82/IDEES2021_TrRoad_tech!K110)</f>
        <v>1.1194373051073365</v>
      </c>
      <c r="L137" s="186">
        <f>IF([1]TrRoad_act!L79=0,0,[1]TrRoad_ene!L82/IDEES2021_TrRoad_tech!L110)</f>
        <v>1.1440331696886843</v>
      </c>
      <c r="M137" s="186">
        <f>IF([1]TrRoad_act!M79=0,0,[1]TrRoad_ene!M82/IDEES2021_TrRoad_tech!M110)</f>
        <v>1.1655974726532743</v>
      </c>
      <c r="N137" s="186">
        <f>IF([1]TrRoad_act!N79=0,0,[1]TrRoad_ene!N82/IDEES2021_TrRoad_tech!N110)</f>
        <v>1.2149418222370132</v>
      </c>
      <c r="O137" s="186">
        <f>IF([1]TrRoad_act!O79=0,0,[1]TrRoad_ene!O82/IDEES2021_TrRoad_tech!O110)</f>
        <v>1.23900167023057</v>
      </c>
      <c r="P137" s="186">
        <f>IF([1]TrRoad_act!P79=0,0,[1]TrRoad_ene!P82/IDEES2021_TrRoad_tech!P110)</f>
        <v>1.2553848523328177</v>
      </c>
      <c r="Q137" s="186">
        <f>IF([1]TrRoad_act!Q79=0,0,[1]TrRoad_ene!Q82/IDEES2021_TrRoad_tech!Q110)</f>
        <v>1.2785397280240007</v>
      </c>
      <c r="R137" s="186">
        <f>IF([1]TrRoad_act!R79=0,0,[1]TrRoad_ene!R82/IDEES2021_TrRoad_tech!R110)</f>
        <v>1.3046049488939953</v>
      </c>
      <c r="S137" s="186">
        <f>IF([1]TrRoad_act!S79=0,0,[1]TrRoad_ene!S82/IDEES2021_TrRoad_tech!S110)</f>
        <v>1.3177675018608119</v>
      </c>
      <c r="T137" s="186">
        <f>IF([1]TrRoad_act!T79=0,0,[1]TrRoad_ene!T82/IDEES2021_TrRoad_tech!T110)</f>
        <v>1.3350886131501505</v>
      </c>
      <c r="U137" s="186">
        <f>IF([1]TrRoad_act!U79=0,0,[1]TrRoad_ene!U82/IDEES2021_TrRoad_tech!U110)</f>
        <v>1.3628452290492175</v>
      </c>
      <c r="V137" s="186">
        <f>IF([1]TrRoad_act!V79=0,0,[1]TrRoad_ene!V82/IDEES2021_TrRoad_tech!V110)</f>
        <v>1.3926592962155684</v>
      </c>
      <c r="W137" s="186">
        <f>IF([1]TrRoad_act!W79=0,0,[1]TrRoad_ene!W82/IDEES2021_TrRoad_tech!W110)</f>
        <v>1.4039669251338933</v>
      </c>
      <c r="DA137" s="149"/>
    </row>
    <row r="138" spans="1:105" ht="11.5" customHeight="1" x14ac:dyDescent="0.35">
      <c r="A138" s="159" t="s">
        <v>58</v>
      </c>
      <c r="B138" s="185">
        <f>IF([1]TrRoad_act!B80=0,0,[1]TrRoad_ene!B83/IDEES2021_TrRoad_tech!B111)</f>
        <v>1.1657696349200166</v>
      </c>
      <c r="C138" s="185">
        <f>IF([1]TrRoad_act!C80=0,0,[1]TrRoad_ene!C83/IDEES2021_TrRoad_tech!C111)</f>
        <v>1.1921322570778263</v>
      </c>
      <c r="D138" s="185">
        <f>IF([1]TrRoad_act!D80=0,0,[1]TrRoad_ene!D83/IDEES2021_TrRoad_tech!D111)</f>
        <v>1.1821996702270083</v>
      </c>
      <c r="E138" s="185">
        <f>IF([1]TrRoad_act!E80=0,0,[1]TrRoad_ene!E83/IDEES2021_TrRoad_tech!E111)</f>
        <v>1.2045957611138758</v>
      </c>
      <c r="F138" s="185">
        <f>IF([1]TrRoad_act!F80=0,0,[1]TrRoad_ene!F83/IDEES2021_TrRoad_tech!F111)</f>
        <v>1.1721329050582086</v>
      </c>
      <c r="G138" s="185">
        <f>IF([1]TrRoad_act!G80=0,0,[1]TrRoad_ene!G83/IDEES2021_TrRoad_tech!G111)</f>
        <v>1.1841957535956338</v>
      </c>
      <c r="H138" s="185">
        <f>IF([1]TrRoad_act!H80=0,0,[1]TrRoad_ene!H83/IDEES2021_TrRoad_tech!H111)</f>
        <v>1.2515736586274557</v>
      </c>
      <c r="I138" s="185">
        <f>IF([1]TrRoad_act!I80=0,0,[1]TrRoad_ene!I83/IDEES2021_TrRoad_tech!I111)</f>
        <v>1.2458834001929406</v>
      </c>
      <c r="J138" s="185">
        <f>IF([1]TrRoad_act!J80=0,0,[1]TrRoad_ene!J83/IDEES2021_TrRoad_tech!J111)</f>
        <v>1.2255779381393235</v>
      </c>
      <c r="K138" s="185">
        <f>IF([1]TrRoad_act!K80=0,0,[1]TrRoad_ene!K83/IDEES2021_TrRoad_tech!K111)</f>
        <v>1.2224282267170425</v>
      </c>
      <c r="L138" s="185">
        <f>IF([1]TrRoad_act!L80=0,0,[1]TrRoad_ene!L83/IDEES2021_TrRoad_tech!L111)</f>
        <v>1.2524815477425684</v>
      </c>
      <c r="M138" s="185">
        <f>IF([1]TrRoad_act!M80=0,0,[1]TrRoad_ene!M83/IDEES2021_TrRoad_tech!M111)</f>
        <v>1.2492195156304733</v>
      </c>
      <c r="N138" s="185">
        <f>IF([1]TrRoad_act!N80=0,0,[1]TrRoad_ene!N83/IDEES2021_TrRoad_tech!N111)</f>
        <v>1.2629829101557555</v>
      </c>
      <c r="O138" s="185">
        <f>IF([1]TrRoad_act!O80=0,0,[1]TrRoad_ene!O83/IDEES2021_TrRoad_tech!O111)</f>
        <v>1.2314518489529584</v>
      </c>
      <c r="P138" s="185">
        <f>IF([1]TrRoad_act!P80=0,0,[1]TrRoad_ene!P83/IDEES2021_TrRoad_tech!P111)</f>
        <v>1.2141253766317077</v>
      </c>
      <c r="Q138" s="185">
        <f>IF([1]TrRoad_act!Q80=0,0,[1]TrRoad_ene!Q83/IDEES2021_TrRoad_tech!Q111)</f>
        <v>1.2252052299788017</v>
      </c>
      <c r="R138" s="185">
        <f>IF([1]TrRoad_act!R80=0,0,[1]TrRoad_ene!R83/IDEES2021_TrRoad_tech!R111)</f>
        <v>1.2886230522406361</v>
      </c>
      <c r="S138" s="185">
        <f>IF([1]TrRoad_act!S80=0,0,[1]TrRoad_ene!S83/IDEES2021_TrRoad_tech!S111)</f>
        <v>1.3376754198336231</v>
      </c>
      <c r="T138" s="185">
        <f>IF([1]TrRoad_act!T80=0,0,[1]TrRoad_ene!T83/IDEES2021_TrRoad_tech!T111)</f>
        <v>1.422140566406743</v>
      </c>
      <c r="U138" s="185">
        <f>IF([1]TrRoad_act!U80=0,0,[1]TrRoad_ene!U83/IDEES2021_TrRoad_tech!U111)</f>
        <v>1.437275472595539</v>
      </c>
      <c r="V138" s="185">
        <f>IF([1]TrRoad_act!V80=0,0,[1]TrRoad_ene!V83/IDEES2021_TrRoad_tech!V111)</f>
        <v>1.3777421184844545</v>
      </c>
      <c r="W138" s="185">
        <f>IF([1]TrRoad_act!W80=0,0,[1]TrRoad_ene!W83/IDEES2021_TrRoad_tech!W111)</f>
        <v>1.4698655178281088</v>
      </c>
      <c r="DA138" s="161"/>
    </row>
    <row r="139" spans="1:105" ht="11.5" customHeight="1" x14ac:dyDescent="0.35">
      <c r="A139" s="162" t="s">
        <v>12</v>
      </c>
      <c r="B139" s="186">
        <f>IF([1]TrRoad_act!B81=0,0,[1]TrRoad_ene!B84/IDEES2021_TrRoad_tech!B112)</f>
        <v>1.0836920201104157</v>
      </c>
      <c r="C139" s="186">
        <f>IF([1]TrRoad_act!C81=0,0,[1]TrRoad_ene!C84/IDEES2021_TrRoad_tech!C112)</f>
        <v>1.1283447267440148</v>
      </c>
      <c r="D139" s="186">
        <f>IF([1]TrRoad_act!D81=0,0,[1]TrRoad_ene!D84/IDEES2021_TrRoad_tech!D112)</f>
        <v>1.1143909552631304</v>
      </c>
      <c r="E139" s="186">
        <f>IF([1]TrRoad_act!E81=0,0,[1]TrRoad_ene!E84/IDEES2021_TrRoad_tech!E112)</f>
        <v>1.1394438169704582</v>
      </c>
      <c r="F139" s="186">
        <f>IF([1]TrRoad_act!F81=0,0,[1]TrRoad_ene!F84/IDEES2021_TrRoad_tech!F112)</f>
        <v>1.1188680772566881</v>
      </c>
      <c r="G139" s="186">
        <f>IF([1]TrRoad_act!G81=0,0,[1]TrRoad_ene!G84/IDEES2021_TrRoad_tech!G112)</f>
        <v>1.1330799501506623</v>
      </c>
      <c r="H139" s="186">
        <f>IF([1]TrRoad_act!H81=0,0,[1]TrRoad_ene!H84/IDEES2021_TrRoad_tech!H112)</f>
        <v>1.1869104269588016</v>
      </c>
      <c r="I139" s="186">
        <f>IF([1]TrRoad_act!I81=0,0,[1]TrRoad_ene!I84/IDEES2021_TrRoad_tech!I112)</f>
        <v>1.1921623633283145</v>
      </c>
      <c r="J139" s="186">
        <f>IF([1]TrRoad_act!J81=0,0,[1]TrRoad_ene!J84/IDEES2021_TrRoad_tech!J112)</f>
        <v>1.1731837251744335</v>
      </c>
      <c r="K139" s="186">
        <f>IF([1]TrRoad_act!K81=0,0,[1]TrRoad_ene!K84/IDEES2021_TrRoad_tech!K112)</f>
        <v>1.1633106357247889</v>
      </c>
      <c r="L139" s="186">
        <f>IF([1]TrRoad_act!L81=0,0,[1]TrRoad_ene!L84/IDEES2021_TrRoad_tech!L112)</f>
        <v>1.1623199800003345</v>
      </c>
      <c r="M139" s="186">
        <f>IF([1]TrRoad_act!M81=0,0,[1]TrRoad_ene!M84/IDEES2021_TrRoad_tech!M112)</f>
        <v>1.1725982153106376</v>
      </c>
      <c r="N139" s="186">
        <f>IF([1]TrRoad_act!N81=0,0,[1]TrRoad_ene!N84/IDEES2021_TrRoad_tech!N112)</f>
        <v>1.168036181817502</v>
      </c>
      <c r="O139" s="186">
        <f>IF([1]TrRoad_act!O81=0,0,[1]TrRoad_ene!O84/IDEES2021_TrRoad_tech!O112)</f>
        <v>1.1274011489552431</v>
      </c>
      <c r="P139" s="186">
        <f>IF([1]TrRoad_act!P81=0,0,[1]TrRoad_ene!P84/IDEES2021_TrRoad_tech!P112)</f>
        <v>1.1268891425796159</v>
      </c>
      <c r="Q139" s="186">
        <f>IF([1]TrRoad_act!Q81=0,0,[1]TrRoad_ene!Q84/IDEES2021_TrRoad_tech!Q112)</f>
        <v>1.1396539902932386</v>
      </c>
      <c r="R139" s="186">
        <f>IF([1]TrRoad_act!R81=0,0,[1]TrRoad_ene!R84/IDEES2021_TrRoad_tech!R112)</f>
        <v>1.2009638728282104</v>
      </c>
      <c r="S139" s="186">
        <f>IF([1]TrRoad_act!S81=0,0,[1]TrRoad_ene!S84/IDEES2021_TrRoad_tech!S112)</f>
        <v>1.2435495790400763</v>
      </c>
      <c r="T139" s="186">
        <f>IF([1]TrRoad_act!T81=0,0,[1]TrRoad_ene!T84/IDEES2021_TrRoad_tech!T112)</f>
        <v>1.3190822957482518</v>
      </c>
      <c r="U139" s="186">
        <f>IF([1]TrRoad_act!U81=0,0,[1]TrRoad_ene!U84/IDEES2021_TrRoad_tech!U112)</f>
        <v>1.3253395646907731</v>
      </c>
      <c r="V139" s="186">
        <f>IF([1]TrRoad_act!V81=0,0,[1]TrRoad_ene!V84/IDEES2021_TrRoad_tech!V112)</f>
        <v>1.2873848303932909</v>
      </c>
      <c r="W139" s="186">
        <f>IF([1]TrRoad_act!W81=0,0,[1]TrRoad_ene!W84/IDEES2021_TrRoad_tech!W112)</f>
        <v>1.3983296759687471</v>
      </c>
      <c r="DA139" s="149"/>
    </row>
    <row r="140" spans="1:105" ht="11.5" customHeight="1" x14ac:dyDescent="0.35">
      <c r="A140" s="164" t="s">
        <v>29</v>
      </c>
      <c r="B140" s="187">
        <f>IF([1]TrRoad_act!B82=0,0,[1]TrRoad_ene!B85/IDEES2021_TrRoad_tech!B113)</f>
        <v>1.325533694079206</v>
      </c>
      <c r="C140" s="187">
        <f>IF([1]TrRoad_act!C82=0,0,[1]TrRoad_ene!C85/IDEES2021_TrRoad_tech!C113)</f>
        <v>1.2927582978695284</v>
      </c>
      <c r="D140" s="187">
        <f>IF([1]TrRoad_act!D82=0,0,[1]TrRoad_ene!D85/IDEES2021_TrRoad_tech!D113)</f>
        <v>1.2953588565544862</v>
      </c>
      <c r="E140" s="187">
        <f>IF([1]TrRoad_act!E82=0,0,[1]TrRoad_ene!E85/IDEES2021_TrRoad_tech!E113)</f>
        <v>1.3122953985391612</v>
      </c>
      <c r="F140" s="187">
        <f>IF([1]TrRoad_act!F82=0,0,[1]TrRoad_ene!F85/IDEES2021_TrRoad_tech!F113)</f>
        <v>1.2511202212714996</v>
      </c>
      <c r="G140" s="187">
        <f>IF([1]TrRoad_act!G82=0,0,[1]TrRoad_ene!G85/IDEES2021_TrRoad_tech!G113)</f>
        <v>1.2596521423417706</v>
      </c>
      <c r="H140" s="187">
        <f>IF([1]TrRoad_act!H82=0,0,[1]TrRoad_ene!H85/IDEES2021_TrRoad_tech!H113)</f>
        <v>1.3569832559910942</v>
      </c>
      <c r="I140" s="187">
        <f>IF([1]TrRoad_act!I82=0,0,[1]TrRoad_ene!I85/IDEES2021_TrRoad_tech!I113)</f>
        <v>1.3274758758411325</v>
      </c>
      <c r="J140" s="187">
        <f>IF([1]TrRoad_act!J82=0,0,[1]TrRoad_ene!J85/IDEES2021_TrRoad_tech!J113)</f>
        <v>1.3040351214014736</v>
      </c>
      <c r="K140" s="187">
        <f>IF([1]TrRoad_act!K82=0,0,[1]TrRoad_ene!K85/IDEES2021_TrRoad_tech!K113)</f>
        <v>1.3202576467897249</v>
      </c>
      <c r="L140" s="187">
        <f>IF([1]TrRoad_act!L82=0,0,[1]TrRoad_ene!L85/IDEES2021_TrRoad_tech!L113)</f>
        <v>1.4264954821523184</v>
      </c>
      <c r="M140" s="187">
        <f>IF([1]TrRoad_act!M82=0,0,[1]TrRoad_ene!M85/IDEES2021_TrRoad_tech!M113)</f>
        <v>1.3890310878934704</v>
      </c>
      <c r="N140" s="187">
        <f>IF([1]TrRoad_act!N82=0,0,[1]TrRoad_ene!N85/IDEES2021_TrRoad_tech!N113)</f>
        <v>1.4328511256299605</v>
      </c>
      <c r="O140" s="187">
        <f>IF([1]TrRoad_act!O82=0,0,[1]TrRoad_ene!O85/IDEES2021_TrRoad_tech!O113)</f>
        <v>1.4093012451678746</v>
      </c>
      <c r="P140" s="187">
        <f>IF([1]TrRoad_act!P82=0,0,[1]TrRoad_ene!P85/IDEES2021_TrRoad_tech!P113)</f>
        <v>1.3522060031007874</v>
      </c>
      <c r="Q140" s="187">
        <f>IF([1]TrRoad_act!Q82=0,0,[1]TrRoad_ene!Q85/IDEES2021_TrRoad_tech!Q113)</f>
        <v>1.3579410082287302</v>
      </c>
      <c r="R140" s="187">
        <f>IF([1]TrRoad_act!R82=0,0,[1]TrRoad_ene!R85/IDEES2021_TrRoad_tech!R113)</f>
        <v>1.4174616894847079</v>
      </c>
      <c r="S140" s="187">
        <f>IF([1]TrRoad_act!S82=0,0,[1]TrRoad_ene!S85/IDEES2021_TrRoad_tech!S113)</f>
        <v>1.4686199942695031</v>
      </c>
      <c r="T140" s="187">
        <f>IF([1]TrRoad_act!T82=0,0,[1]TrRoad_ene!T85/IDEES2021_TrRoad_tech!T113)</f>
        <v>1.5614888762461983</v>
      </c>
      <c r="U140" s="187">
        <f>IF([1]TrRoad_act!U82=0,0,[1]TrRoad_ene!U85/IDEES2021_TrRoad_tech!U113)</f>
        <v>1.5806184989394714</v>
      </c>
      <c r="V140" s="187">
        <f>IF([1]TrRoad_act!V82=0,0,[1]TrRoad_ene!V85/IDEES2021_TrRoad_tech!V113)</f>
        <v>1.4751973975107473</v>
      </c>
      <c r="W140" s="187">
        <f>IF([1]TrRoad_act!W82=0,0,[1]TrRoad_ene!W85/IDEES2021_TrRoad_tech!W113)</f>
        <v>1.5179655558906839</v>
      </c>
      <c r="DA140" s="166"/>
    </row>
    <row r="141" spans="1:105" x14ac:dyDescent="0.35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DA141" s="149"/>
    </row>
    <row r="142" spans="1:105" ht="11.5" customHeight="1" x14ac:dyDescent="0.35">
      <c r="A142" s="150" t="s">
        <v>264</v>
      </c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DA142" s="152"/>
    </row>
    <row r="143" spans="1:105" ht="11.5" customHeight="1" x14ac:dyDescent="0.35">
      <c r="A143" s="153" t="s">
        <v>7</v>
      </c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DA143" s="155"/>
    </row>
    <row r="144" spans="1:105" ht="11.5" customHeight="1" x14ac:dyDescent="0.35">
      <c r="A144" s="156" t="s">
        <v>159</v>
      </c>
      <c r="B144" s="178">
        <v>3.3474565985060081</v>
      </c>
      <c r="C144" s="178">
        <v>3.3714886405179509</v>
      </c>
      <c r="D144" s="178">
        <v>3.4156827311854565</v>
      </c>
      <c r="E144" s="178">
        <v>3.3399154001595477</v>
      </c>
      <c r="F144" s="178">
        <v>3.3520756240011624</v>
      </c>
      <c r="G144" s="178">
        <v>3.3703707182772247</v>
      </c>
      <c r="H144" s="178">
        <v>3.2905480977109889</v>
      </c>
      <c r="I144" s="178">
        <v>3.2461110821637558</v>
      </c>
      <c r="J144" s="178">
        <v>3.1463446084310442</v>
      </c>
      <c r="K144" s="178">
        <v>2.9629287945927629</v>
      </c>
      <c r="L144" s="178">
        <v>2.8653792577646797</v>
      </c>
      <c r="M144" s="178">
        <v>2.8067459233348528</v>
      </c>
      <c r="N144" s="178">
        <v>2.7409225344292745</v>
      </c>
      <c r="O144" s="178">
        <v>2.6015341126281233</v>
      </c>
      <c r="P144" s="178">
        <v>2.5403058118950574</v>
      </c>
      <c r="Q144" s="178">
        <v>2.5425656000137447</v>
      </c>
      <c r="R144" s="178">
        <v>2.4844598532525364</v>
      </c>
      <c r="S144" s="178">
        <v>2.4401552417332364</v>
      </c>
      <c r="T144" s="178">
        <v>2.4212755239907127</v>
      </c>
      <c r="U144" s="178">
        <v>2.3892119392300781</v>
      </c>
      <c r="V144" s="178">
        <v>2.3711739062582002</v>
      </c>
      <c r="W144" s="178">
        <v>2.3349354310681218</v>
      </c>
      <c r="DA144" s="158" t="s">
        <v>265</v>
      </c>
    </row>
    <row r="145" spans="1:105" ht="11.5" customHeight="1" x14ac:dyDescent="0.35">
      <c r="A145" s="159" t="s">
        <v>11</v>
      </c>
      <c r="B145" s="179">
        <v>6.9164300126706015</v>
      </c>
      <c r="C145" s="179">
        <v>6.9388700589552164</v>
      </c>
      <c r="D145" s="179">
        <v>6.9451346584843341</v>
      </c>
      <c r="E145" s="179">
        <v>6.8918898555783272</v>
      </c>
      <c r="F145" s="179">
        <v>6.8353995786747257</v>
      </c>
      <c r="G145" s="179">
        <v>6.8022500176551279</v>
      </c>
      <c r="H145" s="179">
        <v>6.7711173883953713</v>
      </c>
      <c r="I145" s="179">
        <v>6.6902179870937291</v>
      </c>
      <c r="J145" s="179">
        <v>6.4510756539517597</v>
      </c>
      <c r="K145" s="179">
        <v>6.1394435993117584</v>
      </c>
      <c r="L145" s="179">
        <v>5.8418246493084434</v>
      </c>
      <c r="M145" s="179">
        <v>5.6555409495761069</v>
      </c>
      <c r="N145" s="179">
        <v>5.5143405466068218</v>
      </c>
      <c r="O145" s="179">
        <v>5.2995395583024916</v>
      </c>
      <c r="P145" s="179">
        <v>5.1623225131112562</v>
      </c>
      <c r="Q145" s="179">
        <v>5.0112451023682985</v>
      </c>
      <c r="R145" s="179">
        <v>4.9279732484801944</v>
      </c>
      <c r="S145" s="179">
        <v>4.9395731751216267</v>
      </c>
      <c r="T145" s="179">
        <v>5.0417289410511863</v>
      </c>
      <c r="U145" s="179">
        <v>5.0127222706904213</v>
      </c>
      <c r="V145" s="179">
        <v>4.6610418649999996</v>
      </c>
      <c r="W145" s="179">
        <v>4.3556354960750863</v>
      </c>
      <c r="DA145" s="161" t="s">
        <v>266</v>
      </c>
    </row>
    <row r="146" spans="1:105" ht="11.5" customHeight="1" x14ac:dyDescent="0.35">
      <c r="A146" s="162" t="s">
        <v>13</v>
      </c>
      <c r="B146" s="180">
        <v>7.170912081597506</v>
      </c>
      <c r="C146" s="180">
        <v>7.1735105148335805</v>
      </c>
      <c r="D146" s="180">
        <v>7.1763987671890952</v>
      </c>
      <c r="E146" s="180">
        <v>7.1007863424241462</v>
      </c>
      <c r="F146" s="180">
        <v>7.1008640845516267</v>
      </c>
      <c r="G146" s="180">
        <v>7.0193127845584984</v>
      </c>
      <c r="H146" s="180">
        <v>6.9129378286160401</v>
      </c>
      <c r="I146" s="180">
        <v>6.7834186150752229</v>
      </c>
      <c r="J146" s="180">
        <v>6.5354721065915271</v>
      </c>
      <c r="K146" s="180">
        <v>6.1609086881024941</v>
      </c>
      <c r="L146" s="180">
        <v>5.8743981650858448</v>
      </c>
      <c r="M146" s="180">
        <v>5.672932780873408</v>
      </c>
      <c r="N146" s="180">
        <v>5.517500655428222</v>
      </c>
      <c r="O146" s="180">
        <v>5.2954339121095169</v>
      </c>
      <c r="P146" s="180">
        <v>5.1791017924891776</v>
      </c>
      <c r="Q146" s="180">
        <v>5.0500748630432426</v>
      </c>
      <c r="R146" s="180">
        <v>5.0073678161145363</v>
      </c>
      <c r="S146" s="180">
        <v>5.001615296841103</v>
      </c>
      <c r="T146" s="180">
        <v>5.0775113389145545</v>
      </c>
      <c r="U146" s="180">
        <v>5.1144264222935112</v>
      </c>
      <c r="V146" s="180">
        <v>4.8767913617905005</v>
      </c>
      <c r="W146" s="180">
        <v>4.6375401957360562</v>
      </c>
      <c r="DA146" s="149" t="s">
        <v>267</v>
      </c>
    </row>
    <row r="147" spans="1:105" ht="11.5" customHeight="1" x14ac:dyDescent="0.35">
      <c r="A147" s="162" t="s">
        <v>15</v>
      </c>
      <c r="B147" s="180">
        <v>6.5372790822190767</v>
      </c>
      <c r="C147" s="180">
        <v>6.5734068110686898</v>
      </c>
      <c r="D147" s="180">
        <v>6.613782945368345</v>
      </c>
      <c r="E147" s="180">
        <v>6.6055561276117469</v>
      </c>
      <c r="F147" s="180">
        <v>6.5428983731112851</v>
      </c>
      <c r="G147" s="180">
        <v>6.5628561390572955</v>
      </c>
      <c r="H147" s="180">
        <v>6.6267631825536171</v>
      </c>
      <c r="I147" s="180">
        <v>6.5840729595710981</v>
      </c>
      <c r="J147" s="180">
        <v>6.3615425994078345</v>
      </c>
      <c r="K147" s="180">
        <v>6.1021905500932263</v>
      </c>
      <c r="L147" s="180">
        <v>5.859491911297865</v>
      </c>
      <c r="M147" s="180">
        <v>5.6579324786628389</v>
      </c>
      <c r="N147" s="180">
        <v>5.5350116535543696</v>
      </c>
      <c r="O147" s="180">
        <v>5.340746263712072</v>
      </c>
      <c r="P147" s="180">
        <v>5.1828041062520098</v>
      </c>
      <c r="Q147" s="180">
        <v>5.0137898018617895</v>
      </c>
      <c r="R147" s="180">
        <v>4.8851736425764907</v>
      </c>
      <c r="S147" s="180">
        <v>4.9283314322235166</v>
      </c>
      <c r="T147" s="180">
        <v>5.0783661589732079</v>
      </c>
      <c r="U147" s="180">
        <v>5.022846052944498</v>
      </c>
      <c r="V147" s="180">
        <v>4.8372094588087036</v>
      </c>
      <c r="W147" s="180">
        <v>4.6548403358926427</v>
      </c>
      <c r="DA147" s="149" t="s">
        <v>268</v>
      </c>
    </row>
    <row r="148" spans="1:105" ht="11.5" customHeight="1" x14ac:dyDescent="0.35">
      <c r="A148" s="162" t="s">
        <v>17</v>
      </c>
      <c r="B148" s="180">
        <v>6.6192042750125868</v>
      </c>
      <c r="C148" s="180">
        <v>6.8012191492711196</v>
      </c>
      <c r="D148" s="180">
        <v>7.0093339550378788</v>
      </c>
      <c r="E148" s="180">
        <v>7.1762493652126746</v>
      </c>
      <c r="F148" s="180">
        <v>7.0479052478717925</v>
      </c>
      <c r="G148" s="180">
        <v>6.8000710271970268</v>
      </c>
      <c r="H148" s="180">
        <v>6.8446722950181469</v>
      </c>
      <c r="I148" s="180">
        <v>6.7788472993535027</v>
      </c>
      <c r="J148" s="180">
        <v>6.4326720173176071</v>
      </c>
      <c r="K148" s="180">
        <v>6.0076029832783258</v>
      </c>
      <c r="L148" s="180">
        <v>5.3190500284314224</v>
      </c>
      <c r="M148" s="180">
        <v>5.3777319235005141</v>
      </c>
      <c r="N148" s="180">
        <v>5.2659786400313431</v>
      </c>
      <c r="O148" s="180">
        <v>5.1336042401838835</v>
      </c>
      <c r="P148" s="180">
        <v>5.1245777410397793</v>
      </c>
      <c r="Q148" s="180">
        <v>5.1098962354723678</v>
      </c>
      <c r="R148" s="180">
        <v>5.1636681980307211</v>
      </c>
      <c r="S148" s="180">
        <v>5.1549583581428191</v>
      </c>
      <c r="T148" s="180">
        <v>5.3482306672705562</v>
      </c>
      <c r="U148" s="180">
        <v>5.4154493576580762</v>
      </c>
      <c r="V148" s="180">
        <v>4.7731425235998817</v>
      </c>
      <c r="W148" s="180">
        <v>4.5866808264827981</v>
      </c>
      <c r="DA148" s="149" t="s">
        <v>269</v>
      </c>
    </row>
    <row r="149" spans="1:105" ht="11.5" customHeight="1" x14ac:dyDescent="0.35">
      <c r="A149" s="162" t="s">
        <v>19</v>
      </c>
      <c r="B149" s="180">
        <v>7.5087484053591025</v>
      </c>
      <c r="C149" s="180">
        <v>7.6005096516577835</v>
      </c>
      <c r="D149" s="180">
        <v>7.7037823791157631</v>
      </c>
      <c r="E149" s="180">
        <v>7.7343572722218372</v>
      </c>
      <c r="F149" s="180">
        <v>8.1218666378780853</v>
      </c>
      <c r="G149" s="180">
        <v>7.9705084643290824</v>
      </c>
      <c r="H149" s="180">
        <v>7.623747297348344</v>
      </c>
      <c r="I149" s="180">
        <v>7.5251950076552321</v>
      </c>
      <c r="J149" s="180">
        <v>6.9196288785214719</v>
      </c>
      <c r="K149" s="180">
        <v>7.1348204098099215</v>
      </c>
      <c r="L149" s="180">
        <v>6.3697830273379212</v>
      </c>
      <c r="M149" s="180">
        <v>6.2124421389797932</v>
      </c>
      <c r="N149" s="180">
        <v>6.1197440798415625</v>
      </c>
      <c r="O149" s="180">
        <v>5.2082919919697197</v>
      </c>
      <c r="P149" s="180">
        <v>5.0573403104589785</v>
      </c>
      <c r="Q149" s="180">
        <v>5.1074650395616468</v>
      </c>
      <c r="R149" s="180">
        <v>5.1783512243552083</v>
      </c>
      <c r="S149" s="180">
        <v>5.3149006768702396</v>
      </c>
      <c r="T149" s="180">
        <v>5.3358645901571862</v>
      </c>
      <c r="U149" s="180">
        <v>4.9426865684326184</v>
      </c>
      <c r="V149" s="180">
        <v>4.7045983791631469</v>
      </c>
      <c r="W149" s="180">
        <v>4.5271332103614581</v>
      </c>
      <c r="DA149" s="149" t="s">
        <v>270</v>
      </c>
    </row>
    <row r="150" spans="1:105" ht="11.5" customHeight="1" x14ac:dyDescent="0.35">
      <c r="A150" s="162" t="s">
        <v>21</v>
      </c>
      <c r="B150" s="180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0</v>
      </c>
      <c r="H150" s="180">
        <v>0</v>
      </c>
      <c r="I150" s="180">
        <v>0</v>
      </c>
      <c r="J150" s="180">
        <v>3.5999950418430791</v>
      </c>
      <c r="K150" s="180">
        <v>3.2764328767864201</v>
      </c>
      <c r="L150" s="180">
        <v>3.0098071479171087</v>
      </c>
      <c r="M150" s="180">
        <v>2.8593849182180717</v>
      </c>
      <c r="N150" s="180">
        <v>2.2822707861302653</v>
      </c>
      <c r="O150" s="180">
        <v>3.7494588853086332</v>
      </c>
      <c r="P150" s="180">
        <v>3.6676563978055672</v>
      </c>
      <c r="Q150" s="180">
        <v>3.0548008884812852</v>
      </c>
      <c r="R150" s="180">
        <v>2.949207007966935</v>
      </c>
      <c r="S150" s="180">
        <v>3.0101078074157197</v>
      </c>
      <c r="T150" s="180">
        <v>3.0852442987436484</v>
      </c>
      <c r="U150" s="180">
        <v>3.0907605237613969</v>
      </c>
      <c r="V150" s="180">
        <v>3.032640919831521</v>
      </c>
      <c r="W150" s="180">
        <v>2.9173880153168286</v>
      </c>
      <c r="DA150" s="149" t="s">
        <v>271</v>
      </c>
    </row>
    <row r="151" spans="1:105" ht="11.5" customHeight="1" x14ac:dyDescent="0.35">
      <c r="A151" s="162" t="s">
        <v>22</v>
      </c>
      <c r="B151" s="180">
        <v>0</v>
      </c>
      <c r="C151" s="180">
        <v>0</v>
      </c>
      <c r="D151" s="180">
        <v>0</v>
      </c>
      <c r="E151" s="180">
        <v>1.4564418446738676</v>
      </c>
      <c r="F151" s="180">
        <v>1.5022893180846082</v>
      </c>
      <c r="G151" s="180">
        <v>1.4446182040101174</v>
      </c>
      <c r="H151" s="180">
        <v>1.4603569588429677</v>
      </c>
      <c r="I151" s="180">
        <v>1.4203040899854045</v>
      </c>
      <c r="J151" s="180">
        <v>1.3977493546385547</v>
      </c>
      <c r="K151" s="180">
        <v>1.3945892360123648</v>
      </c>
      <c r="L151" s="180">
        <v>1.3750471901917645</v>
      </c>
      <c r="M151" s="180">
        <v>1.3750471901917645</v>
      </c>
      <c r="N151" s="180">
        <v>1.2693114917818373</v>
      </c>
      <c r="O151" s="180">
        <v>1.3071606951386199</v>
      </c>
      <c r="P151" s="180">
        <v>1.2865521152164789</v>
      </c>
      <c r="Q151" s="180">
        <v>1.3712399093749699</v>
      </c>
      <c r="R151" s="180">
        <v>1.3391099920132263</v>
      </c>
      <c r="S151" s="180">
        <v>1.2519857641198779</v>
      </c>
      <c r="T151" s="180">
        <v>1.391055830148614</v>
      </c>
      <c r="U151" s="180">
        <v>1.5119284501006027</v>
      </c>
      <c r="V151" s="180">
        <v>1.4540672253553661</v>
      </c>
      <c r="W151" s="180">
        <v>1.4325928433133792</v>
      </c>
      <c r="DA151" s="149" t="s">
        <v>272</v>
      </c>
    </row>
    <row r="152" spans="1:105" ht="11.5" customHeight="1" x14ac:dyDescent="0.35">
      <c r="A152" s="159" t="s">
        <v>23</v>
      </c>
      <c r="B152" s="179">
        <v>47.284948575794211</v>
      </c>
      <c r="C152" s="179">
        <v>46.978544258473782</v>
      </c>
      <c r="D152" s="179">
        <v>46.959644163331944</v>
      </c>
      <c r="E152" s="179">
        <v>46.844326811282393</v>
      </c>
      <c r="F152" s="179">
        <v>46.801361481394913</v>
      </c>
      <c r="G152" s="179">
        <v>46.52656842757186</v>
      </c>
      <c r="H152" s="179">
        <v>46.342056412230612</v>
      </c>
      <c r="I152" s="179">
        <v>46.074832795151217</v>
      </c>
      <c r="J152" s="179">
        <v>45.603839770110795</v>
      </c>
      <c r="K152" s="179">
        <v>44.932022651465303</v>
      </c>
      <c r="L152" s="179">
        <v>44.437197046415697</v>
      </c>
      <c r="M152" s="179">
        <v>43.864042010521878</v>
      </c>
      <c r="N152" s="179">
        <v>43.912412987538069</v>
      </c>
      <c r="O152" s="179">
        <v>42.218378639726829</v>
      </c>
      <c r="P152" s="179">
        <v>42.981046562790787</v>
      </c>
      <c r="Q152" s="179">
        <v>42.51125929786312</v>
      </c>
      <c r="R152" s="179">
        <v>42.381178242317638</v>
      </c>
      <c r="S152" s="179">
        <v>41.761236001222535</v>
      </c>
      <c r="T152" s="179">
        <v>41.538657233700874</v>
      </c>
      <c r="U152" s="179">
        <v>40.303425478852901</v>
      </c>
      <c r="V152" s="179">
        <v>39.724978533560218</v>
      </c>
      <c r="W152" s="179">
        <v>39.392188261467837</v>
      </c>
      <c r="DA152" s="161" t="s">
        <v>273</v>
      </c>
    </row>
    <row r="153" spans="1:105" ht="11.5" customHeight="1" x14ac:dyDescent="0.35">
      <c r="A153" s="162" t="s">
        <v>13</v>
      </c>
      <c r="B153" s="180">
        <v>16.893134613908131</v>
      </c>
      <c r="C153" s="180">
        <v>16.816250641674863</v>
      </c>
      <c r="D153" s="180">
        <v>16.731234329637161</v>
      </c>
      <c r="E153" s="180">
        <v>17.695163168746305</v>
      </c>
      <c r="F153" s="180">
        <v>17.382347584505045</v>
      </c>
      <c r="G153" s="180">
        <v>17.331845911720656</v>
      </c>
      <c r="H153" s="180">
        <v>15.831572720472639</v>
      </c>
      <c r="I153" s="180">
        <v>14.979127155460818</v>
      </c>
      <c r="J153" s="180">
        <v>14.476949248643463</v>
      </c>
      <c r="K153" s="180">
        <v>13.576488767328897</v>
      </c>
      <c r="L153" s="180">
        <v>13.019556485735787</v>
      </c>
      <c r="M153" s="180">
        <v>13.032528450839388</v>
      </c>
      <c r="N153" s="180">
        <v>12.176708119629357</v>
      </c>
      <c r="O153" s="180">
        <v>11.261799530923994</v>
      </c>
      <c r="P153" s="180">
        <v>11.311366879069265</v>
      </c>
      <c r="Q153" s="180">
        <v>10.93169285594465</v>
      </c>
      <c r="R153" s="180">
        <v>10.60089468350712</v>
      </c>
      <c r="S153" s="180">
        <v>10.311743676746715</v>
      </c>
      <c r="T153" s="180">
        <v>10.058257256467691</v>
      </c>
      <c r="U153" s="180">
        <v>9.8354516183046368</v>
      </c>
      <c r="V153" s="180">
        <v>9.6391495164914609</v>
      </c>
      <c r="W153" s="180">
        <v>9.4658296876134109</v>
      </c>
      <c r="DA153" s="149" t="s">
        <v>274</v>
      </c>
    </row>
    <row r="154" spans="1:105" ht="11.5" customHeight="1" x14ac:dyDescent="0.35">
      <c r="A154" s="162" t="s">
        <v>15</v>
      </c>
      <c r="B154" s="180">
        <v>47.407066308679511</v>
      </c>
      <c r="C154" s="180">
        <v>47.322633462524379</v>
      </c>
      <c r="D154" s="180">
        <v>47.228995544801151</v>
      </c>
      <c r="E154" s="180">
        <v>47.143182966004886</v>
      </c>
      <c r="F154" s="180">
        <v>47.126200082983914</v>
      </c>
      <c r="G154" s="180">
        <v>46.990956236054835</v>
      </c>
      <c r="H154" s="180">
        <v>46.706414746794984</v>
      </c>
      <c r="I154" s="180">
        <v>46.467085573235394</v>
      </c>
      <c r="J154" s="180">
        <v>45.995875749394273</v>
      </c>
      <c r="K154" s="180">
        <v>45.27390553114644</v>
      </c>
      <c r="L154" s="180">
        <v>44.916555198448677</v>
      </c>
      <c r="M154" s="180">
        <v>44.542786896428879</v>
      </c>
      <c r="N154" s="180">
        <v>44.276839105819576</v>
      </c>
      <c r="O154" s="180">
        <v>43.754370400804852</v>
      </c>
      <c r="P154" s="180">
        <v>43.438112667849417</v>
      </c>
      <c r="Q154" s="180">
        <v>43.145687777238557</v>
      </c>
      <c r="R154" s="180">
        <v>42.884188908034915</v>
      </c>
      <c r="S154" s="180">
        <v>42.650195290625184</v>
      </c>
      <c r="T154" s="180">
        <v>42.440692867508552</v>
      </c>
      <c r="U154" s="180">
        <v>42.253020710451402</v>
      </c>
      <c r="V154" s="180">
        <v>42.084825424364347</v>
      </c>
      <c r="W154" s="180">
        <v>41.934022190860404</v>
      </c>
      <c r="DA154" s="149" t="s">
        <v>275</v>
      </c>
    </row>
    <row r="155" spans="1:105" ht="11.5" customHeight="1" x14ac:dyDescent="0.35">
      <c r="A155" s="162" t="s">
        <v>17</v>
      </c>
      <c r="B155" s="180">
        <v>38.926338152429473</v>
      </c>
      <c r="C155" s="180">
        <v>39.277257820796024</v>
      </c>
      <c r="D155" s="180">
        <v>39.670880111992766</v>
      </c>
      <c r="E155" s="180">
        <v>39.15900133157821</v>
      </c>
      <c r="F155" s="180">
        <v>39.178982543373017</v>
      </c>
      <c r="G155" s="180">
        <v>39.000045989164498</v>
      </c>
      <c r="H155" s="180">
        <v>39.314235130264308</v>
      </c>
      <c r="I155" s="180">
        <v>39.576124899525212</v>
      </c>
      <c r="J155" s="180">
        <v>39.297889702192627</v>
      </c>
      <c r="K155" s="180">
        <v>38.642627858215505</v>
      </c>
      <c r="L155" s="180">
        <v>38.148329320664459</v>
      </c>
      <c r="M155" s="180">
        <v>37.631718221445603</v>
      </c>
      <c r="N155" s="180">
        <v>36.990908715352695</v>
      </c>
      <c r="O155" s="180">
        <v>36.636403260037078</v>
      </c>
      <c r="P155" s="180">
        <v>36.403011366042769</v>
      </c>
      <c r="Q155" s="180">
        <v>35.992523862643097</v>
      </c>
      <c r="R155" s="180">
        <v>35.627044172481078</v>
      </c>
      <c r="S155" s="180">
        <v>35.301286603158481</v>
      </c>
      <c r="T155" s="180">
        <v>35.01065225464454</v>
      </c>
      <c r="U155" s="180">
        <v>34.751127733311286</v>
      </c>
      <c r="V155" s="180">
        <v>34.519200907774355</v>
      </c>
      <c r="W155" s="180">
        <v>34.311790484275669</v>
      </c>
      <c r="DA155" s="149" t="s">
        <v>276</v>
      </c>
    </row>
    <row r="156" spans="1:105" ht="11.5" customHeight="1" x14ac:dyDescent="0.35">
      <c r="A156" s="162" t="s">
        <v>19</v>
      </c>
      <c r="B156" s="180">
        <v>0</v>
      </c>
      <c r="C156" s="180">
        <v>39.363110202952605</v>
      </c>
      <c r="D156" s="180">
        <v>39.382835098906369</v>
      </c>
      <c r="E156" s="180">
        <v>39.175908541705518</v>
      </c>
      <c r="F156" s="180">
        <v>39.510962600282554</v>
      </c>
      <c r="G156" s="180">
        <v>40.35823284406878</v>
      </c>
      <c r="H156" s="180">
        <v>39.563805195969714</v>
      </c>
      <c r="I156" s="180">
        <v>39.550584797290561</v>
      </c>
      <c r="J156" s="180">
        <v>38.655223817437225</v>
      </c>
      <c r="K156" s="180">
        <v>39.060350181704926</v>
      </c>
      <c r="L156" s="180">
        <v>38.80079357954358</v>
      </c>
      <c r="M156" s="180">
        <v>37.36980284871052</v>
      </c>
      <c r="N156" s="180">
        <v>37.404564765483464</v>
      </c>
      <c r="O156" s="180">
        <v>37.77762553356402</v>
      </c>
      <c r="P156" s="180">
        <v>37.740511327163567</v>
      </c>
      <c r="Q156" s="180">
        <v>36.072330239281634</v>
      </c>
      <c r="R156" s="180">
        <v>34.634105438082152</v>
      </c>
      <c r="S156" s="180">
        <v>33.388797148213868</v>
      </c>
      <c r="T156" s="180">
        <v>32.306349908451246</v>
      </c>
      <c r="U156" s="180">
        <v>31.362184085948012</v>
      </c>
      <c r="V156" s="180">
        <v>30.536050560067689</v>
      </c>
      <c r="W156" s="180">
        <v>29.811153156270553</v>
      </c>
      <c r="DA156" s="149" t="s">
        <v>277</v>
      </c>
    </row>
    <row r="157" spans="1:105" ht="11.5" customHeight="1" x14ac:dyDescent="0.35">
      <c r="A157" s="162" t="s">
        <v>22</v>
      </c>
      <c r="B157" s="180">
        <v>29.556925799675316</v>
      </c>
      <c r="C157" s="180">
        <v>30.446200407463191</v>
      </c>
      <c r="D157" s="180">
        <v>31.465697909004216</v>
      </c>
      <c r="E157" s="180">
        <v>30.180667278848258</v>
      </c>
      <c r="F157" s="180">
        <v>28.889721110425139</v>
      </c>
      <c r="G157" s="180">
        <v>29.410103442589367</v>
      </c>
      <c r="H157" s="180">
        <v>30.013485071546466</v>
      </c>
      <c r="I157" s="180">
        <v>28.909044657709412</v>
      </c>
      <c r="J157" s="180">
        <v>26.010760418953051</v>
      </c>
      <c r="K157" s="180">
        <v>29.956772034841837</v>
      </c>
      <c r="L157" s="180">
        <v>24.829815050788682</v>
      </c>
      <c r="M157" s="180">
        <v>24.064768895047216</v>
      </c>
      <c r="N157" s="180">
        <v>23.85229844934852</v>
      </c>
      <c r="O157" s="180">
        <v>23.016022963176322</v>
      </c>
      <c r="P157" s="180">
        <v>24.833667426249036</v>
      </c>
      <c r="Q157" s="180">
        <v>25.172065626561686</v>
      </c>
      <c r="R157" s="180">
        <v>23.905187767653359</v>
      </c>
      <c r="S157" s="180">
        <v>24.16512304774815</v>
      </c>
      <c r="T157" s="180">
        <v>24.881426985894525</v>
      </c>
      <c r="U157" s="180">
        <v>24.454975137762911</v>
      </c>
      <c r="V157" s="180">
        <v>24.162670243149588</v>
      </c>
      <c r="W157" s="180">
        <v>24.540004777304851</v>
      </c>
      <c r="DA157" s="149" t="s">
        <v>278</v>
      </c>
    </row>
    <row r="158" spans="1:105" ht="11.5" customHeight="1" x14ac:dyDescent="0.35">
      <c r="A158" s="153" t="s">
        <v>25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DA158" s="155"/>
    </row>
    <row r="159" spans="1:105" ht="11.5" customHeight="1" x14ac:dyDescent="0.35">
      <c r="A159" s="156" t="s">
        <v>57</v>
      </c>
      <c r="B159" s="178">
        <v>8.4256926611233585</v>
      </c>
      <c r="C159" s="178">
        <v>8.0226932133470505</v>
      </c>
      <c r="D159" s="178">
        <v>8.0595072011591089</v>
      </c>
      <c r="E159" s="178">
        <v>8.0178776312447457</v>
      </c>
      <c r="F159" s="178">
        <v>8.0148884140713346</v>
      </c>
      <c r="G159" s="178">
        <v>8.0146773699679699</v>
      </c>
      <c r="H159" s="178">
        <v>8.0585997711066586</v>
      </c>
      <c r="I159" s="178">
        <v>7.9899497298605455</v>
      </c>
      <c r="J159" s="178">
        <v>8.0246073772454398</v>
      </c>
      <c r="K159" s="178">
        <v>7.8056802426194887</v>
      </c>
      <c r="L159" s="178">
        <v>8.016069961930782</v>
      </c>
      <c r="M159" s="178">
        <v>8.1029274452672002</v>
      </c>
      <c r="N159" s="178">
        <v>7.3591280000891874</v>
      </c>
      <c r="O159" s="178">
        <v>7.0091217574924798</v>
      </c>
      <c r="P159" s="178">
        <v>6.7836989131030538</v>
      </c>
      <c r="Q159" s="178">
        <v>6.7003709148267898</v>
      </c>
      <c r="R159" s="178">
        <v>6.4393827989087713</v>
      </c>
      <c r="S159" s="178">
        <v>6.2156430276654691</v>
      </c>
      <c r="T159" s="178">
        <v>6.1533974231162514</v>
      </c>
      <c r="U159" s="178">
        <v>6.1370682086685218</v>
      </c>
      <c r="V159" s="178">
        <v>6.4450259741493436</v>
      </c>
      <c r="W159" s="178">
        <v>6.3161178840225345</v>
      </c>
      <c r="DA159" s="158" t="s">
        <v>279</v>
      </c>
    </row>
    <row r="160" spans="1:105" ht="11.5" customHeight="1" x14ac:dyDescent="0.35">
      <c r="A160" s="162" t="s">
        <v>13</v>
      </c>
      <c r="B160" s="180">
        <v>7.7192493978158279</v>
      </c>
      <c r="C160" s="180">
        <v>7.8688260624191058</v>
      </c>
      <c r="D160" s="180">
        <v>8.0384240989568365</v>
      </c>
      <c r="E160" s="180">
        <v>7.6892785774978094</v>
      </c>
      <c r="F160" s="180">
        <v>8.1302842735137943</v>
      </c>
      <c r="G160" s="180">
        <v>7.8692172769119884</v>
      </c>
      <c r="H160" s="180">
        <v>7.7239091216900437</v>
      </c>
      <c r="I160" s="180">
        <v>7.4401441305402258</v>
      </c>
      <c r="J160" s="180">
        <v>7.1490377923072872</v>
      </c>
      <c r="K160" s="180">
        <v>6.7968139401493719</v>
      </c>
      <c r="L160" s="180">
        <v>6.4651370455774924</v>
      </c>
      <c r="M160" s="180">
        <v>6.3554828178092064</v>
      </c>
      <c r="N160" s="180">
        <v>6.2385577625181146</v>
      </c>
      <c r="O160" s="180">
        <v>5.9046180050531518</v>
      </c>
      <c r="P160" s="180">
        <v>5.7866793461861192</v>
      </c>
      <c r="Q160" s="180">
        <v>5.9586574089937487</v>
      </c>
      <c r="R160" s="180">
        <v>5.9203021470330484</v>
      </c>
      <c r="S160" s="180">
        <v>5.6396502210277486</v>
      </c>
      <c r="T160" s="180">
        <v>5.9950523891635221</v>
      </c>
      <c r="U160" s="180">
        <v>5.8177429052642458</v>
      </c>
      <c r="V160" s="180">
        <v>5.7432639163317614</v>
      </c>
      <c r="W160" s="180">
        <v>5.7473574419478846</v>
      </c>
      <c r="DA160" s="149" t="s">
        <v>280</v>
      </c>
    </row>
    <row r="161" spans="1:105" ht="11.5" customHeight="1" x14ac:dyDescent="0.35">
      <c r="A161" s="162" t="s">
        <v>15</v>
      </c>
      <c r="B161" s="180">
        <v>8.1405110814894943</v>
      </c>
      <c r="C161" s="180">
        <v>8.1742762639045576</v>
      </c>
      <c r="D161" s="180">
        <v>8.2119574159296711</v>
      </c>
      <c r="E161" s="180">
        <v>8.2257567530940623</v>
      </c>
      <c r="F161" s="180">
        <v>8.0732398467018331</v>
      </c>
      <c r="G161" s="180">
        <v>8.0997429130230163</v>
      </c>
      <c r="H161" s="180">
        <v>8.1404227925388213</v>
      </c>
      <c r="I161" s="180">
        <v>8.0922556061611388</v>
      </c>
      <c r="J161" s="180">
        <v>7.8136722695703922</v>
      </c>
      <c r="K161" s="180">
        <v>7.5194103827042129</v>
      </c>
      <c r="L161" s="180">
        <v>7.2552044078633591</v>
      </c>
      <c r="M161" s="180">
        <v>6.9743283807108254</v>
      </c>
      <c r="N161" s="180">
        <v>6.9509261962148274</v>
      </c>
      <c r="O161" s="180">
        <v>6.7118980383000233</v>
      </c>
      <c r="P161" s="180">
        <v>6.5399751095835299</v>
      </c>
      <c r="Q161" s="180">
        <v>6.5292744240892686</v>
      </c>
      <c r="R161" s="180">
        <v>6.2945046036665895</v>
      </c>
      <c r="S161" s="180">
        <v>6.0518255765140836</v>
      </c>
      <c r="T161" s="180">
        <v>6.1360483641361903</v>
      </c>
      <c r="U161" s="180">
        <v>6.1902239216277941</v>
      </c>
      <c r="V161" s="180">
        <v>6.6577312797516592</v>
      </c>
      <c r="W161" s="180">
        <v>6.5601388177128781</v>
      </c>
      <c r="DA161" s="149" t="s">
        <v>281</v>
      </c>
    </row>
    <row r="162" spans="1:105" ht="11.5" customHeight="1" x14ac:dyDescent="0.35">
      <c r="A162" s="162" t="s">
        <v>17</v>
      </c>
      <c r="B162" s="180">
        <v>10.429012618687384</v>
      </c>
      <c r="C162" s="180">
        <v>10.095760156876121</v>
      </c>
      <c r="D162" s="180">
        <v>9.7379541721924667</v>
      </c>
      <c r="E162" s="180">
        <v>9.2606563417880086</v>
      </c>
      <c r="F162" s="180">
        <v>9.1901289570244931</v>
      </c>
      <c r="G162" s="180">
        <v>8.2046678483488993</v>
      </c>
      <c r="H162" s="180">
        <v>8.410936818520522</v>
      </c>
      <c r="I162" s="180">
        <v>8.4145576097156205</v>
      </c>
      <c r="J162" s="180">
        <v>9.1310019050222397</v>
      </c>
      <c r="K162" s="180">
        <v>8.6855822788272228</v>
      </c>
      <c r="L162" s="180">
        <v>8.2460851883567763</v>
      </c>
      <c r="M162" s="180">
        <v>8.6872672867727001</v>
      </c>
      <c r="N162" s="180">
        <v>7.1303029275817629</v>
      </c>
      <c r="O162" s="180">
        <v>6.3961897422379463</v>
      </c>
      <c r="P162" s="180">
        <v>6.087397113966226</v>
      </c>
      <c r="Q162" s="180">
        <v>7.0261852838651917</v>
      </c>
      <c r="R162" s="180">
        <v>6.1035063803476266</v>
      </c>
      <c r="S162" s="180">
        <v>6.0243209416189529</v>
      </c>
      <c r="T162" s="180">
        <v>6.4392570494598056</v>
      </c>
      <c r="U162" s="180">
        <v>6.2837914358441065</v>
      </c>
      <c r="V162" s="180">
        <v>7.0000490401673279</v>
      </c>
      <c r="W162" s="180">
        <v>8.2064476645502271</v>
      </c>
      <c r="DA162" s="149" t="s">
        <v>282</v>
      </c>
    </row>
    <row r="163" spans="1:105" ht="11.5" customHeight="1" x14ac:dyDescent="0.35">
      <c r="A163" s="162" t="s">
        <v>19</v>
      </c>
      <c r="B163" s="180">
        <v>9.2487382086700585</v>
      </c>
      <c r="C163" s="180">
        <v>9.172522464892964</v>
      </c>
      <c r="D163" s="180">
        <v>9.0885747032578319</v>
      </c>
      <c r="E163" s="180">
        <v>8.7191897396339186</v>
      </c>
      <c r="F163" s="180">
        <v>8.9223743577952082</v>
      </c>
      <c r="G163" s="180">
        <v>8.6086534693563532</v>
      </c>
      <c r="H163" s="180">
        <v>9.284250174318796</v>
      </c>
      <c r="I163" s="180">
        <v>8.4305477313737835</v>
      </c>
      <c r="J163" s="180">
        <v>7.9034422194496639</v>
      </c>
      <c r="K163" s="180">
        <v>7.5608205061095077</v>
      </c>
      <c r="L163" s="180">
        <v>7.4085979367977801</v>
      </c>
      <c r="M163" s="180">
        <v>6.9858922808489901</v>
      </c>
      <c r="N163" s="180">
        <v>6.9905284708770754</v>
      </c>
      <c r="O163" s="180">
        <v>7.1059879784951478</v>
      </c>
      <c r="P163" s="180">
        <v>6.3472019770024701</v>
      </c>
      <c r="Q163" s="180">
        <v>6.4242981274045716</v>
      </c>
      <c r="R163" s="180">
        <v>6.1935782141951332</v>
      </c>
      <c r="S163" s="180">
        <v>6.348052950471101</v>
      </c>
      <c r="T163" s="180">
        <v>6.3938020032093572</v>
      </c>
      <c r="U163" s="180">
        <v>6.4959387336195</v>
      </c>
      <c r="V163" s="180">
        <v>7.0302660796965588</v>
      </c>
      <c r="W163" s="180">
        <v>8.7731401242028149</v>
      </c>
      <c r="DA163" s="149" t="s">
        <v>283</v>
      </c>
    </row>
    <row r="164" spans="1:105" ht="11.5" customHeight="1" x14ac:dyDescent="0.35">
      <c r="A164" s="162" t="s">
        <v>22</v>
      </c>
      <c r="B164" s="180">
        <v>1.4498318227226965</v>
      </c>
      <c r="C164" s="180">
        <v>1.4440601216371385</v>
      </c>
      <c r="D164" s="180">
        <v>1.4376740645833241</v>
      </c>
      <c r="E164" s="180">
        <v>1.4658960303508031</v>
      </c>
      <c r="F164" s="180">
        <v>1.4458449105189715</v>
      </c>
      <c r="G164" s="180">
        <v>1.3916636766729591</v>
      </c>
      <c r="H164" s="180">
        <v>1.3849774310443133</v>
      </c>
      <c r="I164" s="180">
        <v>1.3487696022826507</v>
      </c>
      <c r="J164" s="180">
        <v>1.3932163250814311</v>
      </c>
      <c r="K164" s="180">
        <v>1.3459670865140392</v>
      </c>
      <c r="L164" s="180">
        <v>1.3188258739924439</v>
      </c>
      <c r="M164" s="180">
        <v>1.3214959133566389</v>
      </c>
      <c r="N164" s="180">
        <v>1.3355245572847945</v>
      </c>
      <c r="O164" s="180">
        <v>1.3376329891803886</v>
      </c>
      <c r="P164" s="180">
        <v>1.3437167299378228</v>
      </c>
      <c r="Q164" s="180">
        <v>1.4229731013132234</v>
      </c>
      <c r="R164" s="180">
        <v>1.4374773775178729</v>
      </c>
      <c r="S164" s="180">
        <v>1.4232903218117927</v>
      </c>
      <c r="T164" s="180">
        <v>1.5194810450474583</v>
      </c>
      <c r="U164" s="180">
        <v>1.7578661361337826</v>
      </c>
      <c r="V164" s="180">
        <v>2.0616820680030363</v>
      </c>
      <c r="W164" s="180">
        <v>2.1342795590309707</v>
      </c>
      <c r="DA164" s="149" t="s">
        <v>284</v>
      </c>
    </row>
    <row r="165" spans="1:105" ht="11.5" customHeight="1" x14ac:dyDescent="0.35">
      <c r="A165" s="159" t="s">
        <v>58</v>
      </c>
      <c r="B165" s="179">
        <v>31.393401081634753</v>
      </c>
      <c r="C165" s="179">
        <v>31.181343161500063</v>
      </c>
      <c r="D165" s="179">
        <v>30.683991232451344</v>
      </c>
      <c r="E165" s="179">
        <v>30.740876674095752</v>
      </c>
      <c r="F165" s="179">
        <v>30.649003554909967</v>
      </c>
      <c r="G165" s="179">
        <v>30.228181154633187</v>
      </c>
      <c r="H165" s="179">
        <v>29.654576827032773</v>
      </c>
      <c r="I165" s="179">
        <v>29.213146377145645</v>
      </c>
      <c r="J165" s="179">
        <v>28.598455818587468</v>
      </c>
      <c r="K165" s="179">
        <v>28.305703018846692</v>
      </c>
      <c r="L165" s="179">
        <v>28.022061814374617</v>
      </c>
      <c r="M165" s="179">
        <v>27.460667392802325</v>
      </c>
      <c r="N165" s="179">
        <v>26.806260946362528</v>
      </c>
      <c r="O165" s="179">
        <v>26.239502174892415</v>
      </c>
      <c r="P165" s="179">
        <v>25.424780566057592</v>
      </c>
      <c r="Q165" s="179">
        <v>24.946047230701563</v>
      </c>
      <c r="R165" s="179">
        <v>23.771428614885611</v>
      </c>
      <c r="S165" s="179">
        <v>23.004737216514744</v>
      </c>
      <c r="T165" s="179">
        <v>21.889765190005832</v>
      </c>
      <c r="U165" s="179">
        <v>21.272204179695876</v>
      </c>
      <c r="V165" s="179">
        <v>20.98619976842858</v>
      </c>
      <c r="W165" s="179">
        <v>20.904808018582617</v>
      </c>
      <c r="DA165" s="161" t="s">
        <v>285</v>
      </c>
    </row>
    <row r="166" spans="1:105" ht="11.5" customHeight="1" x14ac:dyDescent="0.35">
      <c r="A166" s="162" t="s">
        <v>12</v>
      </c>
      <c r="B166" s="180">
        <v>30.663657404065606</v>
      </c>
      <c r="C166" s="180">
        <v>30.895106100598287</v>
      </c>
      <c r="D166" s="180">
        <v>30.355541841280829</v>
      </c>
      <c r="E166" s="180">
        <v>30.449913616868617</v>
      </c>
      <c r="F166" s="180">
        <v>30.01964662060012</v>
      </c>
      <c r="G166" s="180">
        <v>29.908942962969842</v>
      </c>
      <c r="H166" s="180">
        <v>29.294472008834429</v>
      </c>
      <c r="I166" s="180">
        <v>28.830796556146005</v>
      </c>
      <c r="J166" s="180">
        <v>28.273302963898679</v>
      </c>
      <c r="K166" s="180">
        <v>28.26093216689436</v>
      </c>
      <c r="L166" s="180">
        <v>27.599614887586807</v>
      </c>
      <c r="M166" s="180">
        <v>27.18718144424734</v>
      </c>
      <c r="N166" s="180">
        <v>26.43110597759739</v>
      </c>
      <c r="O166" s="180">
        <v>25.656554594162678</v>
      </c>
      <c r="P166" s="180">
        <v>24.989503216610913</v>
      </c>
      <c r="Q166" s="180">
        <v>24.460761223827941</v>
      </c>
      <c r="R166" s="180">
        <v>23.054371250424186</v>
      </c>
      <c r="S166" s="180">
        <v>22.300643537597022</v>
      </c>
      <c r="T166" s="180">
        <v>21.58819187856999</v>
      </c>
      <c r="U166" s="180">
        <v>20.641343842376465</v>
      </c>
      <c r="V166" s="180">
        <v>20.339121089839708</v>
      </c>
      <c r="W166" s="180">
        <v>20.093719585362937</v>
      </c>
      <c r="DA166" s="149" t="s">
        <v>286</v>
      </c>
    </row>
    <row r="167" spans="1:105" ht="11.5" customHeight="1" x14ac:dyDescent="0.35">
      <c r="A167" s="164" t="s">
        <v>29</v>
      </c>
      <c r="B167" s="181">
        <v>33.546147315091126</v>
      </c>
      <c r="C167" s="181">
        <v>33.402061855603584</v>
      </c>
      <c r="D167" s="181">
        <v>33.242692617271175</v>
      </c>
      <c r="E167" s="181">
        <v>33.04424825123408</v>
      </c>
      <c r="F167" s="181">
        <v>32.807233008364037</v>
      </c>
      <c r="G167" s="181">
        <v>32.532244897882101</v>
      </c>
      <c r="H167" s="181">
        <v>32.219971958189838</v>
      </c>
      <c r="I167" s="181">
        <v>31.871188018858444</v>
      </c>
      <c r="J167" s="181">
        <v>31.48674800162302</v>
      </c>
      <c r="K167" s="181">
        <v>31.067582811954381</v>
      </c>
      <c r="L167" s="181">
        <v>30.614693877473673</v>
      </c>
      <c r="M167" s="181">
        <v>30.129147390351896</v>
      </c>
      <c r="N167" s="181">
        <v>29.612068313049569</v>
      </c>
      <c r="O167" s="181">
        <v>29.064634207446638</v>
      </c>
      <c r="P167" s="181">
        <v>28.488068946000222</v>
      </c>
      <c r="Q167" s="181">
        <v>27.883636363577196</v>
      </c>
      <c r="R167" s="181">
        <v>27.103246514875242</v>
      </c>
      <c r="S167" s="181">
        <v>26.556973620783872</v>
      </c>
      <c r="T167" s="181">
        <v>25.983387081987935</v>
      </c>
      <c r="U167" s="181">
        <v>25.282336867904011</v>
      </c>
      <c r="V167" s="181">
        <v>24.879360481322131</v>
      </c>
      <c r="W167" s="181">
        <v>24.630566876508908</v>
      </c>
      <c r="DA167" s="166" t="s">
        <v>287</v>
      </c>
    </row>
    <row r="168" spans="1:105" x14ac:dyDescent="0.35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DA168" s="149"/>
    </row>
    <row r="169" spans="1:105" ht="11.5" customHeight="1" x14ac:dyDescent="0.35">
      <c r="A169" s="150" t="s">
        <v>288</v>
      </c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DA169" s="152"/>
    </row>
    <row r="170" spans="1:105" ht="11.5" customHeight="1" x14ac:dyDescent="0.35">
      <c r="A170" s="153" t="s">
        <v>7</v>
      </c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DA170" s="155"/>
    </row>
    <row r="171" spans="1:105" ht="11.5" customHeight="1" x14ac:dyDescent="0.35">
      <c r="A171" s="156" t="s">
        <v>159</v>
      </c>
      <c r="B171" s="190">
        <v>111.66080370743742</v>
      </c>
      <c r="C171" s="190">
        <v>110.44390290586591</v>
      </c>
      <c r="D171" s="190">
        <v>109.16077049203298</v>
      </c>
      <c r="E171" s="190">
        <v>107.95221375011107</v>
      </c>
      <c r="F171" s="190">
        <v>106.82280249913094</v>
      </c>
      <c r="G171" s="190">
        <v>105.55231231998692</v>
      </c>
      <c r="H171" s="190">
        <v>104.10426183804167</v>
      </c>
      <c r="I171" s="190">
        <v>102.41738311007643</v>
      </c>
      <c r="J171" s="190">
        <v>100.56298920097474</v>
      </c>
      <c r="K171" s="190">
        <v>98.771954781348342</v>
      </c>
      <c r="L171" s="190">
        <v>97.35080658574482</v>
      </c>
      <c r="M171" s="190">
        <v>95.999683264074676</v>
      </c>
      <c r="N171" s="190">
        <v>94.475831667030491</v>
      </c>
      <c r="O171" s="190">
        <v>93.255958708557472</v>
      </c>
      <c r="P171" s="190">
        <v>91.592187599814167</v>
      </c>
      <c r="Q171" s="190">
        <v>90.283230238860682</v>
      </c>
      <c r="R171" s="190">
        <v>88.774756899701387</v>
      </c>
      <c r="S171" s="190">
        <v>87.539851066053131</v>
      </c>
      <c r="T171" s="190">
        <v>86.112218386589745</v>
      </c>
      <c r="U171" s="190">
        <v>84.637969461817477</v>
      </c>
      <c r="V171" s="190">
        <v>83.451787496791951</v>
      </c>
      <c r="W171" s="190">
        <v>81.697969580151607</v>
      </c>
      <c r="DA171" s="158" t="s">
        <v>289</v>
      </c>
    </row>
    <row r="172" spans="1:105" ht="11.5" customHeight="1" x14ac:dyDescent="0.35">
      <c r="A172" s="159" t="s">
        <v>11</v>
      </c>
      <c r="B172" s="191">
        <v>226.84964958744888</v>
      </c>
      <c r="C172" s="191">
        <v>224.57654558305549</v>
      </c>
      <c r="D172" s="191">
        <v>222.86598140799339</v>
      </c>
      <c r="E172" s="191">
        <v>221.09879433925545</v>
      </c>
      <c r="F172" s="191">
        <v>219.80593984047115</v>
      </c>
      <c r="G172" s="191">
        <v>217.35780353545232</v>
      </c>
      <c r="H172" s="191">
        <v>215.92888562758975</v>
      </c>
      <c r="I172" s="191">
        <v>213.57999469744746</v>
      </c>
      <c r="J172" s="191">
        <v>211.26230175617351</v>
      </c>
      <c r="K172" s="191">
        <v>207.52974793259003</v>
      </c>
      <c r="L172" s="191">
        <v>205.67696716438564</v>
      </c>
      <c r="M172" s="191">
        <v>204.2819122331513</v>
      </c>
      <c r="N172" s="191">
        <v>200.84661501045608</v>
      </c>
      <c r="O172" s="191">
        <v>197.95523933413756</v>
      </c>
      <c r="P172" s="191">
        <v>194.85711899161774</v>
      </c>
      <c r="Q172" s="191">
        <v>191.43853852692357</v>
      </c>
      <c r="R172" s="191">
        <v>188.32312405428345</v>
      </c>
      <c r="S172" s="191">
        <v>184.50556754432552</v>
      </c>
      <c r="T172" s="191">
        <v>179.8979816964204</v>
      </c>
      <c r="U172" s="191">
        <v>176.42612834556823</v>
      </c>
      <c r="V172" s="191">
        <v>170.69602453994517</v>
      </c>
      <c r="W172" s="191">
        <v>164.13004387823952</v>
      </c>
      <c r="DA172" s="161" t="s">
        <v>290</v>
      </c>
    </row>
    <row r="173" spans="1:105" ht="11.5" customHeight="1" x14ac:dyDescent="0.35">
      <c r="A173" s="162" t="s">
        <v>13</v>
      </c>
      <c r="B173" s="192">
        <v>226.02145026851275</v>
      </c>
      <c r="C173" s="192">
        <v>224.64068342742536</v>
      </c>
      <c r="D173" s="192">
        <v>223.31141079264438</v>
      </c>
      <c r="E173" s="192">
        <v>221.91378498570003</v>
      </c>
      <c r="F173" s="192">
        <v>220.56352383951011</v>
      </c>
      <c r="G173" s="192">
        <v>219.15772290892792</v>
      </c>
      <c r="H173" s="192">
        <v>217.61858835058908</v>
      </c>
      <c r="I173" s="192">
        <v>215.8980701114651</v>
      </c>
      <c r="J173" s="192">
        <v>213.90022945399326</v>
      </c>
      <c r="K173" s="192">
        <v>211.31874439361238</v>
      </c>
      <c r="L173" s="192">
        <v>208.7294223237374</v>
      </c>
      <c r="M173" s="192">
        <v>206.06077505684385</v>
      </c>
      <c r="N173" s="192">
        <v>203.52588179566146</v>
      </c>
      <c r="O173" s="192">
        <v>200.77975835020868</v>
      </c>
      <c r="P173" s="192">
        <v>197.62065050600512</v>
      </c>
      <c r="Q173" s="192">
        <v>194.12433769250123</v>
      </c>
      <c r="R173" s="192">
        <v>190.90455001210054</v>
      </c>
      <c r="S173" s="192">
        <v>187.19105902197012</v>
      </c>
      <c r="T173" s="192">
        <v>183.05623305859993</v>
      </c>
      <c r="U173" s="192">
        <v>179.68915320647122</v>
      </c>
      <c r="V173" s="192">
        <v>176.50029791917228</v>
      </c>
      <c r="W173" s="192">
        <v>172.74361922936583</v>
      </c>
      <c r="DA173" s="149" t="s">
        <v>291</v>
      </c>
    </row>
    <row r="174" spans="1:105" ht="11.5" customHeight="1" x14ac:dyDescent="0.35">
      <c r="A174" s="162" t="s">
        <v>15</v>
      </c>
      <c r="B174" s="192">
        <v>223.48292225341299</v>
      </c>
      <c r="C174" s="192">
        <v>219.65662305810352</v>
      </c>
      <c r="D174" s="192">
        <v>216.72723845224323</v>
      </c>
      <c r="E174" s="192">
        <v>214.07188205966355</v>
      </c>
      <c r="F174" s="192">
        <v>211.20863253337441</v>
      </c>
      <c r="G174" s="192">
        <v>208.64125698954174</v>
      </c>
      <c r="H174" s="192">
        <v>206.84901504394117</v>
      </c>
      <c r="I174" s="192">
        <v>205.19974091320768</v>
      </c>
      <c r="J174" s="192">
        <v>203.67198318378053</v>
      </c>
      <c r="K174" s="192">
        <v>202.11122391235003</v>
      </c>
      <c r="L174" s="192">
        <v>200.21679789320572</v>
      </c>
      <c r="M174" s="192">
        <v>198.10042916882085</v>
      </c>
      <c r="N174" s="192">
        <v>195.90371656986127</v>
      </c>
      <c r="O174" s="192">
        <v>193.72702860560756</v>
      </c>
      <c r="P174" s="192">
        <v>191.22983821067535</v>
      </c>
      <c r="Q174" s="192">
        <v>188.22757437079807</v>
      </c>
      <c r="R174" s="192">
        <v>185.11958749476696</v>
      </c>
      <c r="S174" s="192">
        <v>182.19012058254583</v>
      </c>
      <c r="T174" s="192">
        <v>179.94322752573586</v>
      </c>
      <c r="U174" s="192">
        <v>177.86154541573742</v>
      </c>
      <c r="V174" s="192">
        <v>176.08988023628601</v>
      </c>
      <c r="W174" s="192">
        <v>174.12549115504092</v>
      </c>
      <c r="DA174" s="149" t="s">
        <v>292</v>
      </c>
    </row>
    <row r="175" spans="1:105" ht="11.5" customHeight="1" x14ac:dyDescent="0.35">
      <c r="A175" s="162" t="s">
        <v>17</v>
      </c>
      <c r="B175" s="192">
        <v>191.1875154592731</v>
      </c>
      <c r="C175" s="192">
        <v>188.81002927269185</v>
      </c>
      <c r="D175" s="192">
        <v>187.53943603000241</v>
      </c>
      <c r="E175" s="192">
        <v>186.78458114211588</v>
      </c>
      <c r="F175" s="192">
        <v>186.34998609374824</v>
      </c>
      <c r="G175" s="192">
        <v>186.25090583965985</v>
      </c>
      <c r="H175" s="192">
        <v>186.30362917544954</v>
      </c>
      <c r="I175" s="192">
        <v>186.43267509925644</v>
      </c>
      <c r="J175" s="192">
        <v>186.33872298579863</v>
      </c>
      <c r="K175" s="192">
        <v>184.34933186442748</v>
      </c>
      <c r="L175" s="192">
        <v>182.70061813129328</v>
      </c>
      <c r="M175" s="192">
        <v>182.35206571372518</v>
      </c>
      <c r="N175" s="192">
        <v>181.34480486981616</v>
      </c>
      <c r="O175" s="192">
        <v>181.05278299806361</v>
      </c>
      <c r="P175" s="192">
        <v>180.29469253867299</v>
      </c>
      <c r="Q175" s="192">
        <v>178.87009853353052</v>
      </c>
      <c r="R175" s="192">
        <v>177.42777882978876</v>
      </c>
      <c r="S175" s="192">
        <v>176.14607107353737</v>
      </c>
      <c r="T175" s="192">
        <v>173.93588781965843</v>
      </c>
      <c r="U175" s="192">
        <v>172.34628175459568</v>
      </c>
      <c r="V175" s="192">
        <v>170.63540903083378</v>
      </c>
      <c r="W175" s="192">
        <v>168.43100291445771</v>
      </c>
      <c r="DA175" s="149" t="s">
        <v>293</v>
      </c>
    </row>
    <row r="176" spans="1:105" ht="11.5" customHeight="1" x14ac:dyDescent="0.35">
      <c r="A176" s="162" t="s">
        <v>19</v>
      </c>
      <c r="B176" s="192">
        <v>205.77284717523096</v>
      </c>
      <c r="C176" s="192">
        <v>201.96829969687431</v>
      </c>
      <c r="D176" s="192">
        <v>201.99755057819198</v>
      </c>
      <c r="E176" s="192">
        <v>201.1379173026626</v>
      </c>
      <c r="F176" s="192">
        <v>201.0102611548854</v>
      </c>
      <c r="G176" s="192">
        <v>198.39493757435335</v>
      </c>
      <c r="H176" s="192">
        <v>195.8368754682659</v>
      </c>
      <c r="I176" s="192">
        <v>192.55306897560271</v>
      </c>
      <c r="J176" s="192">
        <v>188.13961176222045</v>
      </c>
      <c r="K176" s="192">
        <v>181.34955589898232</v>
      </c>
      <c r="L176" s="192">
        <v>177.03688987747577</v>
      </c>
      <c r="M176" s="192">
        <v>174.3998864416962</v>
      </c>
      <c r="N176" s="192">
        <v>171.65084045254625</v>
      </c>
      <c r="O176" s="192">
        <v>166.98095020001981</v>
      </c>
      <c r="P176" s="192">
        <v>162.41901302524971</v>
      </c>
      <c r="Q176" s="192">
        <v>158.58877893077121</v>
      </c>
      <c r="R176" s="192">
        <v>155.93245881919333</v>
      </c>
      <c r="S176" s="192">
        <v>154.17243536484324</v>
      </c>
      <c r="T176" s="192">
        <v>152.05854450183264</v>
      </c>
      <c r="U176" s="192">
        <v>149.32861151163596</v>
      </c>
      <c r="V176" s="192">
        <v>147.04103208626367</v>
      </c>
      <c r="W176" s="192">
        <v>144.69029476649348</v>
      </c>
      <c r="DA176" s="149" t="s">
        <v>294</v>
      </c>
    </row>
    <row r="177" spans="1:105" ht="11.5" customHeight="1" x14ac:dyDescent="0.35">
      <c r="A177" s="162" t="s">
        <v>21</v>
      </c>
      <c r="B177" s="192">
        <v>0</v>
      </c>
      <c r="C177" s="192">
        <v>0</v>
      </c>
      <c r="D177" s="192">
        <v>0</v>
      </c>
      <c r="E177" s="192">
        <v>0</v>
      </c>
      <c r="F177" s="192">
        <v>0</v>
      </c>
      <c r="G177" s="192">
        <v>0</v>
      </c>
      <c r="H177" s="192">
        <v>0</v>
      </c>
      <c r="I177" s="192">
        <v>0</v>
      </c>
      <c r="J177" s="192">
        <v>89.153981588406253</v>
      </c>
      <c r="K177" s="192">
        <v>87.343657740783513</v>
      </c>
      <c r="L177" s="192">
        <v>85.39295269981632</v>
      </c>
      <c r="M177" s="192">
        <v>73.890285945338391</v>
      </c>
      <c r="N177" s="192">
        <v>50.676112582088223</v>
      </c>
      <c r="O177" s="192">
        <v>64.297302640428796</v>
      </c>
      <c r="P177" s="192">
        <v>77.844360304950712</v>
      </c>
      <c r="Q177" s="192">
        <v>67.70999673574542</v>
      </c>
      <c r="R177" s="192">
        <v>62.629167900469916</v>
      </c>
      <c r="S177" s="192">
        <v>62.13526254239585</v>
      </c>
      <c r="T177" s="192">
        <v>61.601835259358602</v>
      </c>
      <c r="U177" s="192">
        <v>59.255952002222195</v>
      </c>
      <c r="V177" s="192">
        <v>51.65179412288947</v>
      </c>
      <c r="W177" s="192">
        <v>26.030137777441546</v>
      </c>
      <c r="DA177" s="149" t="s">
        <v>295</v>
      </c>
    </row>
    <row r="178" spans="1:105" ht="11.5" customHeight="1" x14ac:dyDescent="0.35">
      <c r="A178" s="162" t="s">
        <v>22</v>
      </c>
      <c r="B178" s="192">
        <v>0</v>
      </c>
      <c r="C178" s="192">
        <v>0</v>
      </c>
      <c r="D178" s="192">
        <v>0</v>
      </c>
      <c r="E178" s="192">
        <v>0</v>
      </c>
      <c r="F178" s="192">
        <v>0</v>
      </c>
      <c r="G178" s="192">
        <v>0</v>
      </c>
      <c r="H178" s="192">
        <v>0</v>
      </c>
      <c r="I178" s="192">
        <v>0</v>
      </c>
      <c r="J178" s="192">
        <v>0</v>
      </c>
      <c r="K178" s="192">
        <v>0</v>
      </c>
      <c r="L178" s="192">
        <v>0</v>
      </c>
      <c r="M178" s="192">
        <v>0</v>
      </c>
      <c r="N178" s="192">
        <v>0</v>
      </c>
      <c r="O178" s="192">
        <v>0</v>
      </c>
      <c r="P178" s="192">
        <v>0</v>
      </c>
      <c r="Q178" s="192">
        <v>0</v>
      </c>
      <c r="R178" s="192">
        <v>0</v>
      </c>
      <c r="S178" s="192">
        <v>0</v>
      </c>
      <c r="T178" s="192">
        <v>0</v>
      </c>
      <c r="U178" s="192">
        <v>0</v>
      </c>
      <c r="V178" s="192">
        <v>0</v>
      </c>
      <c r="W178" s="192">
        <v>0</v>
      </c>
      <c r="DA178" s="149" t="s">
        <v>296</v>
      </c>
    </row>
    <row r="179" spans="1:105" ht="11.5" customHeight="1" x14ac:dyDescent="0.35">
      <c r="A179" s="159" t="s">
        <v>23</v>
      </c>
      <c r="B179" s="191">
        <v>1628.8615578467845</v>
      </c>
      <c r="C179" s="191">
        <v>1602.8781176061693</v>
      </c>
      <c r="D179" s="191">
        <v>1591.3520779787832</v>
      </c>
      <c r="E179" s="191">
        <v>1576.238777408827</v>
      </c>
      <c r="F179" s="191">
        <v>1561.7475031881504</v>
      </c>
      <c r="G179" s="191">
        <v>1532.5509458147369</v>
      </c>
      <c r="H179" s="191">
        <v>1523.9005323269455</v>
      </c>
      <c r="I179" s="191">
        <v>1508.4414054615663</v>
      </c>
      <c r="J179" s="191">
        <v>1492.8565261723713</v>
      </c>
      <c r="K179" s="191">
        <v>1471.645557259958</v>
      </c>
      <c r="L179" s="191">
        <v>1452.2413962031223</v>
      </c>
      <c r="M179" s="191">
        <v>1429.2804960435917</v>
      </c>
      <c r="N179" s="191">
        <v>1425.7173879722668</v>
      </c>
      <c r="O179" s="191">
        <v>1378.4692420929155</v>
      </c>
      <c r="P179" s="191">
        <v>1389.2353770414561</v>
      </c>
      <c r="Q179" s="191">
        <v>1371.9171489242083</v>
      </c>
      <c r="R179" s="191">
        <v>1369.6082596282042</v>
      </c>
      <c r="S179" s="191">
        <v>1347.4754054960476</v>
      </c>
      <c r="T179" s="191">
        <v>1337.5934704241729</v>
      </c>
      <c r="U179" s="191">
        <v>1302.2464496390553</v>
      </c>
      <c r="V179" s="191">
        <v>1268.4881565511723</v>
      </c>
      <c r="W179" s="191">
        <v>1248.3775502221708</v>
      </c>
      <c r="DA179" s="161" t="s">
        <v>297</v>
      </c>
    </row>
    <row r="180" spans="1:105" ht="11.5" customHeight="1" x14ac:dyDescent="0.35">
      <c r="A180" s="162" t="s">
        <v>13</v>
      </c>
      <c r="B180" s="192">
        <v>528.77497997228954</v>
      </c>
      <c r="C180" s="192">
        <v>527.45287929625715</v>
      </c>
      <c r="D180" s="192">
        <v>525.4463878330896</v>
      </c>
      <c r="E180" s="192">
        <v>523.4335740069622</v>
      </c>
      <c r="F180" s="192">
        <v>521.88018222850963</v>
      </c>
      <c r="G180" s="192">
        <v>519.63335320779947</v>
      </c>
      <c r="H180" s="192">
        <v>517.48306297528723</v>
      </c>
      <c r="I180" s="192">
        <v>510.14606673192014</v>
      </c>
      <c r="J180" s="192">
        <v>503.33887746304629</v>
      </c>
      <c r="K180" s="192">
        <v>497.60587447096532</v>
      </c>
      <c r="L180" s="192">
        <v>491.68344726257681</v>
      </c>
      <c r="M180" s="192">
        <v>486.39779123810985</v>
      </c>
      <c r="N180" s="192">
        <v>482.35608980673703</v>
      </c>
      <c r="O180" s="192">
        <v>460.00076523221213</v>
      </c>
      <c r="P180" s="192">
        <v>461.08023117164043</v>
      </c>
      <c r="Q180" s="192">
        <v>457.92405750441912</v>
      </c>
      <c r="R180" s="192">
        <v>456.07616355741578</v>
      </c>
      <c r="S180" s="192">
        <v>454.82101037660715</v>
      </c>
      <c r="T180" s="192">
        <v>455.14887167234383</v>
      </c>
      <c r="U180" s="192">
        <v>433.46553293858966</v>
      </c>
      <c r="V180" s="192">
        <v>432.89635756208213</v>
      </c>
      <c r="W180" s="192">
        <v>432.3791637071883</v>
      </c>
      <c r="DA180" s="149" t="s">
        <v>298</v>
      </c>
    </row>
    <row r="181" spans="1:105" ht="11.5" customHeight="1" x14ac:dyDescent="0.35">
      <c r="A181" s="162" t="s">
        <v>15</v>
      </c>
      <c r="B181" s="192">
        <v>1660.4024773347694</v>
      </c>
      <c r="C181" s="192">
        <v>1642.6914275022405</v>
      </c>
      <c r="D181" s="192">
        <v>1626.4272151978246</v>
      </c>
      <c r="E181" s="192">
        <v>1611.5861563368996</v>
      </c>
      <c r="F181" s="192">
        <v>1594.688926066277</v>
      </c>
      <c r="G181" s="192">
        <v>1575.46964195845</v>
      </c>
      <c r="H181" s="192">
        <v>1555.9944276255665</v>
      </c>
      <c r="I181" s="192">
        <v>1537.5290721031758</v>
      </c>
      <c r="J181" s="192">
        <v>1520.3858570320581</v>
      </c>
      <c r="K181" s="192">
        <v>1503.0515889968542</v>
      </c>
      <c r="L181" s="192">
        <v>1487.144676367891</v>
      </c>
      <c r="M181" s="192">
        <v>1471.4347127250619</v>
      </c>
      <c r="N181" s="192">
        <v>1455.548918671208</v>
      </c>
      <c r="O181" s="192">
        <v>1441.408687203171</v>
      </c>
      <c r="P181" s="192">
        <v>1428.8513845695165</v>
      </c>
      <c r="Q181" s="192">
        <v>1416.3334452358702</v>
      </c>
      <c r="R181" s="192">
        <v>1405.9564314266738</v>
      </c>
      <c r="S181" s="192">
        <v>1395.526174297255</v>
      </c>
      <c r="T181" s="192">
        <v>1386.8796178391183</v>
      </c>
      <c r="U181" s="192">
        <v>1377.8108798556198</v>
      </c>
      <c r="V181" s="192">
        <v>1364.5804467626692</v>
      </c>
      <c r="W181" s="192">
        <v>1357.3963883310475</v>
      </c>
      <c r="DA181" s="149" t="s">
        <v>299</v>
      </c>
    </row>
    <row r="182" spans="1:105" ht="11.5" customHeight="1" x14ac:dyDescent="0.35">
      <c r="A182" s="162" t="s">
        <v>17</v>
      </c>
      <c r="B182" s="192">
        <v>1128.8307269489676</v>
      </c>
      <c r="C182" s="192">
        <v>1124.6628394359132</v>
      </c>
      <c r="D182" s="192">
        <v>1122.1406548700797</v>
      </c>
      <c r="E182" s="192">
        <v>1117.9489225875996</v>
      </c>
      <c r="F182" s="192">
        <v>1071.279183328274</v>
      </c>
      <c r="G182" s="192">
        <v>1064.5904441345656</v>
      </c>
      <c r="H182" s="192">
        <v>1059.2969010003942</v>
      </c>
      <c r="I182" s="192">
        <v>1053.7633473745268</v>
      </c>
      <c r="J182" s="192">
        <v>1048.2327196888232</v>
      </c>
      <c r="K182" s="192">
        <v>1040.7280925737361</v>
      </c>
      <c r="L182" s="192">
        <v>1035.8296987145193</v>
      </c>
      <c r="M182" s="192">
        <v>1030.3171909202874</v>
      </c>
      <c r="N182" s="192">
        <v>1028.8653115555851</v>
      </c>
      <c r="O182" s="192">
        <v>1026.5683399767047</v>
      </c>
      <c r="P182" s="192">
        <v>1021.954237315935</v>
      </c>
      <c r="Q182" s="192">
        <v>1016.3771209120863</v>
      </c>
      <c r="R182" s="192">
        <v>1014.3061203497248</v>
      </c>
      <c r="S182" s="192">
        <v>1012.040500872189</v>
      </c>
      <c r="T182" s="192">
        <v>1004.6343487268146</v>
      </c>
      <c r="U182" s="192">
        <v>998.42867705870594</v>
      </c>
      <c r="V182" s="192">
        <v>994.74764694647422</v>
      </c>
      <c r="W182" s="192">
        <v>985.95742741541596</v>
      </c>
      <c r="DA182" s="149" t="s">
        <v>300</v>
      </c>
    </row>
    <row r="183" spans="1:105" ht="11.5" customHeight="1" x14ac:dyDescent="0.35">
      <c r="A183" s="162" t="s">
        <v>19</v>
      </c>
      <c r="B183" s="192">
        <v>1035.3403225328552</v>
      </c>
      <c r="C183" s="192">
        <v>1000.7892878118962</v>
      </c>
      <c r="D183" s="192">
        <v>988.07773766214143</v>
      </c>
      <c r="E183" s="192">
        <v>971.67151705538208</v>
      </c>
      <c r="F183" s="192">
        <v>965.12179012028412</v>
      </c>
      <c r="G183" s="192">
        <v>954.07792599652316</v>
      </c>
      <c r="H183" s="192">
        <v>940.22959466666305</v>
      </c>
      <c r="I183" s="192">
        <v>932.41552502425168</v>
      </c>
      <c r="J183" s="192">
        <v>925.20134275067539</v>
      </c>
      <c r="K183" s="192">
        <v>920.45076349363774</v>
      </c>
      <c r="L183" s="192">
        <v>914.81772188892865</v>
      </c>
      <c r="M183" s="192">
        <v>905.77588732031586</v>
      </c>
      <c r="N183" s="192">
        <v>900.98730018780907</v>
      </c>
      <c r="O183" s="192">
        <v>892.72897068836664</v>
      </c>
      <c r="P183" s="192">
        <v>884.95118754629573</v>
      </c>
      <c r="Q183" s="192">
        <v>876.04333505322995</v>
      </c>
      <c r="R183" s="192">
        <v>871.97718068012</v>
      </c>
      <c r="S183" s="192">
        <v>866.41086441146501</v>
      </c>
      <c r="T183" s="192">
        <v>860.73152872045262</v>
      </c>
      <c r="U183" s="192">
        <v>852.15793238680669</v>
      </c>
      <c r="V183" s="192">
        <v>843.73555803408271</v>
      </c>
      <c r="W183" s="192">
        <v>836.52129424480393</v>
      </c>
      <c r="DA183" s="149" t="s">
        <v>301</v>
      </c>
    </row>
    <row r="184" spans="1:105" ht="11.5" customHeight="1" x14ac:dyDescent="0.35">
      <c r="A184" s="162" t="s">
        <v>22</v>
      </c>
      <c r="B184" s="192">
        <v>0</v>
      </c>
      <c r="C184" s="192">
        <v>0</v>
      </c>
      <c r="D184" s="192">
        <v>0</v>
      </c>
      <c r="E184" s="192">
        <v>0</v>
      </c>
      <c r="F184" s="192">
        <v>0</v>
      </c>
      <c r="G184" s="192">
        <v>0</v>
      </c>
      <c r="H184" s="192">
        <v>0</v>
      </c>
      <c r="I184" s="192">
        <v>0</v>
      </c>
      <c r="J184" s="192">
        <v>0</v>
      </c>
      <c r="K184" s="192">
        <v>0</v>
      </c>
      <c r="L184" s="192">
        <v>0</v>
      </c>
      <c r="M184" s="192">
        <v>0</v>
      </c>
      <c r="N184" s="192">
        <v>0</v>
      </c>
      <c r="O184" s="192">
        <v>0</v>
      </c>
      <c r="P184" s="192">
        <v>0</v>
      </c>
      <c r="Q184" s="192">
        <v>0</v>
      </c>
      <c r="R184" s="192">
        <v>0</v>
      </c>
      <c r="S184" s="192">
        <v>0</v>
      </c>
      <c r="T184" s="192">
        <v>0</v>
      </c>
      <c r="U184" s="192">
        <v>0</v>
      </c>
      <c r="V184" s="192">
        <v>0</v>
      </c>
      <c r="W184" s="192">
        <v>0</v>
      </c>
      <c r="DA184" s="149" t="s">
        <v>302</v>
      </c>
    </row>
    <row r="185" spans="1:105" ht="11.5" customHeight="1" x14ac:dyDescent="0.35">
      <c r="A185" s="153" t="s">
        <v>25</v>
      </c>
      <c r="B185" s="189">
        <v>0</v>
      </c>
      <c r="C185" s="189">
        <v>0</v>
      </c>
      <c r="D185" s="189">
        <v>0</v>
      </c>
      <c r="E185" s="189">
        <v>0</v>
      </c>
      <c r="F185" s="189">
        <v>0</v>
      </c>
      <c r="G185" s="189">
        <v>0</v>
      </c>
      <c r="H185" s="189">
        <v>0</v>
      </c>
      <c r="I185" s="189">
        <v>0</v>
      </c>
      <c r="J185" s="189">
        <v>0</v>
      </c>
      <c r="K185" s="189">
        <v>0</v>
      </c>
      <c r="L185" s="189">
        <v>0</v>
      </c>
      <c r="M185" s="189">
        <v>0</v>
      </c>
      <c r="N185" s="189">
        <v>0</v>
      </c>
      <c r="O185" s="189">
        <v>0</v>
      </c>
      <c r="P185" s="189">
        <v>0</v>
      </c>
      <c r="Q185" s="189">
        <v>0</v>
      </c>
      <c r="R185" s="189">
        <v>0</v>
      </c>
      <c r="S185" s="189">
        <v>0</v>
      </c>
      <c r="T185" s="189">
        <v>0</v>
      </c>
      <c r="U185" s="189">
        <v>0</v>
      </c>
      <c r="V185" s="189">
        <v>0</v>
      </c>
      <c r="W185" s="189">
        <v>0</v>
      </c>
      <c r="DA185" s="155"/>
    </row>
    <row r="186" spans="1:105" ht="11.5" customHeight="1" x14ac:dyDescent="0.35">
      <c r="A186" s="156" t="s">
        <v>57</v>
      </c>
      <c r="B186" s="190">
        <v>304.92969068308156</v>
      </c>
      <c r="C186" s="190">
        <v>315.42955398735347</v>
      </c>
      <c r="D186" s="190">
        <v>309.8662806674696</v>
      </c>
      <c r="E186" s="190">
        <v>304.74791975606917</v>
      </c>
      <c r="F186" s="190">
        <v>296.22743856386069</v>
      </c>
      <c r="G186" s="190">
        <v>291.13506016896247</v>
      </c>
      <c r="H186" s="190">
        <v>284.3582740499175</v>
      </c>
      <c r="I186" s="190">
        <v>278.93220932016192</v>
      </c>
      <c r="J186" s="190">
        <v>261.32388108376642</v>
      </c>
      <c r="K186" s="190">
        <v>254.25152868439201</v>
      </c>
      <c r="L186" s="190">
        <v>233.81641822048215</v>
      </c>
      <c r="M186" s="190">
        <v>221.29415586495148</v>
      </c>
      <c r="N186" s="190">
        <v>236.74262671357022</v>
      </c>
      <c r="O186" s="190">
        <v>236.47161650301547</v>
      </c>
      <c r="P186" s="190">
        <v>234.42969550893037</v>
      </c>
      <c r="Q186" s="190">
        <v>232.48328736666184</v>
      </c>
      <c r="R186" s="190">
        <v>227.0510044769988</v>
      </c>
      <c r="S186" s="190">
        <v>221.449876185031</v>
      </c>
      <c r="T186" s="190">
        <v>221.02958658986009</v>
      </c>
      <c r="U186" s="190">
        <v>219.17941784934814</v>
      </c>
      <c r="V186" s="190">
        <v>219.31983138887179</v>
      </c>
      <c r="W186" s="190">
        <v>216.24176892271004</v>
      </c>
      <c r="DA186" s="158" t="s">
        <v>303</v>
      </c>
    </row>
    <row r="187" spans="1:105" ht="11.5" customHeight="1" x14ac:dyDescent="0.35">
      <c r="A187" s="162" t="s">
        <v>13</v>
      </c>
      <c r="B187" s="192">
        <v>286.61072502470574</v>
      </c>
      <c r="C187" s="192">
        <v>283.08399395476079</v>
      </c>
      <c r="D187" s="192">
        <v>279.89025995008035</v>
      </c>
      <c r="E187" s="192">
        <v>275.86830137036367</v>
      </c>
      <c r="F187" s="192">
        <v>272.72380941635299</v>
      </c>
      <c r="G187" s="192">
        <v>269.40958772106239</v>
      </c>
      <c r="H187" s="192">
        <v>265.39606290801316</v>
      </c>
      <c r="I187" s="192">
        <v>261.27613687817467</v>
      </c>
      <c r="J187" s="192">
        <v>256.15746408564314</v>
      </c>
      <c r="K187" s="192">
        <v>252.14056768513865</v>
      </c>
      <c r="L187" s="192">
        <v>247.68586851294017</v>
      </c>
      <c r="M187" s="192">
        <v>244.10421368757773</v>
      </c>
      <c r="N187" s="192">
        <v>239.90754215592497</v>
      </c>
      <c r="O187" s="192">
        <v>235.09977734034496</v>
      </c>
      <c r="P187" s="192">
        <v>229.61105540181748</v>
      </c>
      <c r="Q187" s="192">
        <v>223.62850141843359</v>
      </c>
      <c r="R187" s="192">
        <v>217.24732880462651</v>
      </c>
      <c r="S187" s="192">
        <v>211.65910024463506</v>
      </c>
      <c r="T187" s="192">
        <v>205.41776851838074</v>
      </c>
      <c r="U187" s="192">
        <v>199.87351808302228</v>
      </c>
      <c r="V187" s="192">
        <v>195.45735269786238</v>
      </c>
      <c r="W187" s="192">
        <v>191.90193471464616</v>
      </c>
      <c r="DA187" s="149" t="s">
        <v>304</v>
      </c>
    </row>
    <row r="188" spans="1:105" ht="11.5" customHeight="1" x14ac:dyDescent="0.35">
      <c r="A188" s="162" t="s">
        <v>15</v>
      </c>
      <c r="B188" s="192">
        <v>320.85138343089</v>
      </c>
      <c r="C188" s="192">
        <v>313.44268207271614</v>
      </c>
      <c r="D188" s="192">
        <v>307.43998354840215</v>
      </c>
      <c r="E188" s="192">
        <v>301.32843349674908</v>
      </c>
      <c r="F188" s="192">
        <v>295.08121046516158</v>
      </c>
      <c r="G188" s="192">
        <v>289.4244382757804</v>
      </c>
      <c r="H188" s="192">
        <v>283.67502234813014</v>
      </c>
      <c r="I188" s="192">
        <v>277.04365561645852</v>
      </c>
      <c r="J188" s="192">
        <v>271.62376791293315</v>
      </c>
      <c r="K188" s="192">
        <v>265.23567751073233</v>
      </c>
      <c r="L188" s="192">
        <v>261.7554183255985</v>
      </c>
      <c r="M188" s="192">
        <v>259.1712942735254</v>
      </c>
      <c r="N188" s="192">
        <v>255.82835856970985</v>
      </c>
      <c r="O188" s="192">
        <v>251.64716042580304</v>
      </c>
      <c r="P188" s="192">
        <v>246.36856065443689</v>
      </c>
      <c r="Q188" s="192">
        <v>241.94368502086721</v>
      </c>
      <c r="R188" s="192">
        <v>236.76090055987765</v>
      </c>
      <c r="S188" s="192">
        <v>231.72099644958527</v>
      </c>
      <c r="T188" s="192">
        <v>226.87653693695918</v>
      </c>
      <c r="U188" s="192">
        <v>222.45269510359412</v>
      </c>
      <c r="V188" s="192">
        <v>220.08411457439192</v>
      </c>
      <c r="W188" s="192">
        <v>217.63754118220857</v>
      </c>
      <c r="DA188" s="149" t="s">
        <v>305</v>
      </c>
    </row>
    <row r="189" spans="1:105" ht="11.5" customHeight="1" x14ac:dyDescent="0.35">
      <c r="A189" s="162" t="s">
        <v>17</v>
      </c>
      <c r="B189" s="192">
        <v>369.35119833038442</v>
      </c>
      <c r="C189" s="192">
        <v>354.46687667011969</v>
      </c>
      <c r="D189" s="192">
        <v>327.8901496522393</v>
      </c>
      <c r="E189" s="192">
        <v>313.04845906201513</v>
      </c>
      <c r="F189" s="192">
        <v>305.18706775944634</v>
      </c>
      <c r="G189" s="192">
        <v>292.35838082408134</v>
      </c>
      <c r="H189" s="192">
        <v>278.74457977181754</v>
      </c>
      <c r="I189" s="192">
        <v>270.07602747195585</v>
      </c>
      <c r="J189" s="192">
        <v>263.2797194938538</v>
      </c>
      <c r="K189" s="192">
        <v>257.43158637935312</v>
      </c>
      <c r="L189" s="192">
        <v>251.8078089394798</v>
      </c>
      <c r="M189" s="192">
        <v>248.74868264849866</v>
      </c>
      <c r="N189" s="192">
        <v>244.50220318940006</v>
      </c>
      <c r="O189" s="192">
        <v>241.84854550843511</v>
      </c>
      <c r="P189" s="192">
        <v>236.22387482733376</v>
      </c>
      <c r="Q189" s="192">
        <v>233.15416660958391</v>
      </c>
      <c r="R189" s="192">
        <v>231.33298381453977</v>
      </c>
      <c r="S189" s="192">
        <v>229.30844735057153</v>
      </c>
      <c r="T189" s="192">
        <v>224.80917749367381</v>
      </c>
      <c r="U189" s="192">
        <v>220.8894291317155</v>
      </c>
      <c r="V189" s="192">
        <v>218.67170767075092</v>
      </c>
      <c r="W189" s="192">
        <v>215.68238740342375</v>
      </c>
      <c r="DA189" s="149" t="s">
        <v>306</v>
      </c>
    </row>
    <row r="190" spans="1:105" ht="11.5" customHeight="1" x14ac:dyDescent="0.35">
      <c r="A190" s="162" t="s">
        <v>19</v>
      </c>
      <c r="B190" s="192">
        <v>310.17028787333749</v>
      </c>
      <c r="C190" s="192">
        <v>289.08609709399286</v>
      </c>
      <c r="D190" s="192">
        <v>270.14105698406172</v>
      </c>
      <c r="E190" s="192">
        <v>254.48749684552411</v>
      </c>
      <c r="F190" s="192">
        <v>243.82433774369562</v>
      </c>
      <c r="G190" s="192">
        <v>233.61249642438204</v>
      </c>
      <c r="H190" s="192">
        <v>218.93497755827926</v>
      </c>
      <c r="I190" s="192">
        <v>215.48478705916628</v>
      </c>
      <c r="J190" s="192">
        <v>208.20670509414794</v>
      </c>
      <c r="K190" s="192">
        <v>199.16962182274793</v>
      </c>
      <c r="L190" s="192">
        <v>189.77032893346041</v>
      </c>
      <c r="M190" s="192">
        <v>181.20399043963445</v>
      </c>
      <c r="N190" s="192">
        <v>175.46917202584623</v>
      </c>
      <c r="O190" s="192">
        <v>174.0498758908515</v>
      </c>
      <c r="P190" s="192">
        <v>172.4128585351358</v>
      </c>
      <c r="Q190" s="192">
        <v>170.97602876313391</v>
      </c>
      <c r="R190" s="192">
        <v>168.70304165969847</v>
      </c>
      <c r="S190" s="192">
        <v>166.99020264534511</v>
      </c>
      <c r="T190" s="192">
        <v>165.17177855458971</v>
      </c>
      <c r="U190" s="192">
        <v>164.28760375720248</v>
      </c>
      <c r="V190" s="192">
        <v>164.15333004403089</v>
      </c>
      <c r="W190" s="192">
        <v>166.44404303247066</v>
      </c>
      <c r="DA190" s="149" t="s">
        <v>307</v>
      </c>
    </row>
    <row r="191" spans="1:105" ht="11.5" customHeight="1" x14ac:dyDescent="0.35">
      <c r="A191" s="162" t="s">
        <v>22</v>
      </c>
      <c r="B191" s="192">
        <v>0</v>
      </c>
      <c r="C191" s="192">
        <v>0</v>
      </c>
      <c r="D191" s="192">
        <v>0</v>
      </c>
      <c r="E191" s="192">
        <v>0</v>
      </c>
      <c r="F191" s="192">
        <v>0</v>
      </c>
      <c r="G191" s="192">
        <v>0</v>
      </c>
      <c r="H191" s="192">
        <v>0</v>
      </c>
      <c r="I191" s="192">
        <v>0</v>
      </c>
      <c r="J191" s="192">
        <v>0</v>
      </c>
      <c r="K191" s="192">
        <v>0</v>
      </c>
      <c r="L191" s="192">
        <v>0</v>
      </c>
      <c r="M191" s="192">
        <v>0</v>
      </c>
      <c r="N191" s="192">
        <v>0</v>
      </c>
      <c r="O191" s="192">
        <v>0</v>
      </c>
      <c r="P191" s="192">
        <v>0</v>
      </c>
      <c r="Q191" s="192">
        <v>0</v>
      </c>
      <c r="R191" s="192">
        <v>0</v>
      </c>
      <c r="S191" s="192">
        <v>0</v>
      </c>
      <c r="T191" s="192">
        <v>0</v>
      </c>
      <c r="U191" s="192">
        <v>0</v>
      </c>
      <c r="V191" s="192">
        <v>0</v>
      </c>
      <c r="W191" s="192">
        <v>0</v>
      </c>
      <c r="DA191" s="149" t="s">
        <v>308</v>
      </c>
    </row>
    <row r="192" spans="1:105" ht="11.5" customHeight="1" x14ac:dyDescent="0.35">
      <c r="A192" s="159" t="s">
        <v>58</v>
      </c>
      <c r="B192" s="191">
        <v>1023.561832672456</v>
      </c>
      <c r="C192" s="191">
        <v>1018.7031013254489</v>
      </c>
      <c r="D192" s="191">
        <v>1013.2676429582037</v>
      </c>
      <c r="E192" s="191">
        <v>1008.67969110193</v>
      </c>
      <c r="F192" s="191">
        <v>1003.1210147530415</v>
      </c>
      <c r="G192" s="191">
        <v>996.44997920015453</v>
      </c>
      <c r="H192" s="191">
        <v>987.32107477219017</v>
      </c>
      <c r="I192" s="191">
        <v>977.70315598479885</v>
      </c>
      <c r="J192" s="191">
        <v>968.12110776988698</v>
      </c>
      <c r="K192" s="191">
        <v>959.77763773674678</v>
      </c>
      <c r="L192" s="191">
        <v>949.52953637052053</v>
      </c>
      <c r="M192" s="191">
        <v>937.92108240937091</v>
      </c>
      <c r="N192" s="191">
        <v>926.06511252209248</v>
      </c>
      <c r="O192" s="191">
        <v>908.98191220129286</v>
      </c>
      <c r="P192" s="191">
        <v>895.02212675943474</v>
      </c>
      <c r="Q192" s="191">
        <v>880.45187332661794</v>
      </c>
      <c r="R192" s="191">
        <v>862.81520432926936</v>
      </c>
      <c r="S192" s="191">
        <v>842.89291228749642</v>
      </c>
      <c r="T192" s="191">
        <v>822.52755432926347</v>
      </c>
      <c r="U192" s="191">
        <v>799.46613863203606</v>
      </c>
      <c r="V192" s="191">
        <v>784.26576136048232</v>
      </c>
      <c r="W192" s="191">
        <v>763.32433583923137</v>
      </c>
      <c r="DA192" s="161" t="s">
        <v>309</v>
      </c>
    </row>
    <row r="193" spans="1:105" ht="11.5" customHeight="1" x14ac:dyDescent="0.35">
      <c r="A193" s="162" t="s">
        <v>12</v>
      </c>
      <c r="B193" s="192">
        <v>949.95575703006068</v>
      </c>
      <c r="C193" s="192">
        <v>945.71922569413698</v>
      </c>
      <c r="D193" s="192">
        <v>940.91340725679356</v>
      </c>
      <c r="E193" s="192">
        <v>936.97903150286527</v>
      </c>
      <c r="F193" s="192">
        <v>931.93655184824979</v>
      </c>
      <c r="G193" s="192">
        <v>925.96323825055049</v>
      </c>
      <c r="H193" s="192">
        <v>917.67535240090945</v>
      </c>
      <c r="I193" s="192">
        <v>908.78174977135109</v>
      </c>
      <c r="J193" s="192">
        <v>900.14714984023749</v>
      </c>
      <c r="K193" s="192">
        <v>892.71319200886512</v>
      </c>
      <c r="L193" s="192">
        <v>883.37302425279051</v>
      </c>
      <c r="M193" s="192">
        <v>872.55291499805435</v>
      </c>
      <c r="N193" s="192">
        <v>861.23445017716597</v>
      </c>
      <c r="O193" s="192">
        <v>844.55379986728633</v>
      </c>
      <c r="P193" s="192">
        <v>831.36227126191034</v>
      </c>
      <c r="Q193" s="192">
        <v>817.65962328091564</v>
      </c>
      <c r="R193" s="192">
        <v>800.97929952170205</v>
      </c>
      <c r="S193" s="192">
        <v>781.98685390352091</v>
      </c>
      <c r="T193" s="192">
        <v>762.48719566805812</v>
      </c>
      <c r="U193" s="192">
        <v>740.47738504601784</v>
      </c>
      <c r="V193" s="192">
        <v>726.27870634425039</v>
      </c>
      <c r="W193" s="192">
        <v>706.18627906755739</v>
      </c>
      <c r="DA193" s="149" t="s">
        <v>310</v>
      </c>
    </row>
    <row r="194" spans="1:105" ht="11.5" customHeight="1" x14ac:dyDescent="0.35">
      <c r="A194" s="164" t="s">
        <v>29</v>
      </c>
      <c r="B194" s="193">
        <v>1066.0594178947845</v>
      </c>
      <c r="C194" s="193">
        <v>1052.6444572771688</v>
      </c>
      <c r="D194" s="193">
        <v>1040.6368822737415</v>
      </c>
      <c r="E194" s="193">
        <v>1030.2906726955875</v>
      </c>
      <c r="F194" s="193">
        <v>1009.717709717856</v>
      </c>
      <c r="G194" s="193">
        <v>998.76097241511741</v>
      </c>
      <c r="H194" s="193">
        <v>986.07979274973422</v>
      </c>
      <c r="I194" s="193">
        <v>974.11617807570599</v>
      </c>
      <c r="J194" s="193">
        <v>962.74437400724184</v>
      </c>
      <c r="K194" s="193">
        <v>956.43140141936749</v>
      </c>
      <c r="L194" s="193">
        <v>941.8522748544666</v>
      </c>
      <c r="M194" s="193">
        <v>931.19066331992929</v>
      </c>
      <c r="N194" s="193">
        <v>921.8655144960378</v>
      </c>
      <c r="O194" s="193">
        <v>907.83651806616342</v>
      </c>
      <c r="P194" s="193">
        <v>896.22198962643245</v>
      </c>
      <c r="Q194" s="193">
        <v>882.17351046248996</v>
      </c>
      <c r="R194" s="193">
        <v>863.89483467698108</v>
      </c>
      <c r="S194" s="193">
        <v>845.45928590994754</v>
      </c>
      <c r="T194" s="193">
        <v>834.5567933258244</v>
      </c>
      <c r="U194" s="193">
        <v>815.61489514438711</v>
      </c>
      <c r="V194" s="193">
        <v>801.45518180170586</v>
      </c>
      <c r="W194" s="193">
        <v>783.40986584262828</v>
      </c>
      <c r="DA194" s="166" t="s">
        <v>311</v>
      </c>
    </row>
    <row r="195" spans="1:105" x14ac:dyDescent="0.3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DA195" s="149"/>
    </row>
    <row r="196" spans="1:105" ht="11.5" customHeight="1" x14ac:dyDescent="0.35">
      <c r="A196" s="150" t="s">
        <v>312</v>
      </c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DA196" s="152"/>
    </row>
    <row r="197" spans="1:105" ht="11.5" customHeight="1" x14ac:dyDescent="0.35">
      <c r="A197" s="153" t="s">
        <v>7</v>
      </c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DA197" s="155"/>
    </row>
    <row r="198" spans="1:105" ht="11.5" customHeight="1" x14ac:dyDescent="0.35">
      <c r="A198" s="156" t="s">
        <v>159</v>
      </c>
      <c r="B198" s="184">
        <f>IF([1]TrRoad_act!B59=0,0,[1]TrRoad_emi!B56/IDEES2021_TrRoad_tech!B171)</f>
        <v>1.0893193962043026</v>
      </c>
      <c r="C198" s="184">
        <f>IF([1]TrRoad_act!C59=0,0,[1]TrRoad_emi!C56/IDEES2021_TrRoad_tech!C171)</f>
        <v>1.088282882450097</v>
      </c>
      <c r="D198" s="184">
        <f>IF([1]TrRoad_act!D59=0,0,[1]TrRoad_emi!D56/IDEES2021_TrRoad_tech!D171)</f>
        <v>1.0872902739074892</v>
      </c>
      <c r="E198" s="184">
        <f>IF([1]TrRoad_act!E59=0,0,[1]TrRoad_emi!E56/IDEES2021_TrRoad_tech!E171)</f>
        <v>1.0870324897836559</v>
      </c>
      <c r="F198" s="184">
        <f>IF([1]TrRoad_act!F59=0,0,[1]TrRoad_emi!F56/IDEES2021_TrRoad_tech!F171)</f>
        <v>1.084996872251156</v>
      </c>
      <c r="G198" s="184">
        <f>IF([1]TrRoad_act!G59=0,0,[1]TrRoad_emi!G56/IDEES2021_TrRoad_tech!G171)</f>
        <v>1.0843677947494879</v>
      </c>
      <c r="H198" s="184">
        <f>IF([1]TrRoad_act!H59=0,0,[1]TrRoad_emi!H56/IDEES2021_TrRoad_tech!H171)</f>
        <v>1.0843060868669823</v>
      </c>
      <c r="I198" s="184">
        <f>IF([1]TrRoad_act!I59=0,0,[1]TrRoad_emi!I56/IDEES2021_TrRoad_tech!I171)</f>
        <v>1.0835207321406806</v>
      </c>
      <c r="J198" s="184">
        <f>IF([1]TrRoad_act!J59=0,0,[1]TrRoad_emi!J56/IDEES2021_TrRoad_tech!J171)</f>
        <v>1.0816496040050694</v>
      </c>
      <c r="K198" s="184">
        <f>IF([1]TrRoad_act!K59=0,0,[1]TrRoad_emi!K56/IDEES2021_TrRoad_tech!K171)</f>
        <v>1.0819372336257349</v>
      </c>
      <c r="L198" s="184">
        <f>IF([1]TrRoad_act!L59=0,0,[1]TrRoad_emi!L56/IDEES2021_TrRoad_tech!L171)</f>
        <v>1.0812473973323495</v>
      </c>
      <c r="M198" s="184">
        <f>IF([1]TrRoad_act!M59=0,0,[1]TrRoad_emi!M56/IDEES2021_TrRoad_tech!M171)</f>
        <v>1.083723183032316</v>
      </c>
      <c r="N198" s="184">
        <f>IF([1]TrRoad_act!N59=0,0,[1]TrRoad_emi!N56/IDEES2021_TrRoad_tech!N171)</f>
        <v>1.0851179300194529</v>
      </c>
      <c r="O198" s="184">
        <f>IF([1]TrRoad_act!O59=0,0,[1]TrRoad_emi!O56/IDEES2021_TrRoad_tech!O171)</f>
        <v>1.091136091150076</v>
      </c>
      <c r="P198" s="184">
        <f>IF([1]TrRoad_act!P59=0,0,[1]TrRoad_emi!P56/IDEES2021_TrRoad_tech!P171)</f>
        <v>1.0980956741201033</v>
      </c>
      <c r="Q198" s="184">
        <f>IF([1]TrRoad_act!Q59=0,0,[1]TrRoad_emi!Q56/IDEES2021_TrRoad_tech!Q171)</f>
        <v>1.105928597588411</v>
      </c>
      <c r="R198" s="184">
        <f>IF([1]TrRoad_act!R59=0,0,[1]TrRoad_emi!R56/IDEES2021_TrRoad_tech!R171)</f>
        <v>1.1153031241405693</v>
      </c>
      <c r="S198" s="184">
        <f>IF([1]TrRoad_act!S59=0,0,[1]TrRoad_emi!S56/IDEES2021_TrRoad_tech!S171)</f>
        <v>1.132033165832615</v>
      </c>
      <c r="T198" s="184">
        <f>IF([1]TrRoad_act!T59=0,0,[1]TrRoad_emi!T56/IDEES2021_TrRoad_tech!T171)</f>
        <v>1.1501069651608569</v>
      </c>
      <c r="U198" s="184">
        <f>IF([1]TrRoad_act!U59=0,0,[1]TrRoad_emi!U56/IDEES2021_TrRoad_tech!U171)</f>
        <v>1.151704096103298</v>
      </c>
      <c r="V198" s="184">
        <f>IF([1]TrRoad_act!V59=0,0,[1]TrRoad_emi!V56/IDEES2021_TrRoad_tech!V171)</f>
        <v>1.1467305896292015</v>
      </c>
      <c r="W198" s="184">
        <f>IF([1]TrRoad_act!W59=0,0,[1]TrRoad_emi!W56/IDEES2021_TrRoad_tech!W171)</f>
        <v>1.11659582811958</v>
      </c>
      <c r="DA198" s="158"/>
    </row>
    <row r="199" spans="1:105" ht="11.5" customHeight="1" x14ac:dyDescent="0.35">
      <c r="A199" s="159" t="s">
        <v>11</v>
      </c>
      <c r="B199" s="185">
        <f>IF([1]TrRoad_act!B60=0,0,[1]TrRoad_emi!B57/IDEES2021_TrRoad_tech!B172)</f>
        <v>0.99264623338734359</v>
      </c>
      <c r="C199" s="185">
        <f>IF([1]TrRoad_act!C60=0,0,[1]TrRoad_emi!C57/IDEES2021_TrRoad_tech!C172)</f>
        <v>0.97944308341624253</v>
      </c>
      <c r="D199" s="185">
        <f>IF([1]TrRoad_act!D60=0,0,[1]TrRoad_emi!D57/IDEES2021_TrRoad_tech!D172)</f>
        <v>0.98434496798431748</v>
      </c>
      <c r="E199" s="185">
        <f>IF([1]TrRoad_act!E60=0,0,[1]TrRoad_emi!E57/IDEES2021_TrRoad_tech!E172)</f>
        <v>0.98619336518896006</v>
      </c>
      <c r="F199" s="185">
        <f>IF([1]TrRoad_act!F60=0,0,[1]TrRoad_emi!F57/IDEES2021_TrRoad_tech!F172)</f>
        <v>0.9810854969510594</v>
      </c>
      <c r="G199" s="185">
        <f>IF([1]TrRoad_act!G60=0,0,[1]TrRoad_emi!G57/IDEES2021_TrRoad_tech!G172)</f>
        <v>0.98666906684978162</v>
      </c>
      <c r="H199" s="185">
        <f>IF([1]TrRoad_act!H60=0,0,[1]TrRoad_emi!H57/IDEES2021_TrRoad_tech!H172)</f>
        <v>0.98706576794121448</v>
      </c>
      <c r="I199" s="185">
        <f>IF([1]TrRoad_act!I60=0,0,[1]TrRoad_emi!I57/IDEES2021_TrRoad_tech!I172)</f>
        <v>0.98585702411022302</v>
      </c>
      <c r="J199" s="185">
        <f>IF([1]TrRoad_act!J60=0,0,[1]TrRoad_emi!J57/IDEES2021_TrRoad_tech!J172)</f>
        <v>0.97535117400297244</v>
      </c>
      <c r="K199" s="185">
        <f>IF([1]TrRoad_act!K60=0,0,[1]TrRoad_emi!K57/IDEES2021_TrRoad_tech!K172)</f>
        <v>0.96461072053273966</v>
      </c>
      <c r="L199" s="185">
        <f>IF([1]TrRoad_act!L60=0,0,[1]TrRoad_emi!L57/IDEES2021_TrRoad_tech!L172)</f>
        <v>0.95824480380998867</v>
      </c>
      <c r="M199" s="185">
        <f>IF([1]TrRoad_act!M60=0,0,[1]TrRoad_emi!M57/IDEES2021_TrRoad_tech!M172)</f>
        <v>0.9519558228373115</v>
      </c>
      <c r="N199" s="185">
        <f>IF([1]TrRoad_act!N60=0,0,[1]TrRoad_emi!N57/IDEES2021_TrRoad_tech!N172)</f>
        <v>0.95047086864211583</v>
      </c>
      <c r="O199" s="185">
        <f>IF([1]TrRoad_act!O60=0,0,[1]TrRoad_emi!O57/IDEES2021_TrRoad_tech!O172)</f>
        <v>0.95867631739475889</v>
      </c>
      <c r="P199" s="185">
        <f>IF([1]TrRoad_act!P60=0,0,[1]TrRoad_emi!P57/IDEES2021_TrRoad_tech!P172)</f>
        <v>0.96060929977696097</v>
      </c>
      <c r="Q199" s="185">
        <f>IF([1]TrRoad_act!Q60=0,0,[1]TrRoad_emi!Q57/IDEES2021_TrRoad_tech!Q172)</f>
        <v>0.9668482937607723</v>
      </c>
      <c r="R199" s="185">
        <f>IF([1]TrRoad_act!R60=0,0,[1]TrRoad_emi!R57/IDEES2021_TrRoad_tech!R172)</f>
        <v>0.97477332907476455</v>
      </c>
      <c r="S199" s="185">
        <f>IF([1]TrRoad_act!S60=0,0,[1]TrRoad_emi!S57/IDEES2021_TrRoad_tech!S172)</f>
        <v>0.97758152896837536</v>
      </c>
      <c r="T199" s="185">
        <f>IF([1]TrRoad_act!T60=0,0,[1]TrRoad_emi!T57/IDEES2021_TrRoad_tech!T172)</f>
        <v>0.99420711682835017</v>
      </c>
      <c r="U199" s="185">
        <f>IF([1]TrRoad_act!U60=0,0,[1]TrRoad_emi!U57/IDEES2021_TrRoad_tech!U172)</f>
        <v>0.9980372243003941</v>
      </c>
      <c r="V199" s="185">
        <f>IF([1]TrRoad_act!V60=0,0,[1]TrRoad_emi!V57/IDEES2021_TrRoad_tech!V172)</f>
        <v>0.99684030109561772</v>
      </c>
      <c r="W199" s="185">
        <f>IF([1]TrRoad_act!W60=0,0,[1]TrRoad_emi!W57/IDEES2021_TrRoad_tech!W172)</f>
        <v>1.0598606175584879</v>
      </c>
      <c r="DA199" s="161"/>
    </row>
    <row r="200" spans="1:105" ht="11.5" customHeight="1" x14ac:dyDescent="0.35">
      <c r="A200" s="162" t="s">
        <v>13</v>
      </c>
      <c r="B200" s="186">
        <f>IF([1]TrRoad_act!B61=0,0,[1]TrRoad_emi!B58/IDEES2021_TrRoad_tech!B173)</f>
        <v>0.98120812542004354</v>
      </c>
      <c r="C200" s="186">
        <f>IF([1]TrRoad_act!C61=0,0,[1]TrRoad_emi!C58/IDEES2021_TrRoad_tech!C173)</f>
        <v>0.97409754617397937</v>
      </c>
      <c r="D200" s="186">
        <f>IF([1]TrRoad_act!D61=0,0,[1]TrRoad_emi!D58/IDEES2021_TrRoad_tech!D173)</f>
        <v>0.98135172207243881</v>
      </c>
      <c r="E200" s="186">
        <f>IF([1]TrRoad_act!E61=0,0,[1]TrRoad_emi!E58/IDEES2021_TrRoad_tech!E173)</f>
        <v>0.98358733710146617</v>
      </c>
      <c r="F200" s="186">
        <f>IF([1]TrRoad_act!F61=0,0,[1]TrRoad_emi!F58/IDEES2021_TrRoad_tech!F173)</f>
        <v>0.98813005973811419</v>
      </c>
      <c r="G200" s="186">
        <f>IF([1]TrRoad_act!G61=0,0,[1]TrRoad_emi!G58/IDEES2021_TrRoad_tech!G173)</f>
        <v>0.9913123489053407</v>
      </c>
      <c r="H200" s="186">
        <f>IF([1]TrRoad_act!H61=0,0,[1]TrRoad_emi!H58/IDEES2021_TrRoad_tech!H173)</f>
        <v>1.004120264177093</v>
      </c>
      <c r="I200" s="186">
        <f>IF([1]TrRoad_act!I61=0,0,[1]TrRoad_emi!I58/IDEES2021_TrRoad_tech!I173)</f>
        <v>1.0010616986679801</v>
      </c>
      <c r="J200" s="186">
        <f>IF([1]TrRoad_act!J61=0,0,[1]TrRoad_emi!J58/IDEES2021_TrRoad_tech!J173)</f>
        <v>0.97619353091609662</v>
      </c>
      <c r="K200" s="186">
        <f>IF([1]TrRoad_act!K61=0,0,[1]TrRoad_emi!K58/IDEES2021_TrRoad_tech!K173)</f>
        <v>0.95372489419071349</v>
      </c>
      <c r="L200" s="186">
        <f>IF([1]TrRoad_act!L61=0,0,[1]TrRoad_emi!L58/IDEES2021_TrRoad_tech!L173)</f>
        <v>0.94272865226436608</v>
      </c>
      <c r="M200" s="186">
        <f>IF([1]TrRoad_act!M61=0,0,[1]TrRoad_emi!M58/IDEES2021_TrRoad_tech!M173)</f>
        <v>0.94079914800771947</v>
      </c>
      <c r="N200" s="186">
        <f>IF([1]TrRoad_act!N61=0,0,[1]TrRoad_emi!N58/IDEES2021_TrRoad_tech!N173)</f>
        <v>0.93951761114439325</v>
      </c>
      <c r="O200" s="186">
        <f>IF([1]TrRoad_act!O61=0,0,[1]TrRoad_emi!O58/IDEES2021_TrRoad_tech!O173)</f>
        <v>0.93856840446136103</v>
      </c>
      <c r="P200" s="186">
        <f>IF([1]TrRoad_act!P61=0,0,[1]TrRoad_emi!P58/IDEES2021_TrRoad_tech!P173)</f>
        <v>0.94116285506199837</v>
      </c>
      <c r="Q200" s="186">
        <f>IF([1]TrRoad_act!Q61=0,0,[1]TrRoad_emi!Q58/IDEES2021_TrRoad_tech!Q173)</f>
        <v>0.94369228258184046</v>
      </c>
      <c r="R200" s="186">
        <f>IF([1]TrRoad_act!R61=0,0,[1]TrRoad_emi!R58/IDEES2021_TrRoad_tech!R173)</f>
        <v>0.95349388129266677</v>
      </c>
      <c r="S200" s="186">
        <f>IF([1]TrRoad_act!S61=0,0,[1]TrRoad_emi!S58/IDEES2021_TrRoad_tech!S173)</f>
        <v>0.95743613909595837</v>
      </c>
      <c r="T200" s="186">
        <f>IF([1]TrRoad_act!T61=0,0,[1]TrRoad_emi!T58/IDEES2021_TrRoad_tech!T173)</f>
        <v>0.97507199669223432</v>
      </c>
      <c r="U200" s="186">
        <f>IF([1]TrRoad_act!U61=0,0,[1]TrRoad_emi!U58/IDEES2021_TrRoad_tech!U173)</f>
        <v>0.97753533900441114</v>
      </c>
      <c r="V200" s="186">
        <f>IF([1]TrRoad_act!V61=0,0,[1]TrRoad_emi!V58/IDEES2021_TrRoad_tech!V173)</f>
        <v>0.96923809817854556</v>
      </c>
      <c r="W200" s="186">
        <f>IF([1]TrRoad_act!W61=0,0,[1]TrRoad_emi!W58/IDEES2021_TrRoad_tech!W173)</f>
        <v>1.0145273694905539</v>
      </c>
      <c r="DA200" s="149"/>
    </row>
    <row r="201" spans="1:105" ht="11.5" customHeight="1" x14ac:dyDescent="0.35">
      <c r="A201" s="162" t="s">
        <v>15</v>
      </c>
      <c r="B201" s="186">
        <f>IF([1]TrRoad_act!B62=0,0,[1]TrRoad_emi!B59/IDEES2021_TrRoad_tech!B174)</f>
        <v>1.0533690666993716</v>
      </c>
      <c r="C201" s="186">
        <f>IF([1]TrRoad_act!C62=0,0,[1]TrRoad_emi!C59/IDEES2021_TrRoad_tech!C174)</f>
        <v>1.0210142584667259</v>
      </c>
      <c r="D201" s="186">
        <f>IF([1]TrRoad_act!D62=0,0,[1]TrRoad_emi!D59/IDEES2021_TrRoad_tech!D174)</f>
        <v>1.0224089098434619</v>
      </c>
      <c r="E201" s="186">
        <f>IF([1]TrRoad_act!E62=0,0,[1]TrRoad_emi!E59/IDEES2021_TrRoad_tech!E174)</f>
        <v>1.0254363225481486</v>
      </c>
      <c r="F201" s="186">
        <f>IF([1]TrRoad_act!F62=0,0,[1]TrRoad_emi!F59/IDEES2021_TrRoad_tech!F174)</f>
        <v>1.013637164963072</v>
      </c>
      <c r="G201" s="186">
        <f>IF([1]TrRoad_act!G62=0,0,[1]TrRoad_emi!G59/IDEES2021_TrRoad_tech!G174)</f>
        <v>1.0179621351345085</v>
      </c>
      <c r="H201" s="186">
        <f>IF([1]TrRoad_act!H62=0,0,[1]TrRoad_emi!H59/IDEES2021_TrRoad_tech!H174)</f>
        <v>1.0090032088394476</v>
      </c>
      <c r="I201" s="186">
        <f>IF([1]TrRoad_act!I62=0,0,[1]TrRoad_emi!I59/IDEES2021_TrRoad_tech!I174)</f>
        <v>1.0069968165800114</v>
      </c>
      <c r="J201" s="186">
        <f>IF([1]TrRoad_act!J62=0,0,[1]TrRoad_emi!J59/IDEES2021_TrRoad_tech!J174)</f>
        <v>1.003423271204978</v>
      </c>
      <c r="K201" s="186">
        <f>IF([1]TrRoad_act!K62=0,0,[1]TrRoad_emi!K59/IDEES2021_TrRoad_tech!K174)</f>
        <v>0.98906835177819352</v>
      </c>
      <c r="L201" s="186">
        <f>IF([1]TrRoad_act!L62=0,0,[1]TrRoad_emi!L59/IDEES2021_TrRoad_tech!L174)</f>
        <v>0.99285751074727879</v>
      </c>
      <c r="M201" s="186">
        <f>IF([1]TrRoad_act!M62=0,0,[1]TrRoad_emi!M59/IDEES2021_TrRoad_tech!M174)</f>
        <v>0.98711868439335404</v>
      </c>
      <c r="N201" s="186">
        <f>IF([1]TrRoad_act!N62=0,0,[1]TrRoad_emi!N59/IDEES2021_TrRoad_tech!N174)</f>
        <v>0.97360674059398988</v>
      </c>
      <c r="O201" s="186">
        <f>IF([1]TrRoad_act!O62=0,0,[1]TrRoad_emi!O59/IDEES2021_TrRoad_tech!O174)</f>
        <v>0.98478918347298139</v>
      </c>
      <c r="P201" s="186">
        <f>IF([1]TrRoad_act!P62=0,0,[1]TrRoad_emi!P59/IDEES2021_TrRoad_tech!P174)</f>
        <v>0.98387680136521038</v>
      </c>
      <c r="Q201" s="186">
        <f>IF([1]TrRoad_act!Q62=0,0,[1]TrRoad_emi!Q59/IDEES2021_TrRoad_tech!Q174)</f>
        <v>0.99278277681166749</v>
      </c>
      <c r="R201" s="186">
        <f>IF([1]TrRoad_act!R62=0,0,[1]TrRoad_emi!R59/IDEES2021_TrRoad_tech!R174)</f>
        <v>1.0022393481939791</v>
      </c>
      <c r="S201" s="186">
        <f>IF([1]TrRoad_act!S62=0,0,[1]TrRoad_emi!S59/IDEES2021_TrRoad_tech!S174)</f>
        <v>1.0010003144347888</v>
      </c>
      <c r="T201" s="186">
        <f>IF([1]TrRoad_act!T62=0,0,[1]TrRoad_emi!T59/IDEES2021_TrRoad_tech!T174)</f>
        <v>1.0047775048133847</v>
      </c>
      <c r="U201" s="186">
        <f>IF([1]TrRoad_act!U62=0,0,[1]TrRoad_emi!U59/IDEES2021_TrRoad_tech!U174)</f>
        <v>1.0029105489491212</v>
      </c>
      <c r="V201" s="186">
        <f>IF([1]TrRoad_act!V62=0,0,[1]TrRoad_emi!V59/IDEES2021_TrRoad_tech!V174)</f>
        <v>0.98145563979370687</v>
      </c>
      <c r="W201" s="186">
        <f>IF([1]TrRoad_act!W62=0,0,[1]TrRoad_emi!W59/IDEES2021_TrRoad_tech!W174)</f>
        <v>1.0279408852476541</v>
      </c>
      <c r="DA201" s="149"/>
    </row>
    <row r="202" spans="1:105" ht="11.5" customHeight="1" x14ac:dyDescent="0.35">
      <c r="A202" s="162" t="s">
        <v>17</v>
      </c>
      <c r="B202" s="186">
        <f>IF([1]TrRoad_act!B63=0,0,[1]TrRoad_emi!B60/IDEES2021_TrRoad_tech!B175)</f>
        <v>1.0246415459094254</v>
      </c>
      <c r="C202" s="186">
        <f>IF([1]TrRoad_act!C63=0,0,[1]TrRoad_emi!C60/IDEES2021_TrRoad_tech!C175)</f>
        <v>1.0353068646740589</v>
      </c>
      <c r="D202" s="186">
        <f>IF([1]TrRoad_act!D63=0,0,[1]TrRoad_emi!D60/IDEES2021_TrRoad_tech!D175)</f>
        <v>1.0512555440767946</v>
      </c>
      <c r="E202" s="186">
        <f>IF([1]TrRoad_act!E63=0,0,[1]TrRoad_emi!E60/IDEES2021_TrRoad_tech!E175)</f>
        <v>1.0402871212741751</v>
      </c>
      <c r="F202" s="186">
        <f>IF([1]TrRoad_act!F63=0,0,[1]TrRoad_emi!F60/IDEES2021_TrRoad_tech!F175)</f>
        <v>1.037984077591662</v>
      </c>
      <c r="G202" s="186">
        <f>IF([1]TrRoad_act!G63=0,0,[1]TrRoad_emi!G60/IDEES2021_TrRoad_tech!G175)</f>
        <v>1.0408819625222017</v>
      </c>
      <c r="H202" s="186">
        <f>IF([1]TrRoad_act!H63=0,0,[1]TrRoad_emi!H60/IDEES2021_TrRoad_tech!H175)</f>
        <v>1.0199943884515912</v>
      </c>
      <c r="I202" s="186">
        <f>IF([1]TrRoad_act!I63=0,0,[1]TrRoad_emi!I60/IDEES2021_TrRoad_tech!I175)</f>
        <v>0.98428969672169475</v>
      </c>
      <c r="J202" s="186">
        <f>IF([1]TrRoad_act!J63=0,0,[1]TrRoad_emi!J60/IDEES2021_TrRoad_tech!J175)</f>
        <v>1.0286911735920938</v>
      </c>
      <c r="K202" s="186">
        <f>IF([1]TrRoad_act!K63=0,0,[1]TrRoad_emi!K60/IDEES2021_TrRoad_tech!K175)</f>
        <v>1.0237585736158923</v>
      </c>
      <c r="L202" s="186">
        <f>IF([1]TrRoad_act!L63=0,0,[1]TrRoad_emi!L60/IDEES2021_TrRoad_tech!L175)</f>
        <v>0.96886542040794277</v>
      </c>
      <c r="M202" s="186">
        <f>IF([1]TrRoad_act!M63=0,0,[1]TrRoad_emi!M60/IDEES2021_TrRoad_tech!M175)</f>
        <v>1.0324724720949818</v>
      </c>
      <c r="N202" s="186">
        <f>IF([1]TrRoad_act!N63=0,0,[1]TrRoad_emi!N60/IDEES2021_TrRoad_tech!N175)</f>
        <v>1.0730365277900689</v>
      </c>
      <c r="O202" s="186">
        <f>IF([1]TrRoad_act!O63=0,0,[1]TrRoad_emi!O60/IDEES2021_TrRoad_tech!O175)</f>
        <v>1.0804934895024605</v>
      </c>
      <c r="P202" s="186">
        <f>IF([1]TrRoad_act!P63=0,0,[1]TrRoad_emi!P60/IDEES2021_TrRoad_tech!P175)</f>
        <v>1.0758771257561714</v>
      </c>
      <c r="Q202" s="186">
        <f>IF([1]TrRoad_act!Q63=0,0,[1]TrRoad_emi!Q60/IDEES2021_TrRoad_tech!Q175)</f>
        <v>1.0475611961900142</v>
      </c>
      <c r="R202" s="186">
        <f>IF([1]TrRoad_act!R63=0,0,[1]TrRoad_emi!R60/IDEES2021_TrRoad_tech!R175)</f>
        <v>1.0196268109197788</v>
      </c>
      <c r="S202" s="186">
        <f>IF([1]TrRoad_act!S63=0,0,[1]TrRoad_emi!S60/IDEES2021_TrRoad_tech!S175)</f>
        <v>1.010767110145546</v>
      </c>
      <c r="T202" s="186">
        <f>IF([1]TrRoad_act!T63=0,0,[1]TrRoad_emi!T60/IDEES2021_TrRoad_tech!T175)</f>
        <v>0.997938618096744</v>
      </c>
      <c r="U202" s="186">
        <f>IF([1]TrRoad_act!U63=0,0,[1]TrRoad_emi!U60/IDEES2021_TrRoad_tech!U175)</f>
        <v>0.99979753738441768</v>
      </c>
      <c r="V202" s="186">
        <f>IF([1]TrRoad_act!V63=0,0,[1]TrRoad_emi!V60/IDEES2021_TrRoad_tech!V175)</f>
        <v>0.96941506136944522</v>
      </c>
      <c r="W202" s="186">
        <f>IF([1]TrRoad_act!W63=0,0,[1]TrRoad_emi!W60/IDEES2021_TrRoad_tech!W175)</f>
        <v>1.0085032350166963</v>
      </c>
      <c r="DA202" s="149"/>
    </row>
    <row r="203" spans="1:105" ht="11.5" customHeight="1" x14ac:dyDescent="0.35">
      <c r="A203" s="162" t="s">
        <v>19</v>
      </c>
      <c r="B203" s="186">
        <f>IF([1]TrRoad_act!B64=0,0,[1]TrRoad_emi!B61/IDEES2021_TrRoad_tech!B176)</f>
        <v>0.92176051926489044</v>
      </c>
      <c r="C203" s="186">
        <f>IF([1]TrRoad_act!C64=0,0,[1]TrRoad_emi!C61/IDEES2021_TrRoad_tech!C176)</f>
        <v>0.92280991562098424</v>
      </c>
      <c r="D203" s="186">
        <f>IF([1]TrRoad_act!D64=0,0,[1]TrRoad_emi!D61/IDEES2021_TrRoad_tech!D176)</f>
        <v>0.90596995598459362</v>
      </c>
      <c r="E203" s="186">
        <f>IF([1]TrRoad_act!E64=0,0,[1]TrRoad_emi!E61/IDEES2021_TrRoad_tech!E176)</f>
        <v>0.90882706329765683</v>
      </c>
      <c r="F203" s="186">
        <f>IF([1]TrRoad_act!F64=0,0,[1]TrRoad_emi!F61/IDEES2021_TrRoad_tech!F176)</f>
        <v>0.93615272997591159</v>
      </c>
      <c r="G203" s="186">
        <f>IF([1]TrRoad_act!G64=0,0,[1]TrRoad_emi!G61/IDEES2021_TrRoad_tech!G176)</f>
        <v>0.98913121061328002</v>
      </c>
      <c r="H203" s="186">
        <f>IF([1]TrRoad_act!H64=0,0,[1]TrRoad_emi!H61/IDEES2021_TrRoad_tech!H176)</f>
        <v>1.0136227645576279</v>
      </c>
      <c r="I203" s="186">
        <f>IF([1]TrRoad_act!I64=0,0,[1]TrRoad_emi!I61/IDEES2021_TrRoad_tech!I176)</f>
        <v>1.0284658864465483</v>
      </c>
      <c r="J203" s="186">
        <f>IF([1]TrRoad_act!J64=0,0,[1]TrRoad_emi!J61/IDEES2021_TrRoad_tech!J176)</f>
        <v>1.004239034264401</v>
      </c>
      <c r="K203" s="186">
        <f>IF([1]TrRoad_act!K64=0,0,[1]TrRoad_emi!K61/IDEES2021_TrRoad_tech!K176)</f>
        <v>0.91851969328728611</v>
      </c>
      <c r="L203" s="186">
        <f>IF([1]TrRoad_act!L64=0,0,[1]TrRoad_emi!L61/IDEES2021_TrRoad_tech!L176)</f>
        <v>1.0016131883679982</v>
      </c>
      <c r="M203" s="186">
        <f>IF([1]TrRoad_act!M64=0,0,[1]TrRoad_emi!M61/IDEES2021_TrRoad_tech!M176)</f>
        <v>0.99475206070871192</v>
      </c>
      <c r="N203" s="186">
        <f>IF([1]TrRoad_act!N64=0,0,[1]TrRoad_emi!N61/IDEES2021_TrRoad_tech!N176)</f>
        <v>0.98109112685849409</v>
      </c>
      <c r="O203" s="186">
        <f>IF([1]TrRoad_act!O64=0,0,[1]TrRoad_emi!O61/IDEES2021_TrRoad_tech!O176)</f>
        <v>0.98517825919310054</v>
      </c>
      <c r="P203" s="186">
        <f>IF([1]TrRoad_act!P64=0,0,[1]TrRoad_emi!P61/IDEES2021_TrRoad_tech!P176)</f>
        <v>0.97211962256922446</v>
      </c>
      <c r="Q203" s="186">
        <f>IF([1]TrRoad_act!Q64=0,0,[1]TrRoad_emi!Q61/IDEES2021_TrRoad_tech!Q176)</f>
        <v>0.9871235515019271</v>
      </c>
      <c r="R203" s="186">
        <f>IF([1]TrRoad_act!R64=0,0,[1]TrRoad_emi!R61/IDEES2021_TrRoad_tech!R176)</f>
        <v>0.96825721139306564</v>
      </c>
      <c r="S203" s="186">
        <f>IF([1]TrRoad_act!S64=0,0,[1]TrRoad_emi!S61/IDEES2021_TrRoad_tech!S176)</f>
        <v>0.86585092172007561</v>
      </c>
      <c r="T203" s="186">
        <f>IF([1]TrRoad_act!T64=0,0,[1]TrRoad_emi!T61/IDEES2021_TrRoad_tech!T176)</f>
        <v>0.8952305132235302</v>
      </c>
      <c r="U203" s="186">
        <f>IF([1]TrRoad_act!U64=0,0,[1]TrRoad_emi!U61/IDEES2021_TrRoad_tech!U176)</f>
        <v>0.966806036020179</v>
      </c>
      <c r="V203" s="186">
        <f>IF([1]TrRoad_act!V64=0,0,[1]TrRoad_emi!V61/IDEES2021_TrRoad_tech!V176)</f>
        <v>0.96826689971242985</v>
      </c>
      <c r="W203" s="186">
        <f>IF([1]TrRoad_act!W64=0,0,[1]TrRoad_emi!W61/IDEES2021_TrRoad_tech!W176)</f>
        <v>1.0446379824232819</v>
      </c>
      <c r="DA203" s="149"/>
    </row>
    <row r="204" spans="1:105" ht="11.5" customHeight="1" x14ac:dyDescent="0.35">
      <c r="A204" s="162" t="s">
        <v>21</v>
      </c>
      <c r="B204" s="186">
        <f>IF([1]TrRoad_act!B65=0,0,[1]TrRoad_emi!B62/IDEES2021_TrRoad_tech!B177)</f>
        <v>0</v>
      </c>
      <c r="C204" s="186">
        <f>IF([1]TrRoad_act!C65=0,0,[1]TrRoad_emi!C62/IDEES2021_TrRoad_tech!C177)</f>
        <v>0</v>
      </c>
      <c r="D204" s="186">
        <f>IF([1]TrRoad_act!D65=0,0,[1]TrRoad_emi!D62/IDEES2021_TrRoad_tech!D177)</f>
        <v>0</v>
      </c>
      <c r="E204" s="186">
        <f>IF([1]TrRoad_act!E65=0,0,[1]TrRoad_emi!E62/IDEES2021_TrRoad_tech!E177)</f>
        <v>0</v>
      </c>
      <c r="F204" s="186">
        <f>IF([1]TrRoad_act!F65=0,0,[1]TrRoad_emi!F62/IDEES2021_TrRoad_tech!F177)</f>
        <v>0</v>
      </c>
      <c r="G204" s="186">
        <f>IF([1]TrRoad_act!G65=0,0,[1]TrRoad_emi!G62/IDEES2021_TrRoad_tech!G177)</f>
        <v>0</v>
      </c>
      <c r="H204" s="186">
        <f>IF([1]TrRoad_act!H65=0,0,[1]TrRoad_emi!H62/IDEES2021_TrRoad_tech!H177)</f>
        <v>0</v>
      </c>
      <c r="I204" s="186">
        <f>IF([1]TrRoad_act!I65=0,0,[1]TrRoad_emi!I62/IDEES2021_TrRoad_tech!I177)</f>
        <v>0</v>
      </c>
      <c r="J204" s="186">
        <f>IF([1]TrRoad_act!J65=0,0,[1]TrRoad_emi!J62/IDEES2021_TrRoad_tech!J177)</f>
        <v>0.98974207633500488</v>
      </c>
      <c r="K204" s="186">
        <f>IF([1]TrRoad_act!K65=0,0,[1]TrRoad_emi!K62/IDEES2021_TrRoad_tech!K177)</f>
        <v>0.99314982573600963</v>
      </c>
      <c r="L204" s="186">
        <f>IF([1]TrRoad_act!L65=0,0,[1]TrRoad_emi!L62/IDEES2021_TrRoad_tech!L177)</f>
        <v>1.0156053689878441</v>
      </c>
      <c r="M204" s="186">
        <f>IF([1]TrRoad_act!M65=0,0,[1]TrRoad_emi!M62/IDEES2021_TrRoad_tech!M177)</f>
        <v>1.0257508866967133</v>
      </c>
      <c r="N204" s="186">
        <f>IF([1]TrRoad_act!N65=0,0,[1]TrRoad_emi!N62/IDEES2021_TrRoad_tech!N177)</f>
        <v>1.2419905848429587</v>
      </c>
      <c r="O204" s="186">
        <f>IF([1]TrRoad_act!O65=0,0,[1]TrRoad_emi!O62/IDEES2021_TrRoad_tech!O177)</f>
        <v>0.97565126276383751</v>
      </c>
      <c r="P204" s="186">
        <f>IF([1]TrRoad_act!P65=0,0,[1]TrRoad_emi!P62/IDEES2021_TrRoad_tech!P177)</f>
        <v>0.95973447897444519</v>
      </c>
      <c r="Q204" s="186">
        <f>IF([1]TrRoad_act!Q65=0,0,[1]TrRoad_emi!Q62/IDEES2021_TrRoad_tech!Q177)</f>
        <v>0.9977767331892099</v>
      </c>
      <c r="R204" s="186">
        <f>IF([1]TrRoad_act!R65=0,0,[1]TrRoad_emi!R62/IDEES2021_TrRoad_tech!R177)</f>
        <v>0.96805715350031296</v>
      </c>
      <c r="S204" s="186">
        <f>IF([1]TrRoad_act!S65=0,0,[1]TrRoad_emi!S62/IDEES2021_TrRoad_tech!S177)</f>
        <v>0.99393682109316406</v>
      </c>
      <c r="T204" s="186">
        <f>IF([1]TrRoad_act!T65=0,0,[1]TrRoad_emi!T62/IDEES2021_TrRoad_tech!T177)</f>
        <v>1.0263992737180232</v>
      </c>
      <c r="U204" s="186">
        <f>IF([1]TrRoad_act!U65=0,0,[1]TrRoad_emi!U62/IDEES2021_TrRoad_tech!U177)</f>
        <v>1.0361535590675279</v>
      </c>
      <c r="V204" s="186">
        <f>IF([1]TrRoad_act!V65=0,0,[1]TrRoad_emi!V62/IDEES2021_TrRoad_tech!V177)</f>
        <v>1.0237926631908048</v>
      </c>
      <c r="W204" s="186">
        <f>IF([1]TrRoad_act!W65=0,0,[1]TrRoad_emi!W62/IDEES2021_TrRoad_tech!W177)</f>
        <v>1.8884392998478718</v>
      </c>
      <c r="DA204" s="149"/>
    </row>
    <row r="205" spans="1:105" ht="11.5" customHeight="1" x14ac:dyDescent="0.35">
      <c r="A205" s="162" t="s">
        <v>22</v>
      </c>
      <c r="B205" s="186">
        <f>0</f>
        <v>0</v>
      </c>
      <c r="C205" s="186">
        <f>0</f>
        <v>0</v>
      </c>
      <c r="D205" s="186">
        <f>0</f>
        <v>0</v>
      </c>
      <c r="E205" s="186">
        <f>0</f>
        <v>0</v>
      </c>
      <c r="F205" s="186">
        <f>0</f>
        <v>0</v>
      </c>
      <c r="G205" s="186">
        <f>0</f>
        <v>0</v>
      </c>
      <c r="H205" s="186">
        <f>0</f>
        <v>0</v>
      </c>
      <c r="I205" s="186">
        <f>0</f>
        <v>0</v>
      </c>
      <c r="J205" s="186">
        <f>0</f>
        <v>0</v>
      </c>
      <c r="K205" s="186">
        <f>0</f>
        <v>0</v>
      </c>
      <c r="L205" s="186">
        <f>0</f>
        <v>0</v>
      </c>
      <c r="M205" s="186">
        <f>0</f>
        <v>0</v>
      </c>
      <c r="N205" s="186">
        <f>0</f>
        <v>0</v>
      </c>
      <c r="O205" s="186">
        <f>0</f>
        <v>0</v>
      </c>
      <c r="P205" s="186">
        <f>0</f>
        <v>0</v>
      </c>
      <c r="Q205" s="186">
        <f>0</f>
        <v>0</v>
      </c>
      <c r="R205" s="186">
        <f>0</f>
        <v>0</v>
      </c>
      <c r="S205" s="186">
        <f>0</f>
        <v>0</v>
      </c>
      <c r="T205" s="186">
        <f>0</f>
        <v>0</v>
      </c>
      <c r="U205" s="186">
        <f>0</f>
        <v>0</v>
      </c>
      <c r="V205" s="186">
        <f>0</f>
        <v>0</v>
      </c>
      <c r="W205" s="186">
        <f>0</f>
        <v>0</v>
      </c>
      <c r="DA205" s="149"/>
    </row>
    <row r="206" spans="1:105" ht="11.5" customHeight="1" x14ac:dyDescent="0.35">
      <c r="A206" s="159" t="s">
        <v>23</v>
      </c>
      <c r="B206" s="185">
        <f>IF([1]TrRoad_act!B67=0,0,[1]TrRoad_emi!B64/IDEES2021_TrRoad_tech!B179)</f>
        <v>1.1141478438289685</v>
      </c>
      <c r="C206" s="185">
        <f>IF([1]TrRoad_act!C67=0,0,[1]TrRoad_emi!C64/IDEES2021_TrRoad_tech!C179)</f>
        <v>1.1097025364657134</v>
      </c>
      <c r="D206" s="185">
        <f>IF([1]TrRoad_act!D67=0,0,[1]TrRoad_emi!D64/IDEES2021_TrRoad_tech!D179)</f>
        <v>1.1058034168037325</v>
      </c>
      <c r="E206" s="185">
        <f>IF([1]TrRoad_act!E67=0,0,[1]TrRoad_emi!E64/IDEES2021_TrRoad_tech!E179)</f>
        <v>1.1208174388651178</v>
      </c>
      <c r="F206" s="185">
        <f>IF([1]TrRoad_act!F67=0,0,[1]TrRoad_emi!F64/IDEES2021_TrRoad_tech!F179)</f>
        <v>1.1057969564643289</v>
      </c>
      <c r="G206" s="185">
        <f>IF([1]TrRoad_act!G67=0,0,[1]TrRoad_emi!G64/IDEES2021_TrRoad_tech!G179)</f>
        <v>1.1081304120105655</v>
      </c>
      <c r="H206" s="185">
        <f>IF([1]TrRoad_act!H67=0,0,[1]TrRoad_emi!H64/IDEES2021_TrRoad_tech!H179)</f>
        <v>1.0977196078372595</v>
      </c>
      <c r="I206" s="185">
        <f>IF([1]TrRoad_act!I67=0,0,[1]TrRoad_emi!I64/IDEES2021_TrRoad_tech!I179)</f>
        <v>1.0921528591713174</v>
      </c>
      <c r="J206" s="185">
        <f>IF([1]TrRoad_act!J67=0,0,[1]TrRoad_emi!J64/IDEES2021_TrRoad_tech!J179)</f>
        <v>1.0878188047106769</v>
      </c>
      <c r="K206" s="185">
        <f>IF([1]TrRoad_act!K67=0,0,[1]TrRoad_emi!K64/IDEES2021_TrRoad_tech!K179)</f>
        <v>1.0974092258353463</v>
      </c>
      <c r="L206" s="185">
        <f>IF([1]TrRoad_act!L67=0,0,[1]TrRoad_emi!L64/IDEES2021_TrRoad_tech!L179)</f>
        <v>1.0991873616235077</v>
      </c>
      <c r="M206" s="185">
        <f>IF([1]TrRoad_act!M67=0,0,[1]TrRoad_emi!M64/IDEES2021_TrRoad_tech!M179)</f>
        <v>1.108682575859786</v>
      </c>
      <c r="N206" s="185">
        <f>IF([1]TrRoad_act!N67=0,0,[1]TrRoad_emi!N64/IDEES2021_TrRoad_tech!N179)</f>
        <v>1.093606519578326</v>
      </c>
      <c r="O206" s="185">
        <f>IF([1]TrRoad_act!O67=0,0,[1]TrRoad_emi!O64/IDEES2021_TrRoad_tech!O179)</f>
        <v>1.1332017824252059</v>
      </c>
      <c r="P206" s="185">
        <f>IF([1]TrRoad_act!P67=0,0,[1]TrRoad_emi!P64/IDEES2021_TrRoad_tech!P179)</f>
        <v>1.120745329686935</v>
      </c>
      <c r="Q206" s="185">
        <f>IF([1]TrRoad_act!Q67=0,0,[1]TrRoad_emi!Q64/IDEES2021_TrRoad_tech!Q179)</f>
        <v>1.1388803592445378</v>
      </c>
      <c r="R206" s="185">
        <f>IF([1]TrRoad_act!R67=0,0,[1]TrRoad_emi!R64/IDEES2021_TrRoad_tech!R179)</f>
        <v>1.1499940433972926</v>
      </c>
      <c r="S206" s="185">
        <f>IF([1]TrRoad_act!S67=0,0,[1]TrRoad_emi!S64/IDEES2021_TrRoad_tech!S179)</f>
        <v>1.1677831506877681</v>
      </c>
      <c r="T206" s="185">
        <f>IF([1]TrRoad_act!T67=0,0,[1]TrRoad_emi!T64/IDEES2021_TrRoad_tech!T179)</f>
        <v>1.1708770221457419</v>
      </c>
      <c r="U206" s="185">
        <f>IF([1]TrRoad_act!U67=0,0,[1]TrRoad_emi!U64/IDEES2021_TrRoad_tech!U179)</f>
        <v>1.2034109007307969</v>
      </c>
      <c r="V206" s="185">
        <f>IF([1]TrRoad_act!V67=0,0,[1]TrRoad_emi!V64/IDEES2021_TrRoad_tech!V179)</f>
        <v>1.2240298156615625</v>
      </c>
      <c r="W206" s="185">
        <f>IF([1]TrRoad_act!W67=0,0,[1]TrRoad_emi!W64/IDEES2021_TrRoad_tech!W179)</f>
        <v>1.2561262297348523</v>
      </c>
      <c r="DA206" s="161"/>
    </row>
    <row r="207" spans="1:105" ht="11.5" customHeight="1" x14ac:dyDescent="0.35">
      <c r="A207" s="162" t="s">
        <v>13</v>
      </c>
      <c r="B207" s="186">
        <f>IF([1]TrRoad_act!B68=0,0,[1]TrRoad_emi!B65/IDEES2021_TrRoad_tech!B180)</f>
        <v>1.1151350684482404</v>
      </c>
      <c r="C207" s="186">
        <f>IF([1]TrRoad_act!C68=0,0,[1]TrRoad_emi!C65/IDEES2021_TrRoad_tech!C180)</f>
        <v>1.1116317071898196</v>
      </c>
      <c r="D207" s="186">
        <f>IF([1]TrRoad_act!D68=0,0,[1]TrRoad_emi!D65/IDEES2021_TrRoad_tech!D180)</f>
        <v>1.1108904374591422</v>
      </c>
      <c r="E207" s="186">
        <f>IF([1]TrRoad_act!E68=0,0,[1]TrRoad_emi!E65/IDEES2021_TrRoad_tech!E180)</f>
        <v>1.1094532327307207</v>
      </c>
      <c r="F207" s="186">
        <f>IF([1]TrRoad_act!F68=0,0,[1]TrRoad_emi!F65/IDEES2021_TrRoad_tech!F180)</f>
        <v>1.1078453296664268</v>
      </c>
      <c r="G207" s="186">
        <f>IF([1]TrRoad_act!G68=0,0,[1]TrRoad_emi!G65/IDEES2021_TrRoad_tech!G180)</f>
        <v>1.1077685590693795</v>
      </c>
      <c r="H207" s="186">
        <f>IF([1]TrRoad_act!H68=0,0,[1]TrRoad_emi!H65/IDEES2021_TrRoad_tech!H180)</f>
        <v>1.103307690483625</v>
      </c>
      <c r="I207" s="186">
        <f>IF([1]TrRoad_act!I68=0,0,[1]TrRoad_emi!I65/IDEES2021_TrRoad_tech!I180)</f>
        <v>1.0986037754924203</v>
      </c>
      <c r="J207" s="186">
        <f>IF([1]TrRoad_act!J68=0,0,[1]TrRoad_emi!J65/IDEES2021_TrRoad_tech!J180)</f>
        <v>1.0893292015044347</v>
      </c>
      <c r="K207" s="186">
        <f>IF([1]TrRoad_act!K68=0,0,[1]TrRoad_emi!K65/IDEES2021_TrRoad_tech!K180)</f>
        <v>1.0833690758082766</v>
      </c>
      <c r="L207" s="186">
        <f>IF([1]TrRoad_act!L68=0,0,[1]TrRoad_emi!L65/IDEES2021_TrRoad_tech!L180)</f>
        <v>1.0713480515475782</v>
      </c>
      <c r="M207" s="186">
        <f>IF([1]TrRoad_act!M68=0,0,[1]TrRoad_emi!M65/IDEES2021_TrRoad_tech!M180)</f>
        <v>1.0619313270833397</v>
      </c>
      <c r="N207" s="186">
        <f>IF([1]TrRoad_act!N68=0,0,[1]TrRoad_emi!N65/IDEES2021_TrRoad_tech!N180)</f>
        <v>1.0579790340570596</v>
      </c>
      <c r="O207" s="186">
        <f>IF([1]TrRoad_act!O68=0,0,[1]TrRoad_emi!O65/IDEES2021_TrRoad_tech!O180)</f>
        <v>1.0796501069424522</v>
      </c>
      <c r="P207" s="186">
        <f>IF([1]TrRoad_act!P68=0,0,[1]TrRoad_emi!P65/IDEES2021_TrRoad_tech!P180)</f>
        <v>1.0735657271018906</v>
      </c>
      <c r="Q207" s="186">
        <f>IF([1]TrRoad_act!Q68=0,0,[1]TrRoad_emi!Q65/IDEES2021_TrRoad_tech!Q180)</f>
        <v>1.0717277901301743</v>
      </c>
      <c r="R207" s="186">
        <f>IF([1]TrRoad_act!R68=0,0,[1]TrRoad_emi!R65/IDEES2021_TrRoad_tech!R180)</f>
        <v>1.0775479066106852</v>
      </c>
      <c r="S207" s="186">
        <f>IF([1]TrRoad_act!S68=0,0,[1]TrRoad_emi!S65/IDEES2021_TrRoad_tech!S180)</f>
        <v>1.0775755606130226</v>
      </c>
      <c r="T207" s="186">
        <f>IF([1]TrRoad_act!T68=0,0,[1]TrRoad_emi!T65/IDEES2021_TrRoad_tech!T180)</f>
        <v>1.0726456700896623</v>
      </c>
      <c r="U207" s="186">
        <f>IF([1]TrRoad_act!U68=0,0,[1]TrRoad_emi!U65/IDEES2021_TrRoad_tech!U180)</f>
        <v>1.0899502386187372</v>
      </c>
      <c r="V207" s="186">
        <f>IF([1]TrRoad_act!V68=0,0,[1]TrRoad_emi!V65/IDEES2021_TrRoad_tech!V180)</f>
        <v>1.0730333574390492</v>
      </c>
      <c r="W207" s="186">
        <f>IF([1]TrRoad_act!W68=0,0,[1]TrRoad_emi!W65/IDEES2021_TrRoad_tech!W180)</f>
        <v>1.0679283925975651</v>
      </c>
      <c r="DA207" s="149"/>
    </row>
    <row r="208" spans="1:105" ht="11.5" customHeight="1" x14ac:dyDescent="0.35">
      <c r="A208" s="162" t="s">
        <v>15</v>
      </c>
      <c r="B208" s="186">
        <f>IF([1]TrRoad_act!B69=0,0,[1]TrRoad_emi!B66/IDEES2021_TrRoad_tech!B181)</f>
        <v>1.1103323561590952</v>
      </c>
      <c r="C208" s="186">
        <f>IF([1]TrRoad_act!C69=0,0,[1]TrRoad_emi!C66/IDEES2021_TrRoad_tech!C181)</f>
        <v>1.1001028241614879</v>
      </c>
      <c r="D208" s="186">
        <f>IF([1]TrRoad_act!D69=0,0,[1]TrRoad_emi!D66/IDEES2021_TrRoad_tech!D181)</f>
        <v>1.0987125776448941</v>
      </c>
      <c r="E208" s="186">
        <f>IF([1]TrRoad_act!E69=0,0,[1]TrRoad_emi!E66/IDEES2021_TrRoad_tech!E181)</f>
        <v>1.1129683696999244</v>
      </c>
      <c r="F208" s="186">
        <f>IF([1]TrRoad_act!F69=0,0,[1]TrRoad_emi!F66/IDEES2021_TrRoad_tech!F181)</f>
        <v>1.09846766178365</v>
      </c>
      <c r="G208" s="186">
        <f>IF([1]TrRoad_act!G69=0,0,[1]TrRoad_emi!G66/IDEES2021_TrRoad_tech!G181)</f>
        <v>1.0974920975815574</v>
      </c>
      <c r="H208" s="186">
        <f>IF([1]TrRoad_act!H69=0,0,[1]TrRoad_emi!H66/IDEES2021_TrRoad_tech!H181)</f>
        <v>1.0943006990419641</v>
      </c>
      <c r="I208" s="186">
        <f>IF([1]TrRoad_act!I69=0,0,[1]TrRoad_emi!I66/IDEES2021_TrRoad_tech!I181)</f>
        <v>1.0900609009958022</v>
      </c>
      <c r="J208" s="186">
        <f>IF([1]TrRoad_act!J69=0,0,[1]TrRoad_emi!J66/IDEES2021_TrRoad_tech!J181)</f>
        <v>1.0849483879314687</v>
      </c>
      <c r="K208" s="186">
        <f>IF([1]TrRoad_act!K69=0,0,[1]TrRoad_emi!K66/IDEES2021_TrRoad_tech!K181)</f>
        <v>1.0937968339756827</v>
      </c>
      <c r="L208" s="186">
        <f>IF([1]TrRoad_act!L69=0,0,[1]TrRoad_emi!L66/IDEES2021_TrRoad_tech!L181)</f>
        <v>1.0932559870163638</v>
      </c>
      <c r="M208" s="186">
        <f>IF([1]TrRoad_act!M69=0,0,[1]TrRoad_emi!M66/IDEES2021_TrRoad_tech!M181)</f>
        <v>1.0961740417412975</v>
      </c>
      <c r="N208" s="186">
        <f>IF([1]TrRoad_act!N69=0,0,[1]TrRoad_emi!N66/IDEES2021_TrRoad_tech!N181)</f>
        <v>1.088248915852368</v>
      </c>
      <c r="O208" s="186">
        <f>IF([1]TrRoad_act!O69=0,0,[1]TrRoad_emi!O66/IDEES2021_TrRoad_tech!O181)</f>
        <v>1.1049729876479124</v>
      </c>
      <c r="P208" s="186">
        <f>IF([1]TrRoad_act!P69=0,0,[1]TrRoad_emi!P66/IDEES2021_TrRoad_tech!P181)</f>
        <v>1.1107670955757272</v>
      </c>
      <c r="Q208" s="186">
        <f>IF([1]TrRoad_act!Q69=0,0,[1]TrRoad_emi!Q66/IDEES2021_TrRoad_tech!Q181)</f>
        <v>1.1248356506818673</v>
      </c>
      <c r="R208" s="186">
        <f>IF([1]TrRoad_act!R69=0,0,[1]TrRoad_emi!R66/IDEES2021_TrRoad_tech!R181)</f>
        <v>1.1426982527098448</v>
      </c>
      <c r="S208" s="186">
        <f>IF([1]TrRoad_act!S69=0,0,[1]TrRoad_emi!S66/IDEES2021_TrRoad_tech!S181)</f>
        <v>1.156171875822551</v>
      </c>
      <c r="T208" s="186">
        <f>IF([1]TrRoad_act!T69=0,0,[1]TrRoad_emi!T66/IDEES2021_TrRoad_tech!T181)</f>
        <v>1.1628124249497638</v>
      </c>
      <c r="U208" s="186">
        <f>IF([1]TrRoad_act!U69=0,0,[1]TrRoad_emi!U66/IDEES2021_TrRoad_tech!U181)</f>
        <v>1.1730284389395134</v>
      </c>
      <c r="V208" s="186">
        <f>IF([1]TrRoad_act!V69=0,0,[1]TrRoad_emi!V66/IDEES2021_TrRoad_tech!V181)</f>
        <v>1.177825854767744</v>
      </c>
      <c r="W208" s="186">
        <f>IF([1]TrRoad_act!W69=0,0,[1]TrRoad_emi!W66/IDEES2021_TrRoad_tech!W181)</f>
        <v>1.1963262251845339</v>
      </c>
      <c r="DA208" s="149"/>
    </row>
    <row r="209" spans="1:105" ht="11.5" customHeight="1" x14ac:dyDescent="0.35">
      <c r="A209" s="162" t="s">
        <v>17</v>
      </c>
      <c r="B209" s="186">
        <f>IF([1]TrRoad_act!B70=0,0,[1]TrRoad_emi!B67/IDEES2021_TrRoad_tech!B182)</f>
        <v>1.1022667780244895</v>
      </c>
      <c r="C209" s="186">
        <f>IF([1]TrRoad_act!C70=0,0,[1]TrRoad_emi!C67/IDEES2021_TrRoad_tech!C182)</f>
        <v>1.0998275887991382</v>
      </c>
      <c r="D209" s="186">
        <f>IF([1]TrRoad_act!D70=0,0,[1]TrRoad_emi!D67/IDEES2021_TrRoad_tech!D182)</f>
        <v>1.1001418424459732</v>
      </c>
      <c r="E209" s="186">
        <f>IF([1]TrRoad_act!E70=0,0,[1]TrRoad_emi!E67/IDEES2021_TrRoad_tech!E182)</f>
        <v>1.0998933368627573</v>
      </c>
      <c r="F209" s="186">
        <f>IF([1]TrRoad_act!F70=0,0,[1]TrRoad_emi!F67/IDEES2021_TrRoad_tech!F182)</f>
        <v>1.1018578079783621</v>
      </c>
      <c r="G209" s="186">
        <f>IF([1]TrRoad_act!G70=0,0,[1]TrRoad_emi!G67/IDEES2021_TrRoad_tech!G182)</f>
        <v>1.1051777242089695</v>
      </c>
      <c r="H209" s="186">
        <f>IF([1]TrRoad_act!H70=0,0,[1]TrRoad_emi!H67/IDEES2021_TrRoad_tech!H182)</f>
        <v>1.1081635958914713</v>
      </c>
      <c r="I209" s="186">
        <f>IF([1]TrRoad_act!I70=0,0,[1]TrRoad_emi!I67/IDEES2021_TrRoad_tech!I182)</f>
        <v>1.1125388326254286</v>
      </c>
      <c r="J209" s="186">
        <f>IF([1]TrRoad_act!J70=0,0,[1]TrRoad_emi!J67/IDEES2021_TrRoad_tech!J182)</f>
        <v>1.1178873074902018</v>
      </c>
      <c r="K209" s="186">
        <f>IF([1]TrRoad_act!K70=0,0,[1]TrRoad_emi!K67/IDEES2021_TrRoad_tech!K182)</f>
        <v>1.1254906639775271</v>
      </c>
      <c r="L209" s="186">
        <f>IF([1]TrRoad_act!L70=0,0,[1]TrRoad_emi!L67/IDEES2021_TrRoad_tech!L182)</f>
        <v>1.1312310334287436</v>
      </c>
      <c r="M209" s="186">
        <f>IF([1]TrRoad_act!M70=0,0,[1]TrRoad_emi!M67/IDEES2021_TrRoad_tech!M182)</f>
        <v>1.1368444684754111</v>
      </c>
      <c r="N209" s="186">
        <f>IF([1]TrRoad_act!N70=0,0,[1]TrRoad_emi!N67/IDEES2021_TrRoad_tech!N182)</f>
        <v>1.1390195085679768</v>
      </c>
      <c r="O209" s="186">
        <f>IF([1]TrRoad_act!O70=0,0,[1]TrRoad_emi!O67/IDEES2021_TrRoad_tech!O182)</f>
        <v>1.1428295566091349</v>
      </c>
      <c r="P209" s="186">
        <f>IF([1]TrRoad_act!P70=0,0,[1]TrRoad_emi!P67/IDEES2021_TrRoad_tech!P182)</f>
        <v>1.1498455908691774</v>
      </c>
      <c r="Q209" s="186">
        <f>IF([1]TrRoad_act!Q70=0,0,[1]TrRoad_emi!Q67/IDEES2021_TrRoad_tech!Q182)</f>
        <v>1.1586677481607062</v>
      </c>
      <c r="R209" s="186">
        <f>IF([1]TrRoad_act!R70=0,0,[1]TrRoad_emi!R67/IDEES2021_TrRoad_tech!R182)</f>
        <v>1.1622532368797531</v>
      </c>
      <c r="S209" s="186">
        <f>IF([1]TrRoad_act!S70=0,0,[1]TrRoad_emi!S67/IDEES2021_TrRoad_tech!S182)</f>
        <v>1.1656156672908142</v>
      </c>
      <c r="T209" s="186">
        <f>IF([1]TrRoad_act!T70=0,0,[1]TrRoad_emi!T67/IDEES2021_TrRoad_tech!T182)</f>
        <v>1.1846760859365579</v>
      </c>
      <c r="U209" s="186">
        <f>IF([1]TrRoad_act!U70=0,0,[1]TrRoad_emi!U67/IDEES2021_TrRoad_tech!U182)</f>
        <v>1.1920349784171063</v>
      </c>
      <c r="V209" s="186">
        <f>IF([1]TrRoad_act!V70=0,0,[1]TrRoad_emi!V67/IDEES2021_TrRoad_tech!V182)</f>
        <v>1.1977214040782778</v>
      </c>
      <c r="W209" s="186">
        <f>IF([1]TrRoad_act!W70=0,0,[1]TrRoad_emi!W67/IDEES2021_TrRoad_tech!W182)</f>
        <v>1.2150171669200727</v>
      </c>
      <c r="DA209" s="149"/>
    </row>
    <row r="210" spans="1:105" ht="11.5" customHeight="1" x14ac:dyDescent="0.35">
      <c r="A210" s="162" t="s">
        <v>19</v>
      </c>
      <c r="B210" s="186">
        <f>IF([1]TrRoad_act!B71=0,0,[1]TrRoad_emi!B68/IDEES2021_TrRoad_tech!B183)</f>
        <v>0.84034792556606486</v>
      </c>
      <c r="C210" s="186">
        <f>IF([1]TrRoad_act!C71=0,0,[1]TrRoad_emi!C68/IDEES2021_TrRoad_tech!C183)</f>
        <v>0.96513510068762653</v>
      </c>
      <c r="D210" s="186">
        <f>IF([1]TrRoad_act!D71=0,0,[1]TrRoad_emi!D68/IDEES2021_TrRoad_tech!D183)</f>
        <v>1.0775529717780554</v>
      </c>
      <c r="E210" s="186">
        <f>IF([1]TrRoad_act!E71=0,0,[1]TrRoad_emi!E68/IDEES2021_TrRoad_tech!E183)</f>
        <v>1.0496443289320161</v>
      </c>
      <c r="F210" s="186">
        <f>IF([1]TrRoad_act!F71=0,0,[1]TrRoad_emi!F68/IDEES2021_TrRoad_tech!F183)</f>
        <v>1.1360614445676089</v>
      </c>
      <c r="G210" s="186">
        <f>IF([1]TrRoad_act!G71=0,0,[1]TrRoad_emi!G68/IDEES2021_TrRoad_tech!G183)</f>
        <v>0.82610437370956147</v>
      </c>
      <c r="H210" s="186">
        <f>IF([1]TrRoad_act!H71=0,0,[1]TrRoad_emi!H68/IDEES2021_TrRoad_tech!H183)</f>
        <v>0.92591444734433492</v>
      </c>
      <c r="I210" s="186">
        <f>IF([1]TrRoad_act!I71=0,0,[1]TrRoad_emi!I68/IDEES2021_TrRoad_tech!I183)</f>
        <v>0.98759823194788632</v>
      </c>
      <c r="J210" s="186">
        <f>IF([1]TrRoad_act!J71=0,0,[1]TrRoad_emi!J68/IDEES2021_TrRoad_tech!J183)</f>
        <v>1.1081842136858102</v>
      </c>
      <c r="K210" s="186">
        <f>IF([1]TrRoad_act!K71=0,0,[1]TrRoad_emi!K68/IDEES2021_TrRoad_tech!K183)</f>
        <v>1.0192201224175612</v>
      </c>
      <c r="L210" s="186">
        <f>IF([1]TrRoad_act!L71=0,0,[1]TrRoad_emi!L68/IDEES2021_TrRoad_tech!L183)</f>
        <v>1.0574467121457716</v>
      </c>
      <c r="M210" s="186">
        <f>IF([1]TrRoad_act!M71=0,0,[1]TrRoad_emi!M68/IDEES2021_TrRoad_tech!M183)</f>
        <v>1.2361914047441178</v>
      </c>
      <c r="N210" s="186">
        <f>IF([1]TrRoad_act!N71=0,0,[1]TrRoad_emi!N68/IDEES2021_TrRoad_tech!N183)</f>
        <v>1.3453242391544256</v>
      </c>
      <c r="O210" s="186">
        <f>IF([1]TrRoad_act!O71=0,0,[1]TrRoad_emi!O68/IDEES2021_TrRoad_tech!O183)</f>
        <v>1.3315869633542197</v>
      </c>
      <c r="P210" s="186">
        <f>IF([1]TrRoad_act!P71=0,0,[1]TrRoad_emi!P68/IDEES2021_TrRoad_tech!P183)</f>
        <v>1.3183573366529151</v>
      </c>
      <c r="Q210" s="186">
        <f>IF([1]TrRoad_act!Q71=0,0,[1]TrRoad_emi!Q68/IDEES2021_TrRoad_tech!Q183)</f>
        <v>1.3457046986196723</v>
      </c>
      <c r="R210" s="186">
        <f>IF([1]TrRoad_act!R71=0,0,[1]TrRoad_emi!R68/IDEES2021_TrRoad_tech!R183)</f>
        <v>1.3618895614529223</v>
      </c>
      <c r="S210" s="186">
        <f>IF([1]TrRoad_act!S71=0,0,[1]TrRoad_emi!S68/IDEES2021_TrRoad_tech!S183)</f>
        <v>1.2560734733114047</v>
      </c>
      <c r="T210" s="186">
        <f>IF([1]TrRoad_act!T71=0,0,[1]TrRoad_emi!T68/IDEES2021_TrRoad_tech!T183)</f>
        <v>1.1656173605590745</v>
      </c>
      <c r="U210" s="186">
        <f>IF([1]TrRoad_act!U71=0,0,[1]TrRoad_emi!U68/IDEES2021_TrRoad_tech!U183)</f>
        <v>1.2934055538233644</v>
      </c>
      <c r="V210" s="186">
        <f>IF([1]TrRoad_act!V71=0,0,[1]TrRoad_emi!V68/IDEES2021_TrRoad_tech!V183)</f>
        <v>1.3432566925157512</v>
      </c>
      <c r="W210" s="186">
        <f>IF([1]TrRoad_act!W71=0,0,[1]TrRoad_emi!W68/IDEES2021_TrRoad_tech!W183)</f>
        <v>1.5861096601440638</v>
      </c>
      <c r="DA210" s="149"/>
    </row>
    <row r="211" spans="1:105" ht="11.5" customHeight="1" x14ac:dyDescent="0.35">
      <c r="A211" s="162" t="s">
        <v>22</v>
      </c>
      <c r="B211" s="186">
        <f>0</f>
        <v>0</v>
      </c>
      <c r="C211" s="186">
        <f>0</f>
        <v>0</v>
      </c>
      <c r="D211" s="186">
        <f>0</f>
        <v>0</v>
      </c>
      <c r="E211" s="186">
        <f>0</f>
        <v>0</v>
      </c>
      <c r="F211" s="186">
        <f>0</f>
        <v>0</v>
      </c>
      <c r="G211" s="186">
        <f>0</f>
        <v>0</v>
      </c>
      <c r="H211" s="186">
        <f>0</f>
        <v>0</v>
      </c>
      <c r="I211" s="186">
        <f>0</f>
        <v>0</v>
      </c>
      <c r="J211" s="186">
        <f>0</f>
        <v>0</v>
      </c>
      <c r="K211" s="186">
        <f>0</f>
        <v>0</v>
      </c>
      <c r="L211" s="186">
        <f>0</f>
        <v>0</v>
      </c>
      <c r="M211" s="186">
        <f>0</f>
        <v>0</v>
      </c>
      <c r="N211" s="186">
        <f>0</f>
        <v>0</v>
      </c>
      <c r="O211" s="186">
        <f>0</f>
        <v>0</v>
      </c>
      <c r="P211" s="186">
        <f>0</f>
        <v>0</v>
      </c>
      <c r="Q211" s="186">
        <f>0</f>
        <v>0</v>
      </c>
      <c r="R211" s="186">
        <f>0</f>
        <v>0</v>
      </c>
      <c r="S211" s="186">
        <f>0</f>
        <v>0</v>
      </c>
      <c r="T211" s="186">
        <f>0</f>
        <v>0</v>
      </c>
      <c r="U211" s="186">
        <f>0</f>
        <v>0</v>
      </c>
      <c r="V211" s="186">
        <f>0</f>
        <v>0</v>
      </c>
      <c r="W211" s="186">
        <f>0</f>
        <v>0</v>
      </c>
      <c r="DA211" s="149"/>
    </row>
    <row r="212" spans="1:105" ht="11.5" customHeight="1" x14ac:dyDescent="0.35">
      <c r="A212" s="153" t="s">
        <v>25</v>
      </c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DA212" s="155"/>
    </row>
    <row r="213" spans="1:105" ht="11.5" customHeight="1" x14ac:dyDescent="0.35">
      <c r="A213" s="156" t="s">
        <v>57</v>
      </c>
      <c r="B213" s="184">
        <f>IF([1]TrRoad_act!B74=0,0,[1]TrRoad_emi!B71/IDEES2021_TrRoad_tech!B186)</f>
        <v>1.1580062940658147</v>
      </c>
      <c r="C213" s="184">
        <f>IF([1]TrRoad_act!C74=0,0,[1]TrRoad_emi!C71/IDEES2021_TrRoad_tech!C186)</f>
        <v>1.074722653540005</v>
      </c>
      <c r="D213" s="184">
        <f>IF([1]TrRoad_act!D74=0,0,[1]TrRoad_emi!D71/IDEES2021_TrRoad_tech!D186)</f>
        <v>1.0675934598476822</v>
      </c>
      <c r="E213" s="184">
        <f>IF([1]TrRoad_act!E74=0,0,[1]TrRoad_emi!E71/IDEES2021_TrRoad_tech!E186)</f>
        <v>1.0585818869016475</v>
      </c>
      <c r="F213" s="184">
        <f>IF([1]TrRoad_act!F74=0,0,[1]TrRoad_emi!F71/IDEES2021_TrRoad_tech!F186)</f>
        <v>1.0632641775798004</v>
      </c>
      <c r="G213" s="184">
        <f>IF([1]TrRoad_act!G74=0,0,[1]TrRoad_emi!G71/IDEES2021_TrRoad_tech!G186)</f>
        <v>1.0567917413927979</v>
      </c>
      <c r="H213" s="184">
        <f>IF([1]TrRoad_act!H74=0,0,[1]TrRoad_emi!H71/IDEES2021_TrRoad_tech!H186)</f>
        <v>1.0547118563161044</v>
      </c>
      <c r="I213" s="184">
        <f>IF([1]TrRoad_act!I74=0,0,[1]TrRoad_emi!I71/IDEES2021_TrRoad_tech!I186)</f>
        <v>1.0469405745610942</v>
      </c>
      <c r="J213" s="184">
        <f>IF([1]TrRoad_act!J74=0,0,[1]TrRoad_emi!J71/IDEES2021_TrRoad_tech!J186)</f>
        <v>1.0917102193557318</v>
      </c>
      <c r="K213" s="184">
        <f>IF([1]TrRoad_act!K74=0,0,[1]TrRoad_emi!K71/IDEES2021_TrRoad_tech!K186)</f>
        <v>1.0943471431341507</v>
      </c>
      <c r="L213" s="184">
        <f>IF([1]TrRoad_act!L74=0,0,[1]TrRoad_emi!L71/IDEES2021_TrRoad_tech!L186)</f>
        <v>1.1740216588227401</v>
      </c>
      <c r="M213" s="184">
        <f>IF([1]TrRoad_act!M74=0,0,[1]TrRoad_emi!M71/IDEES2021_TrRoad_tech!M186)</f>
        <v>1.2311815859096522</v>
      </c>
      <c r="N213" s="184">
        <f>IF([1]TrRoad_act!N74=0,0,[1]TrRoad_emi!N71/IDEES2021_TrRoad_tech!N186)</f>
        <v>1.1364968526411312</v>
      </c>
      <c r="O213" s="184">
        <f>IF([1]TrRoad_act!O74=0,0,[1]TrRoad_emi!O71/IDEES2021_TrRoad_tech!O186)</f>
        <v>1.1297127685000234</v>
      </c>
      <c r="P213" s="184">
        <f>IF([1]TrRoad_act!P74=0,0,[1]TrRoad_emi!P71/IDEES2021_TrRoad_tech!P186)</f>
        <v>1.1228203848111444</v>
      </c>
      <c r="Q213" s="184">
        <f>IF([1]TrRoad_act!Q74=0,0,[1]TrRoad_emi!Q71/IDEES2021_TrRoad_tech!Q186)</f>
        <v>1.1287861857960417</v>
      </c>
      <c r="R213" s="184">
        <f>IF([1]TrRoad_act!R74=0,0,[1]TrRoad_emi!R71/IDEES2021_TrRoad_tech!R186)</f>
        <v>1.1489357600362273</v>
      </c>
      <c r="S213" s="184">
        <f>IF([1]TrRoad_act!S74=0,0,[1]TrRoad_emi!S71/IDEES2021_TrRoad_tech!S186)</f>
        <v>1.1582113018608826</v>
      </c>
      <c r="T213" s="184">
        <f>IF([1]TrRoad_act!T74=0,0,[1]TrRoad_emi!T71/IDEES2021_TrRoad_tech!T186)</f>
        <v>1.1402618318538642</v>
      </c>
      <c r="U213" s="184">
        <f>IF([1]TrRoad_act!U74=0,0,[1]TrRoad_emi!U71/IDEES2021_TrRoad_tech!U186)</f>
        <v>1.1333705210571976</v>
      </c>
      <c r="V213" s="184">
        <f>IF([1]TrRoad_act!V74=0,0,[1]TrRoad_emi!V71/IDEES2021_TrRoad_tech!V186)</f>
        <v>1.1211119134957637</v>
      </c>
      <c r="W213" s="184">
        <f>IF([1]TrRoad_act!W74=0,0,[1]TrRoad_emi!W71/IDEES2021_TrRoad_tech!W186)</f>
        <v>1.1363546062558161</v>
      </c>
      <c r="DA213" s="158"/>
    </row>
    <row r="214" spans="1:105" ht="11.5" customHeight="1" x14ac:dyDescent="0.35">
      <c r="A214" s="162" t="s">
        <v>13</v>
      </c>
      <c r="B214" s="186">
        <f>IF([1]TrRoad_act!B75=0,0,[1]TrRoad_emi!B72/IDEES2021_TrRoad_tech!B187)</f>
        <v>1.0827198515061636</v>
      </c>
      <c r="C214" s="186">
        <f>IF([1]TrRoad_act!C75=0,0,[1]TrRoad_emi!C72/IDEES2021_TrRoad_tech!C187)</f>
        <v>1.0807976450536716</v>
      </c>
      <c r="D214" s="186">
        <f>IF([1]TrRoad_act!D75=0,0,[1]TrRoad_emi!D72/IDEES2021_TrRoad_tech!D187)</f>
        <v>1.0777668766275372</v>
      </c>
      <c r="E214" s="186">
        <f>IF([1]TrRoad_act!E75=0,0,[1]TrRoad_emi!E72/IDEES2021_TrRoad_tech!E187)</f>
        <v>1.0729013553838496</v>
      </c>
      <c r="F214" s="186">
        <f>IF([1]TrRoad_act!F75=0,0,[1]TrRoad_emi!F72/IDEES2021_TrRoad_tech!F187)</f>
        <v>1.070930424558316</v>
      </c>
      <c r="G214" s="186">
        <f>IF([1]TrRoad_act!G75=0,0,[1]TrRoad_emi!G72/IDEES2021_TrRoad_tech!G187)</f>
        <v>1.0693352288527127</v>
      </c>
      <c r="H214" s="186">
        <f>IF([1]TrRoad_act!H75=0,0,[1]TrRoad_emi!H72/IDEES2021_TrRoad_tech!H187)</f>
        <v>1.0665093403403409</v>
      </c>
      <c r="I214" s="186">
        <f>IF([1]TrRoad_act!I75=0,0,[1]TrRoad_emi!I72/IDEES2021_TrRoad_tech!I187)</f>
        <v>1.0655785517757563</v>
      </c>
      <c r="J214" s="186">
        <f>IF([1]TrRoad_act!J75=0,0,[1]TrRoad_emi!J72/IDEES2021_TrRoad_tech!J187)</f>
        <v>1.0599983458497289</v>
      </c>
      <c r="K214" s="186">
        <f>IF([1]TrRoad_act!K75=0,0,[1]TrRoad_emi!K72/IDEES2021_TrRoad_tech!K187)</f>
        <v>1.050799085986504</v>
      </c>
      <c r="L214" s="186">
        <f>IF([1]TrRoad_act!L75=0,0,[1]TrRoad_emi!L72/IDEES2021_TrRoad_tech!L187)</f>
        <v>1.0513417933619369</v>
      </c>
      <c r="M214" s="186">
        <f>IF([1]TrRoad_act!M75=0,0,[1]TrRoad_emi!M72/IDEES2021_TrRoad_tech!M187)</f>
        <v>1.0527828333731033</v>
      </c>
      <c r="N214" s="186">
        <f>IF([1]TrRoad_act!N75=0,0,[1]TrRoad_emi!N72/IDEES2021_TrRoad_tech!N187)</f>
        <v>1.0547372392102912</v>
      </c>
      <c r="O214" s="186">
        <f>IF([1]TrRoad_act!O75=0,0,[1]TrRoad_emi!O72/IDEES2021_TrRoad_tech!O187)</f>
        <v>1.0643897015049872</v>
      </c>
      <c r="P214" s="186">
        <f>IF([1]TrRoad_act!P75=0,0,[1]TrRoad_emi!P72/IDEES2021_TrRoad_tech!P187)</f>
        <v>1.0746670467026709</v>
      </c>
      <c r="Q214" s="186">
        <f>IF([1]TrRoad_act!Q75=0,0,[1]TrRoad_emi!Q72/IDEES2021_TrRoad_tech!Q187)</f>
        <v>1.086773994747217</v>
      </c>
      <c r="R214" s="186">
        <f>IF([1]TrRoad_act!R75=0,0,[1]TrRoad_emi!R72/IDEES2021_TrRoad_tech!R187)</f>
        <v>1.095703048159439</v>
      </c>
      <c r="S214" s="186">
        <f>IF([1]TrRoad_act!S75=0,0,[1]TrRoad_emi!S72/IDEES2021_TrRoad_tech!S187)</f>
        <v>1.1053004953036301</v>
      </c>
      <c r="T214" s="186">
        <f>IF([1]TrRoad_act!T75=0,0,[1]TrRoad_emi!T72/IDEES2021_TrRoad_tech!T187)</f>
        <v>1.1239561939583167</v>
      </c>
      <c r="U214" s="186">
        <f>IF([1]TrRoad_act!U75=0,0,[1]TrRoad_emi!U72/IDEES2021_TrRoad_tech!U187)</f>
        <v>1.1336388600899419</v>
      </c>
      <c r="V214" s="186">
        <f>IF([1]TrRoad_act!V75=0,0,[1]TrRoad_emi!V72/IDEES2021_TrRoad_tech!V187)</f>
        <v>1.1374337925884517</v>
      </c>
      <c r="W214" s="186">
        <f>IF([1]TrRoad_act!W75=0,0,[1]TrRoad_emi!W72/IDEES2021_TrRoad_tech!W187)</f>
        <v>1.1545109056571798</v>
      </c>
      <c r="DA214" s="149"/>
    </row>
    <row r="215" spans="1:105" ht="11.5" customHeight="1" x14ac:dyDescent="0.35">
      <c r="A215" s="162" t="s">
        <v>15</v>
      </c>
      <c r="B215" s="186">
        <f>IF([1]TrRoad_act!B76=0,0,[1]TrRoad_emi!B73/IDEES2021_TrRoad_tech!B188)</f>
        <v>1.124615783070005</v>
      </c>
      <c r="C215" s="186">
        <f>IF([1]TrRoad_act!C76=0,0,[1]TrRoad_emi!C73/IDEES2021_TrRoad_tech!C188)</f>
        <v>1.09895427651745</v>
      </c>
      <c r="D215" s="186">
        <f>IF([1]TrRoad_act!D76=0,0,[1]TrRoad_emi!D73/IDEES2021_TrRoad_tech!D188)</f>
        <v>1.0901690326226894</v>
      </c>
      <c r="E215" s="186">
        <f>IF([1]TrRoad_act!E76=0,0,[1]TrRoad_emi!E73/IDEES2021_TrRoad_tech!E188)</f>
        <v>1.0824905779785143</v>
      </c>
      <c r="F215" s="186">
        <f>IF([1]TrRoad_act!F76=0,0,[1]TrRoad_emi!F73/IDEES2021_TrRoad_tech!F188)</f>
        <v>1.0765776396191531</v>
      </c>
      <c r="G215" s="186">
        <f>IF([1]TrRoad_act!G76=0,0,[1]TrRoad_emi!G73/IDEES2021_TrRoad_tech!G188)</f>
        <v>1.0703249554659171</v>
      </c>
      <c r="H215" s="186">
        <f>IF([1]TrRoad_act!H76=0,0,[1]TrRoad_emi!H73/IDEES2021_TrRoad_tech!H188)</f>
        <v>1.0635766330085485</v>
      </c>
      <c r="I215" s="186">
        <f>IF([1]TrRoad_act!I76=0,0,[1]TrRoad_emi!I73/IDEES2021_TrRoad_tech!I188)</f>
        <v>1.0588148349113313</v>
      </c>
      <c r="J215" s="186">
        <f>IF([1]TrRoad_act!J76=0,0,[1]TrRoad_emi!J73/IDEES2021_TrRoad_tech!J188)</f>
        <v>1.0550176556127995</v>
      </c>
      <c r="K215" s="186">
        <f>IF([1]TrRoad_act!K76=0,0,[1]TrRoad_emi!K73/IDEES2021_TrRoad_tech!K188)</f>
        <v>1.0536850777447906</v>
      </c>
      <c r="L215" s="186">
        <f>IF([1]TrRoad_act!L76=0,0,[1]TrRoad_emi!L73/IDEES2021_TrRoad_tech!L188)</f>
        <v>1.0536137230331302</v>
      </c>
      <c r="M215" s="186">
        <f>IF([1]TrRoad_act!M76=0,0,[1]TrRoad_emi!M73/IDEES2021_TrRoad_tech!M188)</f>
        <v>1.0564260160121348</v>
      </c>
      <c r="N215" s="186">
        <f>IF([1]TrRoad_act!N76=0,0,[1]TrRoad_emi!N73/IDEES2021_TrRoad_tech!N188)</f>
        <v>1.0574437143564688</v>
      </c>
      <c r="O215" s="186">
        <f>IF([1]TrRoad_act!O76=0,0,[1]TrRoad_emi!O73/IDEES2021_TrRoad_tech!O188)</f>
        <v>1.0676824609716196</v>
      </c>
      <c r="P215" s="186">
        <f>IF([1]TrRoad_act!P76=0,0,[1]TrRoad_emi!P73/IDEES2021_TrRoad_tech!P188)</f>
        <v>1.0743318776613104</v>
      </c>
      <c r="Q215" s="186">
        <f>IF([1]TrRoad_act!Q76=0,0,[1]TrRoad_emi!Q73/IDEES2021_TrRoad_tech!Q188)</f>
        <v>1.0913706497284346</v>
      </c>
      <c r="R215" s="186">
        <f>IF([1]TrRoad_act!R76=0,0,[1]TrRoad_emi!R73/IDEES2021_TrRoad_tech!R188)</f>
        <v>1.1100395051700496</v>
      </c>
      <c r="S215" s="186">
        <f>IF([1]TrRoad_act!S76=0,0,[1]TrRoad_emi!S73/IDEES2021_TrRoad_tech!S188)</f>
        <v>1.1155030939377517</v>
      </c>
      <c r="T215" s="186">
        <f>IF([1]TrRoad_act!T76=0,0,[1]TrRoad_emi!T73/IDEES2021_TrRoad_tech!T188)</f>
        <v>1.1200263848667216</v>
      </c>
      <c r="U215" s="186">
        <f>IF([1]TrRoad_act!U76=0,0,[1]TrRoad_emi!U73/IDEES2021_TrRoad_tech!U188)</f>
        <v>1.1263950289130178</v>
      </c>
      <c r="V215" s="186">
        <f>IF([1]TrRoad_act!V76=0,0,[1]TrRoad_emi!V73/IDEES2021_TrRoad_tech!V188)</f>
        <v>1.1280555976780506</v>
      </c>
      <c r="W215" s="186">
        <f>IF([1]TrRoad_act!W76=0,0,[1]TrRoad_emi!W73/IDEES2021_TrRoad_tech!W188)</f>
        <v>1.140670903750475</v>
      </c>
      <c r="DA215" s="149"/>
    </row>
    <row r="216" spans="1:105" ht="11.5" customHeight="1" x14ac:dyDescent="0.35">
      <c r="A216" s="162" t="s">
        <v>17</v>
      </c>
      <c r="B216" s="186">
        <f>IF([1]TrRoad_act!B77=0,0,[1]TrRoad_emi!B74/IDEES2021_TrRoad_tech!B189)</f>
        <v>1.1119240389832972</v>
      </c>
      <c r="C216" s="186">
        <f>IF([1]TrRoad_act!C77=0,0,[1]TrRoad_emi!C74/IDEES2021_TrRoad_tech!C189)</f>
        <v>1.1031717063562962</v>
      </c>
      <c r="D216" s="186">
        <f>IF([1]TrRoad_act!D77=0,0,[1]TrRoad_emi!D74/IDEES2021_TrRoad_tech!D189)</f>
        <v>1.1128128674567457</v>
      </c>
      <c r="E216" s="186">
        <f>IF([1]TrRoad_act!E77=0,0,[1]TrRoad_emi!E74/IDEES2021_TrRoad_tech!E189)</f>
        <v>1.1098231039712243</v>
      </c>
      <c r="F216" s="186">
        <f>IF([1]TrRoad_act!F77=0,0,[1]TrRoad_emi!F74/IDEES2021_TrRoad_tech!F189)</f>
        <v>1.1122952929640906</v>
      </c>
      <c r="G216" s="186">
        <f>IF([1]TrRoad_act!G77=0,0,[1]TrRoad_emi!G74/IDEES2021_TrRoad_tech!G189)</f>
        <v>1.1089611606412779</v>
      </c>
      <c r="H216" s="186">
        <f>IF([1]TrRoad_act!H77=0,0,[1]TrRoad_emi!H74/IDEES2021_TrRoad_tech!H189)</f>
        <v>1.1058406202020989</v>
      </c>
      <c r="I216" s="186">
        <f>IF([1]TrRoad_act!I77=0,0,[1]TrRoad_emi!I74/IDEES2021_TrRoad_tech!I189)</f>
        <v>1.1122469071526078</v>
      </c>
      <c r="J216" s="186">
        <f>IF([1]TrRoad_act!J77=0,0,[1]TrRoad_emi!J74/IDEES2021_TrRoad_tech!J189)</f>
        <v>1.1137929370484361</v>
      </c>
      <c r="K216" s="186">
        <f>IF([1]TrRoad_act!K77=0,0,[1]TrRoad_emi!K74/IDEES2021_TrRoad_tech!K189)</f>
        <v>1.1098377954404679</v>
      </c>
      <c r="L216" s="186">
        <f>IF([1]TrRoad_act!L77=0,0,[1]TrRoad_emi!L74/IDEES2021_TrRoad_tech!L189)</f>
        <v>1.1075830588931508</v>
      </c>
      <c r="M216" s="186">
        <f>IF([1]TrRoad_act!M77=0,0,[1]TrRoad_emi!M74/IDEES2021_TrRoad_tech!M189)</f>
        <v>1.1080895647005431</v>
      </c>
      <c r="N216" s="186">
        <f>IF([1]TrRoad_act!N77=0,0,[1]TrRoad_emi!N74/IDEES2021_TrRoad_tech!N189)</f>
        <v>1.1153252481815603</v>
      </c>
      <c r="O216" s="186">
        <f>IF([1]TrRoad_act!O77=0,0,[1]TrRoad_emi!O74/IDEES2021_TrRoad_tech!O189)</f>
        <v>1.1185016350666859</v>
      </c>
      <c r="P216" s="186">
        <f>IF([1]TrRoad_act!P77=0,0,[1]TrRoad_emi!P74/IDEES2021_TrRoad_tech!P189)</f>
        <v>1.1250343885674303</v>
      </c>
      <c r="Q216" s="186">
        <f>IF([1]TrRoad_act!Q77=0,0,[1]TrRoad_emi!Q74/IDEES2021_TrRoad_tech!Q189)</f>
        <v>1.1334243104110742</v>
      </c>
      <c r="R216" s="186">
        <f>IF([1]TrRoad_act!R77=0,0,[1]TrRoad_emi!R74/IDEES2021_TrRoad_tech!R189)</f>
        <v>1.139720405447185</v>
      </c>
      <c r="S216" s="186">
        <f>IF([1]TrRoad_act!S77=0,0,[1]TrRoad_emi!S74/IDEES2021_TrRoad_tech!S189)</f>
        <v>1.1416304697449298</v>
      </c>
      <c r="T216" s="186">
        <f>IF([1]TrRoad_act!T77=0,0,[1]TrRoad_emi!T74/IDEES2021_TrRoad_tech!T189)</f>
        <v>1.1378903569440812</v>
      </c>
      <c r="U216" s="186">
        <f>IF([1]TrRoad_act!U77=0,0,[1]TrRoad_emi!U74/IDEES2021_TrRoad_tech!U189)</f>
        <v>1.1331160902427571</v>
      </c>
      <c r="V216" s="186">
        <f>IF([1]TrRoad_act!V77=0,0,[1]TrRoad_emi!V74/IDEES2021_TrRoad_tech!V189)</f>
        <v>1.1387615201014698</v>
      </c>
      <c r="W216" s="186">
        <f>IF([1]TrRoad_act!W77=0,0,[1]TrRoad_emi!W74/IDEES2021_TrRoad_tech!W189)</f>
        <v>1.1570519868157796</v>
      </c>
      <c r="DA216" s="149"/>
    </row>
    <row r="217" spans="1:105" ht="11.5" customHeight="1" x14ac:dyDescent="0.35">
      <c r="A217" s="162" t="s">
        <v>19</v>
      </c>
      <c r="B217" s="186">
        <f>IF([1]TrRoad_act!B78=0,0,[1]TrRoad_emi!B75/IDEES2021_TrRoad_tech!B190)</f>
        <v>1.0978473373154953</v>
      </c>
      <c r="C217" s="186">
        <f>IF([1]TrRoad_act!C78=0,0,[1]TrRoad_emi!C75/IDEES2021_TrRoad_tech!C190)</f>
        <v>1.0748406584360251</v>
      </c>
      <c r="D217" s="186">
        <f>IF([1]TrRoad_act!D78=0,0,[1]TrRoad_emi!D75/IDEES2021_TrRoad_tech!D190)</f>
        <v>1.0636238235304865</v>
      </c>
      <c r="E217" s="186">
        <f>IF([1]TrRoad_act!E78=0,0,[1]TrRoad_emi!E75/IDEES2021_TrRoad_tech!E190)</f>
        <v>1.0599152803223695</v>
      </c>
      <c r="F217" s="186">
        <f>IF([1]TrRoad_act!F78=0,0,[1]TrRoad_emi!F75/IDEES2021_TrRoad_tech!F190)</f>
        <v>1.062535540475007</v>
      </c>
      <c r="G217" s="186">
        <f>IF([1]TrRoad_act!G78=0,0,[1]TrRoad_emi!G75/IDEES2021_TrRoad_tech!G190)</f>
        <v>1.0669901314828516</v>
      </c>
      <c r="H217" s="186">
        <f>IF([1]TrRoad_act!H78=0,0,[1]TrRoad_emi!H75/IDEES2021_TrRoad_tech!H190)</f>
        <v>1.1024374157474357</v>
      </c>
      <c r="I217" s="186">
        <f>IF([1]TrRoad_act!I78=0,0,[1]TrRoad_emi!I75/IDEES2021_TrRoad_tech!I190)</f>
        <v>1.1104133437810748</v>
      </c>
      <c r="J217" s="186">
        <f>IF([1]TrRoad_act!J78=0,0,[1]TrRoad_emi!J75/IDEES2021_TrRoad_tech!J190)</f>
        <v>1.1122904054683271</v>
      </c>
      <c r="K217" s="186">
        <f>IF([1]TrRoad_act!K78=0,0,[1]TrRoad_emi!K75/IDEES2021_TrRoad_tech!K190)</f>
        <v>1.0787972744483432</v>
      </c>
      <c r="L217" s="186">
        <f>IF([1]TrRoad_act!L78=0,0,[1]TrRoad_emi!L75/IDEES2021_TrRoad_tech!L190)</f>
        <v>1.131380461718025</v>
      </c>
      <c r="M217" s="186">
        <f>IF([1]TrRoad_act!M78=0,0,[1]TrRoad_emi!M75/IDEES2021_TrRoad_tech!M190)</f>
        <v>1.1487412586651871</v>
      </c>
      <c r="N217" s="186">
        <f>IF([1]TrRoad_act!N78=0,0,[1]TrRoad_emi!N75/IDEES2021_TrRoad_tech!N190)</f>
        <v>1.14601650230083</v>
      </c>
      <c r="O217" s="186">
        <f>IF([1]TrRoad_act!O78=0,0,[1]TrRoad_emi!O75/IDEES2021_TrRoad_tech!O190)</f>
        <v>1.1669110764519637</v>
      </c>
      <c r="P217" s="186">
        <f>IF([1]TrRoad_act!P78=0,0,[1]TrRoad_emi!P75/IDEES2021_TrRoad_tech!P190)</f>
        <v>1.155553894883415</v>
      </c>
      <c r="Q217" s="186">
        <f>IF([1]TrRoad_act!Q78=0,0,[1]TrRoad_emi!Q75/IDEES2021_TrRoad_tech!Q190)</f>
        <v>1.1873832441347221</v>
      </c>
      <c r="R217" s="186">
        <f>IF([1]TrRoad_act!R78=0,0,[1]TrRoad_emi!R75/IDEES2021_TrRoad_tech!R190)</f>
        <v>1.1790071245955087</v>
      </c>
      <c r="S217" s="186">
        <f>IF([1]TrRoad_act!S78=0,0,[1]TrRoad_emi!S75/IDEES2021_TrRoad_tech!S190)</f>
        <v>1.1122337643174083</v>
      </c>
      <c r="T217" s="186">
        <f>IF([1]TrRoad_act!T78=0,0,[1]TrRoad_emi!T75/IDEES2021_TrRoad_tech!T190)</f>
        <v>1.1165265956147985</v>
      </c>
      <c r="U217" s="186">
        <f>IF([1]TrRoad_act!U78=0,0,[1]TrRoad_emi!U75/IDEES2021_TrRoad_tech!U190)</f>
        <v>1.1953464337768105</v>
      </c>
      <c r="V217" s="186">
        <f>IF([1]TrRoad_act!V78=0,0,[1]TrRoad_emi!V75/IDEES2021_TrRoad_tech!V190)</f>
        <v>1.2165927982476523</v>
      </c>
      <c r="W217" s="186">
        <f>IF([1]TrRoad_act!W78=0,0,[1]TrRoad_emi!W75/IDEES2021_TrRoad_tech!W190)</f>
        <v>1.3119774622906055</v>
      </c>
      <c r="DA217" s="149"/>
    </row>
    <row r="218" spans="1:105" ht="11.5" customHeight="1" x14ac:dyDescent="0.35">
      <c r="A218" s="162" t="s">
        <v>22</v>
      </c>
      <c r="B218" s="186">
        <f>0</f>
        <v>0</v>
      </c>
      <c r="C218" s="186">
        <f>0</f>
        <v>0</v>
      </c>
      <c r="D218" s="186">
        <f>0</f>
        <v>0</v>
      </c>
      <c r="E218" s="186">
        <f>0</f>
        <v>0</v>
      </c>
      <c r="F218" s="186">
        <f>0</f>
        <v>0</v>
      </c>
      <c r="G218" s="186">
        <f>0</f>
        <v>0</v>
      </c>
      <c r="H218" s="186">
        <f>0</f>
        <v>0</v>
      </c>
      <c r="I218" s="186">
        <f>0</f>
        <v>0</v>
      </c>
      <c r="J218" s="186">
        <f>0</f>
        <v>0</v>
      </c>
      <c r="K218" s="186">
        <f>0</f>
        <v>0</v>
      </c>
      <c r="L218" s="186">
        <f>0</f>
        <v>0</v>
      </c>
      <c r="M218" s="186">
        <f>0</f>
        <v>0</v>
      </c>
      <c r="N218" s="186">
        <f>0</f>
        <v>0</v>
      </c>
      <c r="O218" s="186">
        <f>0</f>
        <v>0</v>
      </c>
      <c r="P218" s="186">
        <f>0</f>
        <v>0</v>
      </c>
      <c r="Q218" s="186">
        <f>0</f>
        <v>0</v>
      </c>
      <c r="R218" s="186">
        <f>0</f>
        <v>0</v>
      </c>
      <c r="S218" s="186">
        <f>0</f>
        <v>0</v>
      </c>
      <c r="T218" s="186">
        <f>0</f>
        <v>0</v>
      </c>
      <c r="U218" s="186">
        <f>0</f>
        <v>0</v>
      </c>
      <c r="V218" s="186">
        <f>0</f>
        <v>0</v>
      </c>
      <c r="W218" s="186">
        <f>0</f>
        <v>0</v>
      </c>
      <c r="DA218" s="149"/>
    </row>
    <row r="219" spans="1:105" ht="11.5" customHeight="1" x14ac:dyDescent="0.35">
      <c r="A219" s="159" t="s">
        <v>58</v>
      </c>
      <c r="B219" s="185">
        <f>IF([1]TrRoad_act!B80=0,0,[1]TrRoad_emi!B77/IDEES2021_TrRoad_tech!B192)</f>
        <v>1.1591015823880184</v>
      </c>
      <c r="C219" s="185">
        <f>IF([1]TrRoad_act!C80=0,0,[1]TrRoad_emi!C77/IDEES2021_TrRoad_tech!C192)</f>
        <v>1.18468634012425</v>
      </c>
      <c r="D219" s="185">
        <f>IF([1]TrRoad_act!D80=0,0,[1]TrRoad_emi!D77/IDEES2021_TrRoad_tech!D192)</f>
        <v>1.1730553065993505</v>
      </c>
      <c r="E219" s="185">
        <f>IF([1]TrRoad_act!E80=0,0,[1]TrRoad_emi!E77/IDEES2021_TrRoad_tech!E192)</f>
        <v>1.1938802523823075</v>
      </c>
      <c r="F219" s="185">
        <f>IF([1]TrRoad_act!F80=0,0,[1]TrRoad_emi!F77/IDEES2021_TrRoad_tech!F192)</f>
        <v>1.1600808268722904</v>
      </c>
      <c r="G219" s="185">
        <f>IF([1]TrRoad_act!G80=0,0,[1]TrRoad_emi!G77/IDEES2021_TrRoad_tech!G192)</f>
        <v>1.164193190556958</v>
      </c>
      <c r="H219" s="185">
        <f>IF([1]TrRoad_act!H80=0,0,[1]TrRoad_emi!H77/IDEES2021_TrRoad_tech!H192)</f>
        <v>1.2152366004055184</v>
      </c>
      <c r="I219" s="185">
        <f>IF([1]TrRoad_act!I80=0,0,[1]TrRoad_emi!I77/IDEES2021_TrRoad_tech!I192)</f>
        <v>1.1972007502428885</v>
      </c>
      <c r="J219" s="185">
        <f>IF([1]TrRoad_act!J80=0,0,[1]TrRoad_emi!J77/IDEES2021_TrRoad_tech!J192)</f>
        <v>1.1725253138665921</v>
      </c>
      <c r="K219" s="185">
        <f>IF([1]TrRoad_act!K80=0,0,[1]TrRoad_emi!K77/IDEES2021_TrRoad_tech!K192)</f>
        <v>1.1617902055600764</v>
      </c>
      <c r="L219" s="185">
        <f>IF([1]TrRoad_act!L80=0,0,[1]TrRoad_emi!L77/IDEES2021_TrRoad_tech!L192)</f>
        <v>1.1845790335450443</v>
      </c>
      <c r="M219" s="185">
        <f>IF([1]TrRoad_act!M80=0,0,[1]TrRoad_emi!M77/IDEES2021_TrRoad_tech!M192)</f>
        <v>1.1781973756257664</v>
      </c>
      <c r="N219" s="185">
        <f>IF([1]TrRoad_act!N80=0,0,[1]TrRoad_emi!N77/IDEES2021_TrRoad_tech!N192)</f>
        <v>1.1837033971281812</v>
      </c>
      <c r="O219" s="185">
        <f>IF([1]TrRoad_act!O80=0,0,[1]TrRoad_emi!O77/IDEES2021_TrRoad_tech!O192)</f>
        <v>1.1631311988597111</v>
      </c>
      <c r="P219" s="185">
        <f>IF([1]TrRoad_act!P80=0,0,[1]TrRoad_emi!P77/IDEES2021_TrRoad_tech!P192)</f>
        <v>1.1405433585574907</v>
      </c>
      <c r="Q219" s="185">
        <f>IF([1]TrRoad_act!Q80=0,0,[1]TrRoad_emi!Q77/IDEES2021_TrRoad_tech!Q192)</f>
        <v>1.1542656111600524</v>
      </c>
      <c r="R219" s="185">
        <f>IF([1]TrRoad_act!R80=0,0,[1]TrRoad_emi!R77/IDEES2021_TrRoad_tech!R192)</f>
        <v>1.2189249063018661</v>
      </c>
      <c r="S219" s="185">
        <f>IF([1]TrRoad_act!S80=0,0,[1]TrRoad_emi!S77/IDEES2021_TrRoad_tech!S192)</f>
        <v>1.261563364809017</v>
      </c>
      <c r="T219" s="185">
        <f>IF([1]TrRoad_act!T80=0,0,[1]TrRoad_emi!T77/IDEES2021_TrRoad_tech!T192)</f>
        <v>1.3317485444611949</v>
      </c>
      <c r="U219" s="185">
        <f>IF([1]TrRoad_act!U80=0,0,[1]TrRoad_emi!U77/IDEES2021_TrRoad_tech!U192)</f>
        <v>1.343381505304091</v>
      </c>
      <c r="V219" s="185">
        <f>IF([1]TrRoad_act!V80=0,0,[1]TrRoad_emi!V77/IDEES2021_TrRoad_tech!V192)</f>
        <v>1.2732494316220255</v>
      </c>
      <c r="W219" s="185">
        <f>IF([1]TrRoad_act!W80=0,0,[1]TrRoad_emi!W77/IDEES2021_TrRoad_tech!W192)</f>
        <v>1.3639069333551102</v>
      </c>
      <c r="DA219" s="161"/>
    </row>
    <row r="220" spans="1:105" ht="11.5" customHeight="1" x14ac:dyDescent="0.35">
      <c r="A220" s="162" t="s">
        <v>12</v>
      </c>
      <c r="B220" s="186">
        <f>IF([1]TrRoad_act!B81=0,0,[1]TrRoad_emi!B78/IDEES2021_TrRoad_tech!B193)</f>
        <v>1.1524338937248839</v>
      </c>
      <c r="C220" s="186">
        <f>IF([1]TrRoad_act!C81=0,0,[1]TrRoad_emi!C78/IDEES2021_TrRoad_tech!C193)</f>
        <v>1.1991217205016933</v>
      </c>
      <c r="D220" s="186">
        <f>IF([1]TrRoad_act!D81=0,0,[1]TrRoad_emi!D78/IDEES2021_TrRoad_tech!D193)</f>
        <v>1.182432347863571</v>
      </c>
      <c r="E220" s="186">
        <f>IF([1]TrRoad_act!E81=0,0,[1]TrRoad_emi!E78/IDEES2021_TrRoad_tech!E193)</f>
        <v>1.2073675194634652</v>
      </c>
      <c r="F220" s="186">
        <f>IF([1]TrRoad_act!F81=0,0,[1]TrRoad_emi!F78/IDEES2021_TrRoad_tech!F193)</f>
        <v>1.1834323223373857</v>
      </c>
      <c r="G220" s="186">
        <f>IF([1]TrRoad_act!G81=0,0,[1]TrRoad_emi!G78/IDEES2021_TrRoad_tech!G193)</f>
        <v>1.1899385388702717</v>
      </c>
      <c r="H220" s="186">
        <f>IF([1]TrRoad_act!H81=0,0,[1]TrRoad_emi!H78/IDEES2021_TrRoad_tech!H193)</f>
        <v>1.2322762443841646</v>
      </c>
      <c r="I220" s="186">
        <f>IF([1]TrRoad_act!I81=0,0,[1]TrRoad_emi!I78/IDEES2021_TrRoad_tech!I193)</f>
        <v>1.2246389825556401</v>
      </c>
      <c r="J220" s="186">
        <f>IF([1]TrRoad_act!J81=0,0,[1]TrRoad_emi!J78/IDEES2021_TrRoad_tech!J193)</f>
        <v>1.1998623452064383</v>
      </c>
      <c r="K220" s="186">
        <f>IF([1]TrRoad_act!K81=0,0,[1]TrRoad_emi!K78/IDEES2021_TrRoad_tech!K193)</f>
        <v>1.1823502656461613</v>
      </c>
      <c r="L220" s="186">
        <f>IF([1]TrRoad_act!L81=0,0,[1]TrRoad_emi!L78/IDEES2021_TrRoad_tech!L193)</f>
        <v>1.1749578738482735</v>
      </c>
      <c r="M220" s="186">
        <f>IF([1]TrRoad_act!M81=0,0,[1]TrRoad_emi!M78/IDEES2021_TrRoad_tech!M193)</f>
        <v>1.1811925337644591</v>
      </c>
      <c r="N220" s="186">
        <f>IF([1]TrRoad_act!N81=0,0,[1]TrRoad_emi!N78/IDEES2021_TrRoad_tech!N193)</f>
        <v>1.1687388712222164</v>
      </c>
      <c r="O220" s="186">
        <f>IF([1]TrRoad_act!O81=0,0,[1]TrRoad_emi!O78/IDEES2021_TrRoad_tech!O193)</f>
        <v>1.1387789540379769</v>
      </c>
      <c r="P220" s="186">
        <f>IF([1]TrRoad_act!P81=0,0,[1]TrRoad_emi!P78/IDEES2021_TrRoad_tech!P193)</f>
        <v>1.1319398358992665</v>
      </c>
      <c r="Q220" s="186">
        <f>IF([1]TrRoad_act!Q81=0,0,[1]TrRoad_emi!Q78/IDEES2021_TrRoad_tech!Q193)</f>
        <v>1.1485410479773279</v>
      </c>
      <c r="R220" s="186">
        <f>IF([1]TrRoad_act!R81=0,0,[1]TrRoad_emi!R78/IDEES2021_TrRoad_tech!R193)</f>
        <v>1.2159543470826306</v>
      </c>
      <c r="S220" s="186">
        <f>IF([1]TrRoad_act!S81=0,0,[1]TrRoad_emi!S78/IDEES2021_TrRoad_tech!S193)</f>
        <v>1.2540537339003293</v>
      </c>
      <c r="T220" s="186">
        <f>IF([1]TrRoad_act!T81=0,0,[1]TrRoad_emi!T78/IDEES2021_TrRoad_tech!T193)</f>
        <v>1.3201871082095082</v>
      </c>
      <c r="U220" s="186">
        <f>IF([1]TrRoad_act!U81=0,0,[1]TrRoad_emi!U78/IDEES2021_TrRoad_tech!U193)</f>
        <v>1.3234904713101674</v>
      </c>
      <c r="V220" s="186">
        <f>IF([1]TrRoad_act!V81=0,0,[1]TrRoad_emi!V78/IDEES2021_TrRoad_tech!V193)</f>
        <v>1.2718780274942119</v>
      </c>
      <c r="W220" s="186">
        <f>IF([1]TrRoad_act!W81=0,0,[1]TrRoad_emi!W78/IDEES2021_TrRoad_tech!W193)</f>
        <v>1.3871673073434858</v>
      </c>
      <c r="DA220" s="149"/>
    </row>
    <row r="221" spans="1:105" ht="11.5" customHeight="1" x14ac:dyDescent="0.35">
      <c r="A221" s="164" t="s">
        <v>29</v>
      </c>
      <c r="B221" s="187">
        <f>IF([1]TrRoad_act!B82=0,0,[1]TrRoad_emi!B79/IDEES2021_TrRoad_tech!B194)</f>
        <v>1.4082928181042715</v>
      </c>
      <c r="C221" s="187">
        <f>IF([1]TrRoad_act!C82=0,0,[1]TrRoad_emi!C79/IDEES2021_TrRoad_tech!C194)</f>
        <v>1.3731984282030543</v>
      </c>
      <c r="D221" s="187">
        <f>IF([1]TrRoad_act!D82=0,0,[1]TrRoad_emi!D79/IDEES2021_TrRoad_tech!D194)</f>
        <v>1.3741631353462791</v>
      </c>
      <c r="E221" s="187">
        <f>IF([1]TrRoad_act!E82=0,0,[1]TrRoad_emi!E79/IDEES2021_TrRoad_tech!E194)</f>
        <v>1.3911673214241964</v>
      </c>
      <c r="F221" s="187">
        <f>IF([1]TrRoad_act!F82=0,0,[1]TrRoad_emi!F79/IDEES2021_TrRoad_tech!F194)</f>
        <v>1.3256996054976375</v>
      </c>
      <c r="G221" s="187">
        <f>IF([1]TrRoad_act!G82=0,0,[1]TrRoad_emi!G79/IDEES2021_TrRoad_tech!G194)</f>
        <v>1.3272025771388103</v>
      </c>
      <c r="H221" s="187">
        <f>IF([1]TrRoad_act!H82=0,0,[1]TrRoad_emi!H79/IDEES2021_TrRoad_tech!H194)</f>
        <v>1.4088418894505201</v>
      </c>
      <c r="I221" s="187">
        <f>IF([1]TrRoad_act!I82=0,0,[1]TrRoad_emi!I79/IDEES2021_TrRoad_tech!I194)</f>
        <v>1.3646982194586939</v>
      </c>
      <c r="J221" s="187">
        <f>IF([1]TrRoad_act!J82=0,0,[1]TrRoad_emi!J79/IDEES2021_TrRoad_tech!J194)</f>
        <v>1.3347078892068582</v>
      </c>
      <c r="K221" s="187">
        <f>IF([1]TrRoad_act!K82=0,0,[1]TrRoad_emi!K79/IDEES2021_TrRoad_tech!K194)</f>
        <v>1.3412395745508834</v>
      </c>
      <c r="L221" s="187">
        <f>IF([1]TrRoad_act!L82=0,0,[1]TrRoad_emi!L79/IDEES2021_TrRoad_tech!L194)</f>
        <v>1.4438510214428155</v>
      </c>
      <c r="M221" s="187">
        <f>IF([1]TrRoad_act!M82=0,0,[1]TrRoad_emi!M79/IDEES2021_TrRoad_tech!M194)</f>
        <v>1.4042211224986618</v>
      </c>
      <c r="N221" s="187">
        <f>IF([1]TrRoad_act!N82=0,0,[1]TrRoad_emi!N79/IDEES2021_TrRoad_tech!N194)</f>
        <v>1.4402739609385389</v>
      </c>
      <c r="O221" s="187">
        <f>IF([1]TrRoad_act!O82=0,0,[1]TrRoad_emi!O79/IDEES2021_TrRoad_tech!O194)</f>
        <v>1.4229242787331804</v>
      </c>
      <c r="P221" s="187">
        <f>IF([1]TrRoad_act!P82=0,0,[1]TrRoad_emi!P79/IDEES2021_TrRoad_tech!P194)</f>
        <v>1.3581856190547692</v>
      </c>
      <c r="Q221" s="187">
        <f>IF([1]TrRoad_act!Q82=0,0,[1]TrRoad_emi!Q79/IDEES2021_TrRoad_tech!Q194)</f>
        <v>1.3667735686401714</v>
      </c>
      <c r="R221" s="187">
        <f>IF([1]TrRoad_act!R82=0,0,[1]TrRoad_emi!R79/IDEES2021_TrRoad_tech!R194)</f>
        <v>1.4308864916863018</v>
      </c>
      <c r="S221" s="187">
        <f>IF([1]TrRoad_act!S82=0,0,[1]TrRoad_emi!S79/IDEES2021_TrRoad_tech!S194)</f>
        <v>1.4809326820913657</v>
      </c>
      <c r="T221" s="187">
        <f>IF([1]TrRoad_act!T82=0,0,[1]TrRoad_emi!T79/IDEES2021_TrRoad_tech!T194)</f>
        <v>1.5648453649145979</v>
      </c>
      <c r="U221" s="187">
        <f>IF([1]TrRoad_act!U82=0,0,[1]TrRoad_emi!U79/IDEES2021_TrRoad_tech!U194)</f>
        <v>1.5819217503095602</v>
      </c>
      <c r="V221" s="187">
        <f>IF([1]TrRoad_act!V82=0,0,[1]TrRoad_emi!V79/IDEES2021_TrRoad_tech!V194)</f>
        <v>1.4583061798908841</v>
      </c>
      <c r="W221" s="187">
        <f>IF([1]TrRoad_act!W82=0,0,[1]TrRoad_emi!W79/IDEES2021_TrRoad_tech!W194)</f>
        <v>1.5065753071502794</v>
      </c>
      <c r="DA221" s="166"/>
    </row>
    <row r="222" spans="1:105" x14ac:dyDescent="0.35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DA222" s="149"/>
    </row>
    <row r="223" spans="1:105" ht="11.5" customHeight="1" x14ac:dyDescent="0.35">
      <c r="A223" s="150" t="s">
        <v>313</v>
      </c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DA223" s="152"/>
    </row>
    <row r="224" spans="1:105" ht="11.5" customHeight="1" x14ac:dyDescent="0.35">
      <c r="A224" s="153" t="s">
        <v>7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DA224" s="155"/>
    </row>
    <row r="225" spans="1:105" ht="11.5" customHeight="1" x14ac:dyDescent="0.35">
      <c r="A225" s="156" t="s">
        <v>159</v>
      </c>
      <c r="B225" s="190">
        <v>97.124859816310945</v>
      </c>
      <c r="C225" s="190">
        <v>97.822138076035472</v>
      </c>
      <c r="D225" s="190">
        <v>99.104408580365984</v>
      </c>
      <c r="E225" s="190">
        <v>96.906055535898815</v>
      </c>
      <c r="F225" s="190">
        <v>97.258878642396695</v>
      </c>
      <c r="G225" s="190">
        <v>97.789702094351782</v>
      </c>
      <c r="H225" s="190">
        <v>95.473686754189842</v>
      </c>
      <c r="I225" s="190">
        <v>94.184367900106267</v>
      </c>
      <c r="J225" s="190">
        <v>91.289691153593139</v>
      </c>
      <c r="K225" s="190">
        <v>85.967968621002782</v>
      </c>
      <c r="L225" s="190">
        <v>83.137615243515484</v>
      </c>
      <c r="M225" s="190">
        <v>81.436396954501248</v>
      </c>
      <c r="N225" s="190">
        <v>79.526562657339014</v>
      </c>
      <c r="O225" s="190">
        <v>75.482273947667395</v>
      </c>
      <c r="P225" s="190">
        <v>73.705763946568638</v>
      </c>
      <c r="Q225" s="190">
        <v>73.771330623173199</v>
      </c>
      <c r="R225" s="190">
        <v>72.085420039232204</v>
      </c>
      <c r="S225" s="190">
        <v>70.799942824994787</v>
      </c>
      <c r="T225" s="190">
        <v>70.252156801441103</v>
      </c>
      <c r="U225" s="190">
        <v>69.321847151877648</v>
      </c>
      <c r="V225" s="190">
        <v>68.7984822113023</v>
      </c>
      <c r="W225" s="190">
        <v>67.747040103176374</v>
      </c>
      <c r="DA225" s="158" t="s">
        <v>314</v>
      </c>
    </row>
    <row r="226" spans="1:105" ht="11.5" customHeight="1" x14ac:dyDescent="0.35">
      <c r="A226" s="159" t="s">
        <v>11</v>
      </c>
      <c r="B226" s="191">
        <v>204.69476087581333</v>
      </c>
      <c r="C226" s="191">
        <v>205.35200296922423</v>
      </c>
      <c r="D226" s="191">
        <v>205.94265534672402</v>
      </c>
      <c r="E226" s="191">
        <v>204.7415810612676</v>
      </c>
      <c r="F226" s="191">
        <v>203.98798638215183</v>
      </c>
      <c r="G226" s="191">
        <v>202.7210450624984</v>
      </c>
      <c r="H226" s="191">
        <v>202.45956445345797</v>
      </c>
      <c r="I226" s="191">
        <v>199.85113482338684</v>
      </c>
      <c r="J226" s="191">
        <v>192.64836542074752</v>
      </c>
      <c r="K226" s="191">
        <v>182.41753966483552</v>
      </c>
      <c r="L226" s="191">
        <v>174.20911617062578</v>
      </c>
      <c r="M226" s="191">
        <v>169.77753599142318</v>
      </c>
      <c r="N226" s="191">
        <v>164.87131277227311</v>
      </c>
      <c r="O226" s="191">
        <v>158.22197376202843</v>
      </c>
      <c r="P226" s="191">
        <v>154.07702975949169</v>
      </c>
      <c r="Q226" s="191">
        <v>149.54985739024923</v>
      </c>
      <c r="R226" s="191">
        <v>147.123263936733</v>
      </c>
      <c r="S226" s="191">
        <v>147.13269065369519</v>
      </c>
      <c r="T226" s="191">
        <v>149.17249567862078</v>
      </c>
      <c r="U226" s="191">
        <v>147.78295014622867</v>
      </c>
      <c r="V226" s="191">
        <v>135.17044534691624</v>
      </c>
      <c r="W226" s="191">
        <v>124.02131434322504</v>
      </c>
      <c r="DA226" s="161" t="s">
        <v>315</v>
      </c>
    </row>
    <row r="227" spans="1:105" ht="11.5" customHeight="1" x14ac:dyDescent="0.35">
      <c r="A227" s="162" t="s">
        <v>13</v>
      </c>
      <c r="B227" s="192">
        <v>208.06060069340077</v>
      </c>
      <c r="C227" s="192">
        <v>208.13599299689128</v>
      </c>
      <c r="D227" s="192">
        <v>208.21979426417846</v>
      </c>
      <c r="E227" s="192">
        <v>206.02593575113764</v>
      </c>
      <c r="F227" s="192">
        <v>206.02819140196124</v>
      </c>
      <c r="G227" s="192">
        <v>203.66201925107939</v>
      </c>
      <c r="H227" s="192">
        <v>200.57560053888801</v>
      </c>
      <c r="I227" s="192">
        <v>196.81766220914685</v>
      </c>
      <c r="J227" s="192">
        <v>189.62361228803044</v>
      </c>
      <c r="K227" s="192">
        <v>178.75583299275834</v>
      </c>
      <c r="L227" s="192">
        <v>170.44286654643923</v>
      </c>
      <c r="M227" s="192">
        <v>164.59744432103824</v>
      </c>
      <c r="N227" s="192">
        <v>160.08765518693789</v>
      </c>
      <c r="O227" s="192">
        <v>153.64449433331549</v>
      </c>
      <c r="P227" s="192">
        <v>150.26917325662026</v>
      </c>
      <c r="Q227" s="192">
        <v>146.52551831556488</v>
      </c>
      <c r="R227" s="192">
        <v>145.28639367748281</v>
      </c>
      <c r="S227" s="192">
        <v>145.11948706896334</v>
      </c>
      <c r="T227" s="192">
        <v>147.32157460320849</v>
      </c>
      <c r="U227" s="192">
        <v>148.3926481758692</v>
      </c>
      <c r="V227" s="192">
        <v>141.49778000966319</v>
      </c>
      <c r="W227" s="192">
        <v>134.55602131014851</v>
      </c>
      <c r="DA227" s="149" t="s">
        <v>316</v>
      </c>
    </row>
    <row r="228" spans="1:105" ht="11.5" customHeight="1" x14ac:dyDescent="0.35">
      <c r="A228" s="162" t="s">
        <v>15</v>
      </c>
      <c r="B228" s="192">
        <v>202.81377525523212</v>
      </c>
      <c r="C228" s="192">
        <v>203.93460870707548</v>
      </c>
      <c r="D228" s="192">
        <v>205.18724548830127</v>
      </c>
      <c r="E228" s="192">
        <v>204.93201514757885</v>
      </c>
      <c r="F228" s="192">
        <v>202.98810919229868</v>
      </c>
      <c r="G228" s="192">
        <v>203.60728267506767</v>
      </c>
      <c r="H228" s="192">
        <v>205.58994680702173</v>
      </c>
      <c r="I228" s="192">
        <v>204.26551730345017</v>
      </c>
      <c r="J228" s="192">
        <v>197.36169357403736</v>
      </c>
      <c r="K228" s="192">
        <v>189.31550683791568</v>
      </c>
      <c r="L228" s="192">
        <v>181.78597864058429</v>
      </c>
      <c r="M228" s="192">
        <v>175.5327609093419</v>
      </c>
      <c r="N228" s="192">
        <v>171.71924212206162</v>
      </c>
      <c r="O228" s="192">
        <v>165.69231614570089</v>
      </c>
      <c r="P228" s="192">
        <v>160.79228895953435</v>
      </c>
      <c r="Q228" s="192">
        <v>155.54875740544293</v>
      </c>
      <c r="R228" s="192">
        <v>151.55854549993782</v>
      </c>
      <c r="S228" s="192">
        <v>152.89748087961163</v>
      </c>
      <c r="T228" s="192">
        <v>157.55218644882271</v>
      </c>
      <c r="U228" s="192">
        <v>155.8297202416081</v>
      </c>
      <c r="V228" s="192">
        <v>150.07049564545949</v>
      </c>
      <c r="W228" s="192">
        <v>144.4126416907165</v>
      </c>
      <c r="DA228" s="149" t="s">
        <v>317</v>
      </c>
    </row>
    <row r="229" spans="1:105" ht="11.5" customHeight="1" x14ac:dyDescent="0.35">
      <c r="A229" s="162" t="s">
        <v>17</v>
      </c>
      <c r="B229" s="192">
        <v>174.87082493390923</v>
      </c>
      <c r="C229" s="192">
        <v>179.67942274860215</v>
      </c>
      <c r="D229" s="192">
        <v>185.17754703263088</v>
      </c>
      <c r="E229" s="192">
        <v>189.58723651473906</v>
      </c>
      <c r="F229" s="192">
        <v>186.19655075519253</v>
      </c>
      <c r="G229" s="192">
        <v>179.64909084677834</v>
      </c>
      <c r="H229" s="192">
        <v>180.82739871777429</v>
      </c>
      <c r="I229" s="192">
        <v>179.08838737820878</v>
      </c>
      <c r="J229" s="192">
        <v>169.94288368528484</v>
      </c>
      <c r="K229" s="192">
        <v>158.71310899515902</v>
      </c>
      <c r="L229" s="192">
        <v>140.52242953852146</v>
      </c>
      <c r="M229" s="192">
        <v>142.07272938923845</v>
      </c>
      <c r="N229" s="192">
        <v>139.12035202522517</v>
      </c>
      <c r="O229" s="192">
        <v>135.62319140897989</v>
      </c>
      <c r="P229" s="192">
        <v>135.38472296382957</v>
      </c>
      <c r="Q229" s="192">
        <v>134.99685655524377</v>
      </c>
      <c r="R229" s="192">
        <v>136.41744233265982</v>
      </c>
      <c r="S229" s="192">
        <v>136.18733961593458</v>
      </c>
      <c r="T229" s="192">
        <v>141.29334431526601</v>
      </c>
      <c r="U229" s="192">
        <v>143.06917526875631</v>
      </c>
      <c r="V229" s="192">
        <v>126.10025857336839</v>
      </c>
      <c r="W229" s="192">
        <v>121.1741814440477</v>
      </c>
      <c r="DA229" s="149" t="s">
        <v>318</v>
      </c>
    </row>
    <row r="230" spans="1:105" ht="11.5" customHeight="1" x14ac:dyDescent="0.35">
      <c r="A230" s="162" t="s">
        <v>19</v>
      </c>
      <c r="B230" s="192">
        <v>176.36509209015756</v>
      </c>
      <c r="C230" s="192">
        <v>178.52037547163616</v>
      </c>
      <c r="D230" s="192">
        <v>180.94603992398737</v>
      </c>
      <c r="E230" s="192">
        <v>181.66418142336838</v>
      </c>
      <c r="F230" s="192">
        <v>190.76598125341533</v>
      </c>
      <c r="G230" s="192">
        <v>187.21088834372136</v>
      </c>
      <c r="H230" s="192">
        <v>179.06618008525845</v>
      </c>
      <c r="I230" s="192">
        <v>176.75138902966572</v>
      </c>
      <c r="J230" s="192">
        <v>162.52788327801068</v>
      </c>
      <c r="K230" s="192">
        <v>167.58229077495415</v>
      </c>
      <c r="L230" s="192">
        <v>149.61313251739568</v>
      </c>
      <c r="M230" s="192">
        <v>145.91751791336617</v>
      </c>
      <c r="N230" s="192">
        <v>143.7402307206265</v>
      </c>
      <c r="O230" s="192">
        <v>122.33209147620121</v>
      </c>
      <c r="P230" s="192">
        <v>118.78654623036437</v>
      </c>
      <c r="Q230" s="192">
        <v>119.96387326104191</v>
      </c>
      <c r="R230" s="192">
        <v>121.62884428339149</v>
      </c>
      <c r="S230" s="192">
        <v>124.83611072349299</v>
      </c>
      <c r="T230" s="192">
        <v>125.32851002865331</v>
      </c>
      <c r="U230" s="192">
        <v>116.09356509964378</v>
      </c>
      <c r="V230" s="192">
        <v>110.50136209066829</v>
      </c>
      <c r="W230" s="192">
        <v>106.333069434043</v>
      </c>
      <c r="DA230" s="149" t="s">
        <v>319</v>
      </c>
    </row>
    <row r="231" spans="1:105" ht="11.5" customHeight="1" x14ac:dyDescent="0.35">
      <c r="A231" s="162" t="s">
        <v>21</v>
      </c>
      <c r="B231" s="192">
        <v>0</v>
      </c>
      <c r="C231" s="192">
        <v>0</v>
      </c>
      <c r="D231" s="192">
        <v>0</v>
      </c>
      <c r="E231" s="192">
        <v>0</v>
      </c>
      <c r="F231" s="192">
        <v>0</v>
      </c>
      <c r="G231" s="192">
        <v>0</v>
      </c>
      <c r="H231" s="192">
        <v>0</v>
      </c>
      <c r="I231" s="192">
        <v>0</v>
      </c>
      <c r="J231" s="192">
        <v>87.278689192566048</v>
      </c>
      <c r="K231" s="192">
        <v>78.848351175847142</v>
      </c>
      <c r="L231" s="192">
        <v>71.912778399931298</v>
      </c>
      <c r="M231" s="192">
        <v>66.289835348114607</v>
      </c>
      <c r="N231" s="192">
        <v>48.312096723324451</v>
      </c>
      <c r="O231" s="192">
        <v>79.555119364929126</v>
      </c>
      <c r="P231" s="192">
        <v>76.137786919020314</v>
      </c>
      <c r="Q231" s="192">
        <v>55.455177863927219</v>
      </c>
      <c r="R231" s="192">
        <v>52.401334915134385</v>
      </c>
      <c r="S231" s="192">
        <v>53.585068027605459</v>
      </c>
      <c r="T231" s="192">
        <v>54.225684667135475</v>
      </c>
      <c r="U231" s="192">
        <v>52.465552368223747</v>
      </c>
      <c r="V231" s="192">
        <v>44.148700888757702</v>
      </c>
      <c r="W231" s="192">
        <v>42.085110444975058</v>
      </c>
      <c r="DA231" s="149" t="s">
        <v>320</v>
      </c>
    </row>
    <row r="232" spans="1:105" ht="11.5" customHeight="1" x14ac:dyDescent="0.35">
      <c r="A232" s="162" t="s">
        <v>22</v>
      </c>
      <c r="B232" s="192">
        <v>0</v>
      </c>
      <c r="C232" s="192">
        <v>0</v>
      </c>
      <c r="D232" s="192">
        <v>0</v>
      </c>
      <c r="E232" s="192">
        <v>0</v>
      </c>
      <c r="F232" s="192">
        <v>0</v>
      </c>
      <c r="G232" s="192">
        <v>0</v>
      </c>
      <c r="H232" s="192">
        <v>0</v>
      </c>
      <c r="I232" s="192">
        <v>0</v>
      </c>
      <c r="J232" s="192">
        <v>0</v>
      </c>
      <c r="K232" s="192">
        <v>0</v>
      </c>
      <c r="L232" s="192">
        <v>0</v>
      </c>
      <c r="M232" s="192">
        <v>0</v>
      </c>
      <c r="N232" s="192">
        <v>0</v>
      </c>
      <c r="O232" s="192">
        <v>0</v>
      </c>
      <c r="P232" s="192">
        <v>0</v>
      </c>
      <c r="Q232" s="192">
        <v>0</v>
      </c>
      <c r="R232" s="192">
        <v>0</v>
      </c>
      <c r="S232" s="192">
        <v>0</v>
      </c>
      <c r="T232" s="192">
        <v>0</v>
      </c>
      <c r="U232" s="192">
        <v>0</v>
      </c>
      <c r="V232" s="192">
        <v>0</v>
      </c>
      <c r="W232" s="192">
        <v>0</v>
      </c>
      <c r="DA232" s="149" t="s">
        <v>321</v>
      </c>
    </row>
    <row r="233" spans="1:105" ht="11.5" customHeight="1" x14ac:dyDescent="0.35">
      <c r="A233" s="159" t="s">
        <v>23</v>
      </c>
      <c r="B233" s="191">
        <v>1465.3817103881104</v>
      </c>
      <c r="C233" s="191">
        <v>1447.3228913874045</v>
      </c>
      <c r="D233" s="191">
        <v>1450.357220694267</v>
      </c>
      <c r="E233" s="191">
        <v>1444.1117500456055</v>
      </c>
      <c r="F233" s="191">
        <v>1443.8203068186324</v>
      </c>
      <c r="G233" s="191">
        <v>1424.2839214400583</v>
      </c>
      <c r="H233" s="191">
        <v>1427.1136594950021</v>
      </c>
      <c r="I233" s="191">
        <v>1419.9433381638462</v>
      </c>
      <c r="J233" s="191">
        <v>1406.3861894656643</v>
      </c>
      <c r="K233" s="191">
        <v>1381.4144925871458</v>
      </c>
      <c r="L233" s="191">
        <v>1362.2920914601716</v>
      </c>
      <c r="M233" s="191">
        <v>1337.8978500909532</v>
      </c>
      <c r="N233" s="191">
        <v>1349.8324666051496</v>
      </c>
      <c r="O233" s="191">
        <v>1269.8453141584246</v>
      </c>
      <c r="P233" s="191">
        <v>1313.4344596201279</v>
      </c>
      <c r="Q233" s="191">
        <v>1294.7566832374032</v>
      </c>
      <c r="R233" s="191">
        <v>1297.9975446383305</v>
      </c>
      <c r="S233" s="191">
        <v>1268.8876990083083</v>
      </c>
      <c r="T233" s="191">
        <v>1261.4307542639058</v>
      </c>
      <c r="U233" s="191">
        <v>1202.4940861732291</v>
      </c>
      <c r="V233" s="191">
        <v>1169.3928961551576</v>
      </c>
      <c r="W233" s="191">
        <v>1150.8745712160426</v>
      </c>
      <c r="DA233" s="161" t="s">
        <v>322</v>
      </c>
    </row>
    <row r="234" spans="1:105" ht="11.5" customHeight="1" x14ac:dyDescent="0.35">
      <c r="A234" s="162" t="s">
        <v>13</v>
      </c>
      <c r="B234" s="192">
        <v>490.14625969046824</v>
      </c>
      <c r="C234" s="192">
        <v>487.91550783289074</v>
      </c>
      <c r="D234" s="192">
        <v>485.4488000068813</v>
      </c>
      <c r="E234" s="192">
        <v>513.41673644350567</v>
      </c>
      <c r="F234" s="192">
        <v>504.3405411669637</v>
      </c>
      <c r="G234" s="192">
        <v>502.87525916992092</v>
      </c>
      <c r="H234" s="192">
        <v>459.34554665589872</v>
      </c>
      <c r="I234" s="192">
        <v>434.61224435116969</v>
      </c>
      <c r="J234" s="192">
        <v>420.04179142154771</v>
      </c>
      <c r="K234" s="192">
        <v>393.91535917539471</v>
      </c>
      <c r="L234" s="192">
        <v>377.75623412473669</v>
      </c>
      <c r="M234" s="192">
        <v>378.13260951756229</v>
      </c>
      <c r="N234" s="192">
        <v>353.30138997798088</v>
      </c>
      <c r="O234" s="192">
        <v>326.75575277318302</v>
      </c>
      <c r="P234" s="192">
        <v>328.19392578556034</v>
      </c>
      <c r="Q234" s="192">
        <v>317.17786472943459</v>
      </c>
      <c r="R234" s="192">
        <v>307.57991321608972</v>
      </c>
      <c r="S234" s="192">
        <v>299.19033439081585</v>
      </c>
      <c r="T234" s="192">
        <v>291.83554656595601</v>
      </c>
      <c r="U234" s="192">
        <v>285.37094703013878</v>
      </c>
      <c r="V234" s="192">
        <v>279.67533498582992</v>
      </c>
      <c r="W234" s="192">
        <v>274.64654265117184</v>
      </c>
      <c r="DA234" s="149" t="s">
        <v>323</v>
      </c>
    </row>
    <row r="235" spans="1:105" ht="11.5" customHeight="1" x14ac:dyDescent="0.35">
      <c r="A235" s="162" t="s">
        <v>15</v>
      </c>
      <c r="B235" s="192">
        <v>1470.7657376889392</v>
      </c>
      <c r="C235" s="192">
        <v>1468.1462771964473</v>
      </c>
      <c r="D235" s="192">
        <v>1465.2412368330736</v>
      </c>
      <c r="E235" s="192">
        <v>1462.5789712557332</v>
      </c>
      <c r="F235" s="192">
        <v>1462.0520911001086</v>
      </c>
      <c r="G235" s="192">
        <v>1457.8562605671377</v>
      </c>
      <c r="H235" s="192">
        <v>1449.0285919105402</v>
      </c>
      <c r="I235" s="192">
        <v>1441.6035986361428</v>
      </c>
      <c r="J235" s="192">
        <v>1426.9846964738488</v>
      </c>
      <c r="K235" s="192">
        <v>1404.5861566925271</v>
      </c>
      <c r="L235" s="192">
        <v>1393.4996527890492</v>
      </c>
      <c r="M235" s="192">
        <v>1381.9037947187462</v>
      </c>
      <c r="N235" s="192">
        <v>1373.6529804646987</v>
      </c>
      <c r="O235" s="192">
        <v>1357.4438131362051</v>
      </c>
      <c r="P235" s="192">
        <v>1347.6321737725418</v>
      </c>
      <c r="Q235" s="192">
        <v>1338.5599289903514</v>
      </c>
      <c r="R235" s="192">
        <v>1330.4471389103901</v>
      </c>
      <c r="S235" s="192">
        <v>1323.1876769330706</v>
      </c>
      <c r="T235" s="192">
        <v>1316.6880343718444</v>
      </c>
      <c r="U235" s="192">
        <v>1310.8656580889381</v>
      </c>
      <c r="V235" s="192">
        <v>1305.6475359126594</v>
      </c>
      <c r="W235" s="192">
        <v>1300.9689880454252</v>
      </c>
      <c r="DA235" s="149" t="s">
        <v>324</v>
      </c>
    </row>
    <row r="236" spans="1:105" ht="11.5" customHeight="1" x14ac:dyDescent="0.35">
      <c r="A236" s="162" t="s">
        <v>17</v>
      </c>
      <c r="B236" s="192">
        <v>1028.3835611582938</v>
      </c>
      <c r="C236" s="192">
        <v>1037.6544054083265</v>
      </c>
      <c r="D236" s="192">
        <v>1048.0533977817443</v>
      </c>
      <c r="E236" s="192">
        <v>1034.5302217505762</v>
      </c>
      <c r="F236" s="192">
        <v>1035.0580995504693</v>
      </c>
      <c r="G236" s="192">
        <v>1030.3308269743081</v>
      </c>
      <c r="H236" s="192">
        <v>1038.6312981497949</v>
      </c>
      <c r="I236" s="192">
        <v>1045.550087492086</v>
      </c>
      <c r="J236" s="192">
        <v>1038.199473058434</v>
      </c>
      <c r="K236" s="192">
        <v>1020.8883017388611</v>
      </c>
      <c r="L236" s="192">
        <v>1007.8295730104729</v>
      </c>
      <c r="M236" s="192">
        <v>994.18137523065081</v>
      </c>
      <c r="N236" s="192">
        <v>977.25201600555806</v>
      </c>
      <c r="O236" s="192">
        <v>967.88643989716775</v>
      </c>
      <c r="P236" s="192">
        <v>961.72052760016516</v>
      </c>
      <c r="Q236" s="192">
        <v>950.87597811020021</v>
      </c>
      <c r="R236" s="192">
        <v>941.22047689587941</v>
      </c>
      <c r="S236" s="192">
        <v>932.61438279315598</v>
      </c>
      <c r="T236" s="192">
        <v>924.93619880499591</v>
      </c>
      <c r="U236" s="192">
        <v>918.07989625705284</v>
      </c>
      <c r="V236" s="192">
        <v>911.95268917582587</v>
      </c>
      <c r="W236" s="192">
        <v>906.47317376125761</v>
      </c>
      <c r="DA236" s="149" t="s">
        <v>325</v>
      </c>
    </row>
    <row r="237" spans="1:105" ht="11.5" customHeight="1" x14ac:dyDescent="0.35">
      <c r="A237" s="162" t="s">
        <v>19</v>
      </c>
      <c r="B237" s="192">
        <v>0</v>
      </c>
      <c r="C237" s="192">
        <v>924.55868556522034</v>
      </c>
      <c r="D237" s="192">
        <v>925.02198289568787</v>
      </c>
      <c r="E237" s="192">
        <v>920.16170268033511</v>
      </c>
      <c r="F237" s="192">
        <v>928.03143498538145</v>
      </c>
      <c r="G237" s="192">
        <v>947.93207441337972</v>
      </c>
      <c r="H237" s="192">
        <v>929.27259912506656</v>
      </c>
      <c r="I237" s="192">
        <v>928.9620790883514</v>
      </c>
      <c r="J237" s="192">
        <v>907.9318869523272</v>
      </c>
      <c r="K237" s="192">
        <v>917.44747392967599</v>
      </c>
      <c r="L237" s="192">
        <v>911.35102195505362</v>
      </c>
      <c r="M237" s="192">
        <v>877.73998608076465</v>
      </c>
      <c r="N237" s="192">
        <v>878.55647217430783</v>
      </c>
      <c r="O237" s="192">
        <v>887.318904095824</v>
      </c>
      <c r="P237" s="192">
        <v>886.44716754582896</v>
      </c>
      <c r="Q237" s="192">
        <v>847.26501689907468</v>
      </c>
      <c r="R237" s="192">
        <v>813.48406755619101</v>
      </c>
      <c r="S237" s="192">
        <v>784.23433119979575</v>
      </c>
      <c r="T237" s="192">
        <v>758.80986671950768</v>
      </c>
      <c r="U237" s="192">
        <v>736.63334897717448</v>
      </c>
      <c r="V237" s="192">
        <v>717.22916768024095</v>
      </c>
      <c r="W237" s="192">
        <v>700.2028151545187</v>
      </c>
      <c r="DA237" s="149" t="s">
        <v>326</v>
      </c>
    </row>
    <row r="238" spans="1:105" ht="11.5" customHeight="1" x14ac:dyDescent="0.35">
      <c r="A238" s="162" t="s">
        <v>22</v>
      </c>
      <c r="B238" s="192">
        <v>0</v>
      </c>
      <c r="C238" s="192">
        <v>0</v>
      </c>
      <c r="D238" s="192">
        <v>0</v>
      </c>
      <c r="E238" s="192">
        <v>0</v>
      </c>
      <c r="F238" s="192">
        <v>0</v>
      </c>
      <c r="G238" s="192">
        <v>0</v>
      </c>
      <c r="H238" s="192">
        <v>0</v>
      </c>
      <c r="I238" s="192">
        <v>0</v>
      </c>
      <c r="J238" s="192">
        <v>0</v>
      </c>
      <c r="K238" s="192">
        <v>0</v>
      </c>
      <c r="L238" s="192">
        <v>0</v>
      </c>
      <c r="M238" s="192">
        <v>0</v>
      </c>
      <c r="N238" s="192">
        <v>0</v>
      </c>
      <c r="O238" s="192">
        <v>0</v>
      </c>
      <c r="P238" s="192">
        <v>0</v>
      </c>
      <c r="Q238" s="192">
        <v>0</v>
      </c>
      <c r="R238" s="192">
        <v>0</v>
      </c>
      <c r="S238" s="192">
        <v>0</v>
      </c>
      <c r="T238" s="192">
        <v>0</v>
      </c>
      <c r="U238" s="192">
        <v>0</v>
      </c>
      <c r="V238" s="192">
        <v>0</v>
      </c>
      <c r="W238" s="192">
        <v>0</v>
      </c>
      <c r="DA238" s="149" t="s">
        <v>327</v>
      </c>
    </row>
    <row r="239" spans="1:105" ht="11.5" customHeight="1" x14ac:dyDescent="0.35">
      <c r="A239" s="153" t="s">
        <v>25</v>
      </c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DA239" s="155"/>
    </row>
    <row r="240" spans="1:105" ht="11.5" customHeight="1" x14ac:dyDescent="0.35">
      <c r="A240" s="156" t="s">
        <v>57</v>
      </c>
      <c r="B240" s="190">
        <v>250.0971350666002</v>
      </c>
      <c r="C240" s="190">
        <v>251.33897858501868</v>
      </c>
      <c r="D240" s="190">
        <v>252.40230965227065</v>
      </c>
      <c r="E240" s="190">
        <v>251.5957468613154</v>
      </c>
      <c r="F240" s="190">
        <v>249.24009181785976</v>
      </c>
      <c r="G240" s="190">
        <v>249.33608510061941</v>
      </c>
      <c r="H240" s="190">
        <v>249.64644270265617</v>
      </c>
      <c r="I240" s="190">
        <v>248.45373967261639</v>
      </c>
      <c r="J240" s="190">
        <v>238.25704062146414</v>
      </c>
      <c r="K240" s="190">
        <v>230.26892654369377</v>
      </c>
      <c r="L240" s="190">
        <v>220.5256201693411</v>
      </c>
      <c r="M240" s="190">
        <v>213.45749999714755</v>
      </c>
      <c r="N240" s="190">
        <v>210.57031834448949</v>
      </c>
      <c r="O240" s="190">
        <v>203.83152513094421</v>
      </c>
      <c r="P240" s="190">
        <v>199.82712458336073</v>
      </c>
      <c r="Q240" s="190">
        <v>199.68538765281477</v>
      </c>
      <c r="R240" s="190">
        <v>191.59641012505844</v>
      </c>
      <c r="S240" s="190">
        <v>184.42778477867452</v>
      </c>
      <c r="T240" s="190">
        <v>186.32536575452897</v>
      </c>
      <c r="U240" s="190">
        <v>188.10803041452397</v>
      </c>
      <c r="V240" s="190">
        <v>200.09071903182942</v>
      </c>
      <c r="W240" s="190">
        <v>195.81136402156596</v>
      </c>
      <c r="DA240" s="158" t="s">
        <v>328</v>
      </c>
    </row>
    <row r="241" spans="1:105" ht="11.5" customHeight="1" x14ac:dyDescent="0.35">
      <c r="A241" s="162" t="s">
        <v>13</v>
      </c>
      <c r="B241" s="192">
        <v>223.97034691491291</v>
      </c>
      <c r="C241" s="192">
        <v>228.31024263988468</v>
      </c>
      <c r="D241" s="192">
        <v>233.23104894136154</v>
      </c>
      <c r="E241" s="192">
        <v>223.10075782949608</v>
      </c>
      <c r="F241" s="192">
        <v>235.89632818068856</v>
      </c>
      <c r="G241" s="192">
        <v>228.32159354217754</v>
      </c>
      <c r="H241" s="192">
        <v>224.10554658509469</v>
      </c>
      <c r="I241" s="192">
        <v>215.87224043901853</v>
      </c>
      <c r="J241" s="192">
        <v>207.42592860180679</v>
      </c>
      <c r="K241" s="192">
        <v>197.2063211899985</v>
      </c>
      <c r="L241" s="192">
        <v>187.58287397219726</v>
      </c>
      <c r="M241" s="192">
        <v>184.40130874891287</v>
      </c>
      <c r="N241" s="192">
        <v>181.00878392596815</v>
      </c>
      <c r="O241" s="192">
        <v>171.31968081844681</v>
      </c>
      <c r="P241" s="192">
        <v>167.89774677022146</v>
      </c>
      <c r="Q241" s="192">
        <v>172.88760840102694</v>
      </c>
      <c r="R241" s="192">
        <v>171.77474873234192</v>
      </c>
      <c r="S241" s="192">
        <v>163.63176668961492</v>
      </c>
      <c r="T241" s="192">
        <v>173.94359142664237</v>
      </c>
      <c r="U241" s="192">
        <v>168.79904115061919</v>
      </c>
      <c r="V241" s="192">
        <v>166.63806873874191</v>
      </c>
      <c r="W241" s="192">
        <v>166.7568404359755</v>
      </c>
      <c r="DA241" s="149" t="s">
        <v>329</v>
      </c>
    </row>
    <row r="242" spans="1:105" ht="11.5" customHeight="1" x14ac:dyDescent="0.35">
      <c r="A242" s="162" t="s">
        <v>15</v>
      </c>
      <c r="B242" s="192">
        <v>252.55274620821342</v>
      </c>
      <c r="C242" s="192">
        <v>253.6002835753126</v>
      </c>
      <c r="D242" s="192">
        <v>254.76931071979632</v>
      </c>
      <c r="E242" s="192">
        <v>255.19742395025972</v>
      </c>
      <c r="F242" s="192">
        <v>250.46571077316884</v>
      </c>
      <c r="G242" s="192">
        <v>251.28794688529371</v>
      </c>
      <c r="H242" s="192">
        <v>252.55000711520938</v>
      </c>
      <c r="I242" s="192">
        <v>251.05565926959713</v>
      </c>
      <c r="J242" s="192">
        <v>242.41283746153854</v>
      </c>
      <c r="K242" s="192">
        <v>233.28360136216747</v>
      </c>
      <c r="L242" s="192">
        <v>225.08682552798152</v>
      </c>
      <c r="M242" s="192">
        <v>216.37287485690825</v>
      </c>
      <c r="N242" s="192">
        <v>215.64684108549372</v>
      </c>
      <c r="O242" s="192">
        <v>208.23118657705112</v>
      </c>
      <c r="P242" s="192">
        <v>202.89741731504003</v>
      </c>
      <c r="Q242" s="192">
        <v>202.56543723653721</v>
      </c>
      <c r="R242" s="192">
        <v>195.28189419101778</v>
      </c>
      <c r="S242" s="192">
        <v>187.75297442898133</v>
      </c>
      <c r="T242" s="192">
        <v>190.36591802605363</v>
      </c>
      <c r="U242" s="192">
        <v>192.04667070667796</v>
      </c>
      <c r="V242" s="192">
        <v>206.55070687649604</v>
      </c>
      <c r="W242" s="192">
        <v>203.52297998682209</v>
      </c>
      <c r="DA242" s="149" t="s">
        <v>330</v>
      </c>
    </row>
    <row r="243" spans="1:105" ht="11.5" customHeight="1" x14ac:dyDescent="0.35">
      <c r="A243" s="162" t="s">
        <v>17</v>
      </c>
      <c r="B243" s="192">
        <v>275.52103910141739</v>
      </c>
      <c r="C243" s="192">
        <v>266.71693962254449</v>
      </c>
      <c r="D243" s="192">
        <v>257.26416779253452</v>
      </c>
      <c r="E243" s="192">
        <v>244.65457578204564</v>
      </c>
      <c r="F243" s="192">
        <v>242.79133339797465</v>
      </c>
      <c r="G243" s="192">
        <v>216.75672412251788</v>
      </c>
      <c r="H243" s="192">
        <v>222.2060838149427</v>
      </c>
      <c r="I243" s="192">
        <v>222.301740440255</v>
      </c>
      <c r="J243" s="192">
        <v>241.22927307622632</v>
      </c>
      <c r="K243" s="192">
        <v>229.46186203431103</v>
      </c>
      <c r="L243" s="192">
        <v>217.85091673432268</v>
      </c>
      <c r="M243" s="192">
        <v>229.50637776720023</v>
      </c>
      <c r="N243" s="192">
        <v>188.37339099532775</v>
      </c>
      <c r="O243" s="192">
        <v>168.9790691127796</v>
      </c>
      <c r="P243" s="192">
        <v>160.82116683391646</v>
      </c>
      <c r="Q243" s="192">
        <v>185.62273736833163</v>
      </c>
      <c r="R243" s="192">
        <v>161.24675283854091</v>
      </c>
      <c r="S243" s="192">
        <v>159.15477585491618</v>
      </c>
      <c r="T243" s="192">
        <v>170.11685172662021</v>
      </c>
      <c r="U243" s="192">
        <v>166.00965107646621</v>
      </c>
      <c r="V243" s="192">
        <v>184.93225157786094</v>
      </c>
      <c r="W243" s="192">
        <v>216.80374456703441</v>
      </c>
      <c r="DA243" s="149" t="s">
        <v>331</v>
      </c>
    </row>
    <row r="244" spans="1:105" ht="11.5" customHeight="1" x14ac:dyDescent="0.35">
      <c r="A244" s="162" t="s">
        <v>19</v>
      </c>
      <c r="B244" s="192">
        <v>217.23388211085549</v>
      </c>
      <c r="C244" s="192">
        <v>215.44373068423781</v>
      </c>
      <c r="D244" s="192">
        <v>213.47197002423539</v>
      </c>
      <c r="E244" s="192">
        <v>204.79587520665504</v>
      </c>
      <c r="F244" s="192">
        <v>209.56826495242726</v>
      </c>
      <c r="G244" s="192">
        <v>202.19960503826167</v>
      </c>
      <c r="H244" s="192">
        <v>218.06798531339086</v>
      </c>
      <c r="I244" s="192">
        <v>198.01626672602541</v>
      </c>
      <c r="J244" s="192">
        <v>185.63563987143831</v>
      </c>
      <c r="K244" s="192">
        <v>177.58815888483383</v>
      </c>
      <c r="L244" s="192">
        <v>174.01276309241356</v>
      </c>
      <c r="M244" s="192">
        <v>164.08427462618249</v>
      </c>
      <c r="N244" s="192">
        <v>164.19316921648027</v>
      </c>
      <c r="O244" s="192">
        <v>166.90507612751918</v>
      </c>
      <c r="P244" s="192">
        <v>149.08274998133123</v>
      </c>
      <c r="Q244" s="192">
        <v>150.89358035297596</v>
      </c>
      <c r="R244" s="192">
        <v>145.47444302894817</v>
      </c>
      <c r="S244" s="192">
        <v>149.10273760191183</v>
      </c>
      <c r="T244" s="192">
        <v>150.17728897367724</v>
      </c>
      <c r="U244" s="192">
        <v>152.57627118644069</v>
      </c>
      <c r="V244" s="192">
        <v>165.12652410607669</v>
      </c>
      <c r="W244" s="192">
        <v>206.0630590339893</v>
      </c>
      <c r="DA244" s="149" t="s">
        <v>332</v>
      </c>
    </row>
    <row r="245" spans="1:105" ht="11.5" customHeight="1" x14ac:dyDescent="0.35">
      <c r="A245" s="162" t="s">
        <v>22</v>
      </c>
      <c r="B245" s="192">
        <v>0</v>
      </c>
      <c r="C245" s="192">
        <v>0</v>
      </c>
      <c r="D245" s="192">
        <v>0</v>
      </c>
      <c r="E245" s="192">
        <v>0</v>
      </c>
      <c r="F245" s="192">
        <v>0</v>
      </c>
      <c r="G245" s="192">
        <v>0</v>
      </c>
      <c r="H245" s="192">
        <v>0</v>
      </c>
      <c r="I245" s="192">
        <v>0</v>
      </c>
      <c r="J245" s="192">
        <v>0</v>
      </c>
      <c r="K245" s="192">
        <v>0</v>
      </c>
      <c r="L245" s="192">
        <v>0</v>
      </c>
      <c r="M245" s="192">
        <v>0</v>
      </c>
      <c r="N245" s="192">
        <v>0</v>
      </c>
      <c r="O245" s="192">
        <v>0</v>
      </c>
      <c r="P245" s="192">
        <v>0</v>
      </c>
      <c r="Q245" s="192">
        <v>0</v>
      </c>
      <c r="R245" s="192">
        <v>0</v>
      </c>
      <c r="S245" s="192">
        <v>0</v>
      </c>
      <c r="T245" s="192">
        <v>0</v>
      </c>
      <c r="U245" s="192">
        <v>0</v>
      </c>
      <c r="V245" s="192">
        <v>0</v>
      </c>
      <c r="W245" s="192">
        <v>0</v>
      </c>
      <c r="DA245" s="149" t="s">
        <v>333</v>
      </c>
    </row>
    <row r="246" spans="1:105" ht="11.5" customHeight="1" x14ac:dyDescent="0.35">
      <c r="A246" s="159" t="s">
        <v>58</v>
      </c>
      <c r="B246" s="191">
        <v>973.95477711604008</v>
      </c>
      <c r="C246" s="191">
        <v>967.37585233489244</v>
      </c>
      <c r="D246" s="191">
        <v>951.9459125859222</v>
      </c>
      <c r="E246" s="191">
        <v>953.71073722196138</v>
      </c>
      <c r="F246" s="191">
        <v>950.86044830019523</v>
      </c>
      <c r="G246" s="191">
        <v>937.8047750393971</v>
      </c>
      <c r="H246" s="191">
        <v>920.00916654230832</v>
      </c>
      <c r="I246" s="191">
        <v>906.31414527608547</v>
      </c>
      <c r="J246" s="191">
        <v>887.24386982555154</v>
      </c>
      <c r="K246" s="191">
        <v>878.16145192886745</v>
      </c>
      <c r="L246" s="191">
        <v>869.36171387677928</v>
      </c>
      <c r="M246" s="191">
        <v>851.94490779976923</v>
      </c>
      <c r="N246" s="191">
        <v>831.64247917700902</v>
      </c>
      <c r="O246" s="191">
        <v>814.05924850027122</v>
      </c>
      <c r="P246" s="191">
        <v>788.78317214011713</v>
      </c>
      <c r="Q246" s="191">
        <v>773.93085914216476</v>
      </c>
      <c r="R246" s="191">
        <v>737.48927037679084</v>
      </c>
      <c r="S246" s="191">
        <v>713.7032922957502</v>
      </c>
      <c r="T246" s="191">
        <v>679.11219053059665</v>
      </c>
      <c r="U246" s="191">
        <v>659.95286164527079</v>
      </c>
      <c r="V246" s="191">
        <v>651.07980702128475</v>
      </c>
      <c r="W246" s="191">
        <v>648.55469407241458</v>
      </c>
      <c r="DA246" s="161" t="s">
        <v>334</v>
      </c>
    </row>
    <row r="247" spans="1:105" ht="11.5" customHeight="1" x14ac:dyDescent="0.35">
      <c r="A247" s="162" t="s">
        <v>12</v>
      </c>
      <c r="B247" s="192">
        <v>889.6914236780392</v>
      </c>
      <c r="C247" s="192">
        <v>896.40679743835551</v>
      </c>
      <c r="D247" s="192">
        <v>880.75159728684685</v>
      </c>
      <c r="E247" s="192">
        <v>883.4897494345613</v>
      </c>
      <c r="F247" s="192">
        <v>871.00575734492111</v>
      </c>
      <c r="G247" s="192">
        <v>867.79374341371965</v>
      </c>
      <c r="H247" s="192">
        <v>849.96516116765474</v>
      </c>
      <c r="I247" s="192">
        <v>836.51183861741572</v>
      </c>
      <c r="J247" s="192">
        <v>820.33642740530934</v>
      </c>
      <c r="K247" s="192">
        <v>819.97749461872843</v>
      </c>
      <c r="L247" s="192">
        <v>800.78968854664481</v>
      </c>
      <c r="M247" s="192">
        <v>788.82312850646906</v>
      </c>
      <c r="N247" s="192">
        <v>766.88595873354302</v>
      </c>
      <c r="O247" s="192">
        <v>744.41271902964331</v>
      </c>
      <c r="P247" s="192">
        <v>725.05854082643452</v>
      </c>
      <c r="Q247" s="192">
        <v>709.7173435870252</v>
      </c>
      <c r="R247" s="192">
        <v>668.9116079503425</v>
      </c>
      <c r="S247" s="192">
        <v>647.04255713705379</v>
      </c>
      <c r="T247" s="192">
        <v>626.37111137737406</v>
      </c>
      <c r="U247" s="192">
        <v>598.89876630688423</v>
      </c>
      <c r="V247" s="192">
        <v>590.12991700006046</v>
      </c>
      <c r="W247" s="192">
        <v>583.00970915878304</v>
      </c>
      <c r="DA247" s="149" t="s">
        <v>335</v>
      </c>
    </row>
    <row r="248" spans="1:105" ht="11.5" customHeight="1" x14ac:dyDescent="0.35">
      <c r="A248" s="164" t="s">
        <v>29</v>
      </c>
      <c r="B248" s="193">
        <v>973.32549638124704</v>
      </c>
      <c r="C248" s="193">
        <v>969.14492535889485</v>
      </c>
      <c r="D248" s="193">
        <v>964.5209027684374</v>
      </c>
      <c r="E248" s="193">
        <v>958.76313394738929</v>
      </c>
      <c r="F248" s="193">
        <v>951.8862494947706</v>
      </c>
      <c r="G248" s="193">
        <v>943.90760036347785</v>
      </c>
      <c r="H248" s="193">
        <v>934.84714966022614</v>
      </c>
      <c r="I248" s="193">
        <v>924.72734968168083</v>
      </c>
      <c r="J248" s="193">
        <v>913.57300557504323</v>
      </c>
      <c r="K248" s="193">
        <v>901.41112711943799</v>
      </c>
      <c r="L248" s="193">
        <v>888.27077026061306</v>
      </c>
      <c r="M248" s="193">
        <v>874.1828700569024</v>
      </c>
      <c r="N248" s="193">
        <v>859.18006675861636</v>
      </c>
      <c r="O248" s="193">
        <v>843.29652676318142</v>
      </c>
      <c r="P248" s="193">
        <v>826.56776014737818</v>
      </c>
      <c r="Q248" s="193">
        <v>809.03043647828326</v>
      </c>
      <c r="R248" s="193">
        <v>786.38779648376408</v>
      </c>
      <c r="S248" s="193">
        <v>770.5379484876006</v>
      </c>
      <c r="T248" s="193">
        <v>753.89560809162901</v>
      </c>
      <c r="U248" s="193">
        <v>733.55496982988586</v>
      </c>
      <c r="V248" s="193">
        <v>721.86280178997254</v>
      </c>
      <c r="W248" s="193">
        <v>714.6441737720728</v>
      </c>
      <c r="DA248" s="166" t="s">
        <v>336</v>
      </c>
    </row>
  </sheetData>
  <mergeCells count="1">
    <mergeCell ref="B57:V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85B-9F0D-4E79-A420-2FD33FE90C6A}">
  <sheetPr>
    <tabColor theme="1" tint="0.249977111117893"/>
    <pageSetUpPr fitToPage="1"/>
  </sheetPr>
  <dimension ref="A1:DA125"/>
  <sheetViews>
    <sheetView showGridLines="0" workbookViewId="0">
      <pane xSplit="1" ySplit="1" topLeftCell="P18" activePane="bottomRight" state="frozen"/>
      <selection activeCell="B2" sqref="B2"/>
      <selection pane="topRight" activeCell="B2" sqref="B2"/>
      <selection pane="bottomLeft" activeCell="B2" sqref="B2"/>
      <selection pane="bottomRight" activeCell="P1" sqref="B1:P1048576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337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X1" s="145"/>
      <c r="Y1" s="145"/>
      <c r="Z1" s="145"/>
      <c r="AA1" s="145"/>
      <c r="AB1" s="145"/>
      <c r="AC1" s="145"/>
      <c r="AD1" s="145"/>
      <c r="AE1" s="145"/>
      <c r="AF1" s="145"/>
      <c r="DA1" s="147" t="s">
        <v>156</v>
      </c>
    </row>
    <row r="2" spans="1:105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DA2" s="196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97" t="s">
        <v>10</v>
      </c>
      <c r="B4" s="198">
        <f t="shared" ref="B4:W4" si="0">SUM(B5:B7)</f>
        <v>716199.53774462477</v>
      </c>
      <c r="C4" s="198">
        <f t="shared" si="0"/>
        <v>702701.5149730664</v>
      </c>
      <c r="D4" s="198">
        <f t="shared" si="0"/>
        <v>691692.46780411829</v>
      </c>
      <c r="E4" s="198">
        <f t="shared" si="0"/>
        <v>710320.05343224725</v>
      </c>
      <c r="F4" s="198">
        <f t="shared" si="0"/>
        <v>786952.10146952374</v>
      </c>
      <c r="G4" s="198">
        <f t="shared" si="0"/>
        <v>851608.1127672554</v>
      </c>
      <c r="H4" s="198">
        <f t="shared" si="0"/>
        <v>891480.92583355145</v>
      </c>
      <c r="I4" s="198">
        <f t="shared" si="0"/>
        <v>948385.37860387494</v>
      </c>
      <c r="J4" s="198">
        <f t="shared" si="0"/>
        <v>955460.26871001243</v>
      </c>
      <c r="K4" s="198">
        <f t="shared" si="0"/>
        <v>900951.79078118061</v>
      </c>
      <c r="L4" s="198">
        <f t="shared" si="0"/>
        <v>948313.48767635156</v>
      </c>
      <c r="M4" s="198">
        <f t="shared" si="0"/>
        <v>1011072.9641622459</v>
      </c>
      <c r="N4" s="198">
        <f t="shared" si="0"/>
        <v>1015595.1353740951</v>
      </c>
      <c r="O4" s="198">
        <f t="shared" si="0"/>
        <v>1034457.3899000011</v>
      </c>
      <c r="P4" s="198">
        <f t="shared" si="0"/>
        <v>1078761.6927241287</v>
      </c>
      <c r="Q4" s="198">
        <f t="shared" si="0"/>
        <v>1121094.9447250029</v>
      </c>
      <c r="R4" s="198">
        <f t="shared" si="0"/>
        <v>1191347.092237446</v>
      </c>
      <c r="S4" s="198">
        <f t="shared" si="0"/>
        <v>1292884.9629762708</v>
      </c>
      <c r="T4" s="198">
        <f t="shared" si="0"/>
        <v>1388337.8232484832</v>
      </c>
      <c r="U4" s="198">
        <f t="shared" si="0"/>
        <v>1453134.9578117444</v>
      </c>
      <c r="V4" s="198">
        <f t="shared" si="0"/>
        <v>406536.0037337814</v>
      </c>
      <c r="W4" s="198">
        <f t="shared" si="0"/>
        <v>534311.64310052525</v>
      </c>
      <c r="DA4" s="199" t="s">
        <v>338</v>
      </c>
    </row>
    <row r="5" spans="1:105" ht="11.5" customHeight="1" x14ac:dyDescent="0.35">
      <c r="A5" s="200" t="s">
        <v>12</v>
      </c>
      <c r="B5" s="163">
        <v>82338.13263915779</v>
      </c>
      <c r="C5" s="163">
        <v>79436.399846937245</v>
      </c>
      <c r="D5" s="163">
        <v>80334.159801210801</v>
      </c>
      <c r="E5" s="163">
        <v>82499.599847427715</v>
      </c>
      <c r="F5" s="163">
        <v>85968.387331822261</v>
      </c>
      <c r="G5" s="163">
        <v>89851.225520774533</v>
      </c>
      <c r="H5" s="163">
        <v>93342.474127942638</v>
      </c>
      <c r="I5" s="163">
        <v>99980.35047151029</v>
      </c>
      <c r="J5" s="163">
        <v>96178.174589889852</v>
      </c>
      <c r="K5" s="163">
        <v>93860.581772900943</v>
      </c>
      <c r="L5" s="163">
        <v>96690.657490001977</v>
      </c>
      <c r="M5" s="163">
        <v>99620.061922682624</v>
      </c>
      <c r="N5" s="163">
        <v>93829.836969139593</v>
      </c>
      <c r="O5" s="163">
        <v>89350.721861301194</v>
      </c>
      <c r="P5" s="163">
        <v>89252.902634975297</v>
      </c>
      <c r="Q5" s="163">
        <v>93857.833057810058</v>
      </c>
      <c r="R5" s="163">
        <v>99825.85302994329</v>
      </c>
      <c r="S5" s="163">
        <v>105723.81490283168</v>
      </c>
      <c r="T5" s="163">
        <v>111868.56176820378</v>
      </c>
      <c r="U5" s="163">
        <v>114681.00020464537</v>
      </c>
      <c r="V5" s="163">
        <v>45844.97419315904</v>
      </c>
      <c r="W5" s="163">
        <v>68551.550106408307</v>
      </c>
      <c r="DA5" s="149" t="s">
        <v>339</v>
      </c>
    </row>
    <row r="6" spans="1:105" ht="11.5" customHeight="1" x14ac:dyDescent="0.35">
      <c r="A6" s="200" t="s">
        <v>340</v>
      </c>
      <c r="B6" s="163">
        <v>306172.9291438543</v>
      </c>
      <c r="C6" s="163">
        <v>305381.90207946062</v>
      </c>
      <c r="D6" s="163">
        <v>295991.4376759681</v>
      </c>
      <c r="E6" s="163">
        <v>310109.51525955868</v>
      </c>
      <c r="F6" s="163">
        <v>332477.50154098193</v>
      </c>
      <c r="G6" s="163">
        <v>357593.62254114007</v>
      </c>
      <c r="H6" s="163">
        <v>373354.14440862497</v>
      </c>
      <c r="I6" s="163">
        <v>387145.48929547123</v>
      </c>
      <c r="J6" s="163">
        <v>378136.70382675598</v>
      </c>
      <c r="K6" s="163">
        <v>349601.12512606301</v>
      </c>
      <c r="L6" s="163">
        <v>361468.37557870039</v>
      </c>
      <c r="M6" s="163">
        <v>396517.93670652737</v>
      </c>
      <c r="N6" s="163">
        <v>396914.91741850402</v>
      </c>
      <c r="O6" s="163">
        <v>408240.02228308714</v>
      </c>
      <c r="P6" s="163">
        <v>434420.82606916764</v>
      </c>
      <c r="Q6" s="163">
        <v>457365.18676886871</v>
      </c>
      <c r="R6" s="163">
        <v>510018.1179450627</v>
      </c>
      <c r="S6" s="163">
        <v>558891.66414181876</v>
      </c>
      <c r="T6" s="163">
        <v>587402.90823263023</v>
      </c>
      <c r="U6" s="163">
        <v>599350.45484837051</v>
      </c>
      <c r="V6" s="163">
        <v>162678.00551652178</v>
      </c>
      <c r="W6" s="163">
        <v>233384.25973631896</v>
      </c>
      <c r="DA6" s="149" t="s">
        <v>341</v>
      </c>
    </row>
    <row r="7" spans="1:105" ht="11.5" customHeight="1" x14ac:dyDescent="0.35">
      <c r="A7" s="200" t="s">
        <v>342</v>
      </c>
      <c r="B7" s="163">
        <v>327688.47596161265</v>
      </c>
      <c r="C7" s="163">
        <v>317883.21304666856</v>
      </c>
      <c r="D7" s="163">
        <v>315366.87032693939</v>
      </c>
      <c r="E7" s="163">
        <v>317710.93832526088</v>
      </c>
      <c r="F7" s="163">
        <v>368506.21259671956</v>
      </c>
      <c r="G7" s="163">
        <v>404163.26470534079</v>
      </c>
      <c r="H7" s="163">
        <v>424784.30729698378</v>
      </c>
      <c r="I7" s="163">
        <v>461259.53883689339</v>
      </c>
      <c r="J7" s="163">
        <v>481145.39029336662</v>
      </c>
      <c r="K7" s="163">
        <v>457490.08388221671</v>
      </c>
      <c r="L7" s="163">
        <v>490154.45460764918</v>
      </c>
      <c r="M7" s="163">
        <v>514934.96553303581</v>
      </c>
      <c r="N7" s="163">
        <v>524850.3809864514</v>
      </c>
      <c r="O7" s="163">
        <v>536866.64575561276</v>
      </c>
      <c r="P7" s="163">
        <v>555087.96401998575</v>
      </c>
      <c r="Q7" s="163">
        <v>569871.92489832407</v>
      </c>
      <c r="R7" s="163">
        <v>581503.12126244011</v>
      </c>
      <c r="S7" s="163">
        <v>628269.48393162049</v>
      </c>
      <c r="T7" s="163">
        <v>689066.35324764939</v>
      </c>
      <c r="U7" s="163">
        <v>739103.50275872857</v>
      </c>
      <c r="V7" s="163">
        <v>198013.02402410054</v>
      </c>
      <c r="W7" s="163">
        <v>232375.83325779802</v>
      </c>
      <c r="DA7" s="149" t="s">
        <v>343</v>
      </c>
    </row>
    <row r="8" spans="1:105" ht="11.5" customHeight="1" x14ac:dyDescent="0.35">
      <c r="A8" s="201" t="s">
        <v>18</v>
      </c>
      <c r="B8" s="202">
        <f t="shared" ref="B8:W8" si="1">SUM(B9:B11)</f>
        <v>25990.504364607496</v>
      </c>
      <c r="C8" s="202">
        <f t="shared" si="1"/>
        <v>25150.487273653893</v>
      </c>
      <c r="D8" s="202">
        <f t="shared" si="1"/>
        <v>25611.901417267523</v>
      </c>
      <c r="E8" s="202">
        <f t="shared" si="1"/>
        <v>25775.984780215138</v>
      </c>
      <c r="F8" s="202">
        <f t="shared" si="1"/>
        <v>27337.70051460098</v>
      </c>
      <c r="G8" s="202">
        <f t="shared" si="1"/>
        <v>29161.590419939268</v>
      </c>
      <c r="H8" s="202">
        <f t="shared" si="1"/>
        <v>31258.293912827739</v>
      </c>
      <c r="I8" s="202">
        <f t="shared" si="1"/>
        <v>33677.920902761107</v>
      </c>
      <c r="J8" s="202">
        <f t="shared" si="1"/>
        <v>34432.291242932326</v>
      </c>
      <c r="K8" s="202">
        <f t="shared" si="1"/>
        <v>30636.013909094465</v>
      </c>
      <c r="L8" s="202">
        <f t="shared" si="1"/>
        <v>36538.745152178075</v>
      </c>
      <c r="M8" s="202">
        <f t="shared" si="1"/>
        <v>39490.256961847736</v>
      </c>
      <c r="N8" s="202">
        <f t="shared" si="1"/>
        <v>37754.571303933873</v>
      </c>
      <c r="O8" s="202">
        <f t="shared" si="1"/>
        <v>37513.182491128173</v>
      </c>
      <c r="P8" s="202">
        <f t="shared" si="1"/>
        <v>41902.932890057717</v>
      </c>
      <c r="Q8" s="202">
        <f t="shared" si="1"/>
        <v>43383.701467300671</v>
      </c>
      <c r="R8" s="202">
        <f t="shared" si="1"/>
        <v>44015.691895198426</v>
      </c>
      <c r="S8" s="202">
        <f t="shared" si="1"/>
        <v>47277.198425138136</v>
      </c>
      <c r="T8" s="202">
        <f t="shared" si="1"/>
        <v>48756.504492687745</v>
      </c>
      <c r="U8" s="202">
        <f t="shared" si="1"/>
        <v>47794.32055552191</v>
      </c>
      <c r="V8" s="202">
        <f t="shared" si="1"/>
        <v>44687.26540335294</v>
      </c>
      <c r="W8" s="202">
        <f t="shared" si="1"/>
        <v>46525.464771967258</v>
      </c>
      <c r="DA8" s="203" t="s">
        <v>344</v>
      </c>
    </row>
    <row r="9" spans="1:105" ht="11.5" customHeight="1" x14ac:dyDescent="0.35">
      <c r="A9" s="200" t="s">
        <v>12</v>
      </c>
      <c r="B9" s="163">
        <v>415.25356894718698</v>
      </c>
      <c r="C9" s="163">
        <v>449.1262276439117</v>
      </c>
      <c r="D9" s="163">
        <v>415.26836419307125</v>
      </c>
      <c r="E9" s="163">
        <v>378.82428268026786</v>
      </c>
      <c r="F9" s="163">
        <v>380.32000827410417</v>
      </c>
      <c r="G9" s="163">
        <v>360.57705964383183</v>
      </c>
      <c r="H9" s="163">
        <v>346.13194447818967</v>
      </c>
      <c r="I9" s="163">
        <v>331.94181890986505</v>
      </c>
      <c r="J9" s="163">
        <v>309.42791310132645</v>
      </c>
      <c r="K9" s="163">
        <v>278.91789452663943</v>
      </c>
      <c r="L9" s="163">
        <v>255.87337828657297</v>
      </c>
      <c r="M9" s="163">
        <v>254.51253353605449</v>
      </c>
      <c r="N9" s="163">
        <v>234.1304633693222</v>
      </c>
      <c r="O9" s="163">
        <v>222.93694548451836</v>
      </c>
      <c r="P9" s="163">
        <v>250.57875135431195</v>
      </c>
      <c r="Q9" s="163">
        <v>245.71006561027897</v>
      </c>
      <c r="R9" s="163">
        <v>249.16581900703417</v>
      </c>
      <c r="S9" s="163">
        <v>249.38452671630412</v>
      </c>
      <c r="T9" s="163">
        <v>252.96236049529722</v>
      </c>
      <c r="U9" s="163">
        <v>262.67151572750964</v>
      </c>
      <c r="V9" s="163">
        <v>228.45080186810708</v>
      </c>
      <c r="W9" s="163">
        <v>272.01753324348954</v>
      </c>
      <c r="DA9" s="149" t="s">
        <v>345</v>
      </c>
    </row>
    <row r="10" spans="1:105" ht="11.5" customHeight="1" x14ac:dyDescent="0.35">
      <c r="A10" s="200" t="s">
        <v>340</v>
      </c>
      <c r="B10" s="163">
        <v>1584.2301623788003</v>
      </c>
      <c r="C10" s="163">
        <v>1548.4561318122164</v>
      </c>
      <c r="D10" s="163">
        <v>1535.2549470385038</v>
      </c>
      <c r="E10" s="163">
        <v>1581.5275406198557</v>
      </c>
      <c r="F10" s="163">
        <v>1654.9073079083378</v>
      </c>
      <c r="G10" s="163">
        <v>1736.1596102198839</v>
      </c>
      <c r="H10" s="163">
        <v>1852.1548762277093</v>
      </c>
      <c r="I10" s="163">
        <v>1933.562251827381</v>
      </c>
      <c r="J10" s="163">
        <v>1903.6870929808006</v>
      </c>
      <c r="K10" s="163">
        <v>1776.8115156524784</v>
      </c>
      <c r="L10" s="163">
        <v>1853.6420323263114</v>
      </c>
      <c r="M10" s="163">
        <v>1860.1834212164858</v>
      </c>
      <c r="N10" s="163">
        <v>1878.9685740053615</v>
      </c>
      <c r="O10" s="163">
        <v>1875.0013508322518</v>
      </c>
      <c r="P10" s="163">
        <v>2137.4599238597216</v>
      </c>
      <c r="Q10" s="163">
        <v>2168.8837952995168</v>
      </c>
      <c r="R10" s="163">
        <v>2191.4782196800415</v>
      </c>
      <c r="S10" s="163">
        <v>2227.8357503763091</v>
      </c>
      <c r="T10" s="163">
        <v>2276.3267130228228</v>
      </c>
      <c r="U10" s="163">
        <v>2374.5443351496892</v>
      </c>
      <c r="V10" s="163">
        <v>2153.2466091142114</v>
      </c>
      <c r="W10" s="163">
        <v>2490.2632392567934</v>
      </c>
      <c r="DA10" s="149" t="s">
        <v>346</v>
      </c>
    </row>
    <row r="11" spans="1:105" ht="11.5" customHeight="1" x14ac:dyDescent="0.35">
      <c r="A11" s="204" t="s">
        <v>342</v>
      </c>
      <c r="B11" s="165">
        <v>23991.020633281507</v>
      </c>
      <c r="C11" s="165">
        <v>23152.904914197763</v>
      </c>
      <c r="D11" s="165">
        <v>23661.378106035947</v>
      </c>
      <c r="E11" s="165">
        <v>23815.632956915015</v>
      </c>
      <c r="F11" s="165">
        <v>25302.473198418538</v>
      </c>
      <c r="G11" s="165">
        <v>27064.853750075552</v>
      </c>
      <c r="H11" s="165">
        <v>29060.007092121839</v>
      </c>
      <c r="I11" s="165">
        <v>31412.41683202386</v>
      </c>
      <c r="J11" s="165">
        <v>32219.176236850202</v>
      </c>
      <c r="K11" s="165">
        <v>28580.284498915345</v>
      </c>
      <c r="L11" s="165">
        <v>34429.229741565192</v>
      </c>
      <c r="M11" s="165">
        <v>37375.561007095195</v>
      </c>
      <c r="N11" s="165">
        <v>35641.472266559191</v>
      </c>
      <c r="O11" s="165">
        <v>35415.244194811399</v>
      </c>
      <c r="P11" s="165">
        <v>39514.894214843684</v>
      </c>
      <c r="Q11" s="165">
        <v>40969.107606390877</v>
      </c>
      <c r="R11" s="165">
        <v>41575.047856511352</v>
      </c>
      <c r="S11" s="165">
        <v>44799.97814804552</v>
      </c>
      <c r="T11" s="165">
        <v>46227.215419169625</v>
      </c>
      <c r="U11" s="165">
        <v>45157.104704644713</v>
      </c>
      <c r="V11" s="165">
        <v>42305.567992370619</v>
      </c>
      <c r="W11" s="165">
        <v>43763.183999466972</v>
      </c>
      <c r="DA11" s="166" t="s">
        <v>347</v>
      </c>
    </row>
    <row r="12" spans="1:105" ht="11.5" customHeight="1" x14ac:dyDescent="0.35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DA12" s="196"/>
    </row>
    <row r="13" spans="1:105" ht="11.5" customHeight="1" x14ac:dyDescent="0.35">
      <c r="A13" s="150" t="s">
        <v>24</v>
      </c>
      <c r="B13" s="151">
        <f t="shared" ref="B13:W13" si="2">SUM(B14,B18)</f>
        <v>6342.1877314397871</v>
      </c>
      <c r="C13" s="151">
        <f t="shared" si="2"/>
        <v>6150.3692286143259</v>
      </c>
      <c r="D13" s="151">
        <f t="shared" si="2"/>
        <v>6087.8763428130706</v>
      </c>
      <c r="E13" s="151">
        <f t="shared" si="2"/>
        <v>6285.3984978957196</v>
      </c>
      <c r="F13" s="151">
        <f t="shared" si="2"/>
        <v>6702.7247380844883</v>
      </c>
      <c r="G13" s="151">
        <f t="shared" si="2"/>
        <v>7091.9699073180991</v>
      </c>
      <c r="H13" s="151">
        <f t="shared" si="2"/>
        <v>7469.5683683973684</v>
      </c>
      <c r="I13" s="151">
        <f t="shared" si="2"/>
        <v>7977.5245360541621</v>
      </c>
      <c r="J13" s="151">
        <f t="shared" si="2"/>
        <v>8037.7341404473282</v>
      </c>
      <c r="K13" s="151">
        <f t="shared" si="2"/>
        <v>7362.4452835448392</v>
      </c>
      <c r="L13" s="151">
        <f t="shared" si="2"/>
        <v>7436.7021153392252</v>
      </c>
      <c r="M13" s="151">
        <f t="shared" si="2"/>
        <v>7789.6237389662037</v>
      </c>
      <c r="N13" s="151">
        <f t="shared" si="2"/>
        <v>7479.3482724310452</v>
      </c>
      <c r="O13" s="151">
        <f t="shared" si="2"/>
        <v>7399.3838976150228</v>
      </c>
      <c r="P13" s="151">
        <f t="shared" si="2"/>
        <v>7582.4973806034968</v>
      </c>
      <c r="Q13" s="151">
        <f t="shared" si="2"/>
        <v>7798.4446621547258</v>
      </c>
      <c r="R13" s="151">
        <f t="shared" si="2"/>
        <v>8125.9029822242283</v>
      </c>
      <c r="S13" s="151">
        <f t="shared" si="2"/>
        <v>8603.5009329892619</v>
      </c>
      <c r="T13" s="151">
        <f t="shared" si="2"/>
        <v>9121.5139067525015</v>
      </c>
      <c r="U13" s="151">
        <f t="shared" si="2"/>
        <v>9311.8465208457874</v>
      </c>
      <c r="V13" s="151">
        <f t="shared" si="2"/>
        <v>3896.9122150270882</v>
      </c>
      <c r="W13" s="151">
        <f t="shared" si="2"/>
        <v>5050.5524447727075</v>
      </c>
      <c r="DA13" s="152" t="s">
        <v>348</v>
      </c>
    </row>
    <row r="14" spans="1:105" ht="11.5" customHeight="1" x14ac:dyDescent="0.35">
      <c r="A14" s="197" t="s">
        <v>7</v>
      </c>
      <c r="B14" s="198">
        <f t="shared" ref="B14:C14" si="3">SUM(B15:B17)</f>
        <v>5957.6049012497642</v>
      </c>
      <c r="C14" s="198">
        <f t="shared" si="3"/>
        <v>5789.0134094017067</v>
      </c>
      <c r="D14" s="198">
        <f t="shared" ref="D14:W14" si="4">SUM(D15:D17)</f>
        <v>5706.7281746504577</v>
      </c>
      <c r="E14" s="198">
        <f t="shared" si="4"/>
        <v>5878.4640259418529</v>
      </c>
      <c r="F14" s="198">
        <f t="shared" si="4"/>
        <v>6254.7983374452142</v>
      </c>
      <c r="G14" s="198">
        <f t="shared" si="4"/>
        <v>6593.2569973026093</v>
      </c>
      <c r="H14" s="198">
        <f t="shared" si="4"/>
        <v>6907.8800215794854</v>
      </c>
      <c r="I14" s="198">
        <f t="shared" si="4"/>
        <v>7368.3585654642266</v>
      </c>
      <c r="J14" s="198">
        <f t="shared" si="4"/>
        <v>7406.8662395933989</v>
      </c>
      <c r="K14" s="198">
        <f t="shared" si="4"/>
        <v>6851.0077312438589</v>
      </c>
      <c r="L14" s="198">
        <f t="shared" si="4"/>
        <v>6853.6736004978002</v>
      </c>
      <c r="M14" s="198">
        <f t="shared" si="4"/>
        <v>7193.4007096934174</v>
      </c>
      <c r="N14" s="198">
        <f t="shared" si="4"/>
        <v>6946.6067989533703</v>
      </c>
      <c r="O14" s="198">
        <f t="shared" si="4"/>
        <v>6872.9809966888406</v>
      </c>
      <c r="P14" s="198">
        <f t="shared" si="4"/>
        <v>7068.3167352583523</v>
      </c>
      <c r="Q14" s="198">
        <f t="shared" si="4"/>
        <v>7262.1366274643378</v>
      </c>
      <c r="R14" s="198">
        <f t="shared" si="4"/>
        <v>7627.9722325064376</v>
      </c>
      <c r="S14" s="198">
        <f t="shared" si="4"/>
        <v>8055.3841861644041</v>
      </c>
      <c r="T14" s="198">
        <f t="shared" si="4"/>
        <v>8566.2108392326882</v>
      </c>
      <c r="U14" s="198">
        <f t="shared" si="4"/>
        <v>8786.7239029850152</v>
      </c>
      <c r="V14" s="198">
        <f t="shared" si="4"/>
        <v>3196.4233305898492</v>
      </c>
      <c r="W14" s="198">
        <f t="shared" si="4"/>
        <v>4246.7303284454947</v>
      </c>
      <c r="DA14" s="199" t="s">
        <v>349</v>
      </c>
    </row>
    <row r="15" spans="1:105" ht="11.5" customHeight="1" x14ac:dyDescent="0.35">
      <c r="A15" s="200" t="s">
        <v>12</v>
      </c>
      <c r="B15" s="163">
        <v>1065.1181159720177</v>
      </c>
      <c r="C15" s="163">
        <v>1021.5218772162958</v>
      </c>
      <c r="D15" s="163">
        <v>1019.1815269798445</v>
      </c>
      <c r="E15" s="163">
        <v>1038.0605136798374</v>
      </c>
      <c r="F15" s="163">
        <v>1050.3198491607393</v>
      </c>
      <c r="G15" s="163">
        <v>1075.423899508105</v>
      </c>
      <c r="H15" s="163">
        <v>1104.8616854575255</v>
      </c>
      <c r="I15" s="163">
        <v>1149.7206988334665</v>
      </c>
      <c r="J15" s="163">
        <v>1117.4175263049358</v>
      </c>
      <c r="K15" s="163">
        <v>1065.8711421595383</v>
      </c>
      <c r="L15" s="163">
        <v>1020.2941893188437</v>
      </c>
      <c r="M15" s="163">
        <v>1040.9293835154658</v>
      </c>
      <c r="N15" s="163">
        <v>956.72591404030231</v>
      </c>
      <c r="O15" s="163">
        <v>887.41614935741893</v>
      </c>
      <c r="P15" s="163">
        <v>849.20091446641652</v>
      </c>
      <c r="Q15" s="163">
        <v>856.17826378865823</v>
      </c>
      <c r="R15" s="163">
        <v>890.79518142700442</v>
      </c>
      <c r="S15" s="163">
        <v>913.96428178854205</v>
      </c>
      <c r="T15" s="163">
        <v>952.75078789161455</v>
      </c>
      <c r="U15" s="163">
        <v>975.54393376379107</v>
      </c>
      <c r="V15" s="163">
        <v>481.13050962362513</v>
      </c>
      <c r="W15" s="163">
        <v>628.58856063630049</v>
      </c>
      <c r="DA15" s="149" t="s">
        <v>350</v>
      </c>
    </row>
    <row r="16" spans="1:105" ht="11.5" customHeight="1" x14ac:dyDescent="0.35">
      <c r="A16" s="200" t="s">
        <v>340</v>
      </c>
      <c r="B16" s="163">
        <v>2687.3690624510023</v>
      </c>
      <c r="C16" s="163">
        <v>2648.7724761501795</v>
      </c>
      <c r="D16" s="163">
        <v>2573.4054839906485</v>
      </c>
      <c r="E16" s="163">
        <v>2745.910047508838</v>
      </c>
      <c r="F16" s="163">
        <v>2926.6676297370509</v>
      </c>
      <c r="G16" s="163">
        <v>3089.620005986113</v>
      </c>
      <c r="H16" s="163">
        <v>3267.431098186873</v>
      </c>
      <c r="I16" s="163">
        <v>3490.7726650033992</v>
      </c>
      <c r="J16" s="163">
        <v>3486.6657937141567</v>
      </c>
      <c r="K16" s="163">
        <v>3162.0093200617866</v>
      </c>
      <c r="L16" s="163">
        <v>3168.134228756162</v>
      </c>
      <c r="M16" s="163">
        <v>3326.2940563725533</v>
      </c>
      <c r="N16" s="163">
        <v>3209.2433748504222</v>
      </c>
      <c r="O16" s="163">
        <v>3207.8660938335115</v>
      </c>
      <c r="P16" s="163">
        <v>3349.4379523130006</v>
      </c>
      <c r="Q16" s="163">
        <v>3487.5688292302102</v>
      </c>
      <c r="R16" s="163">
        <v>3799.1849433755879</v>
      </c>
      <c r="S16" s="163">
        <v>4049.1978356228615</v>
      </c>
      <c r="T16" s="163">
        <v>4246.5108820238984</v>
      </c>
      <c r="U16" s="163">
        <v>4252.9295109223685</v>
      </c>
      <c r="V16" s="163">
        <v>1483.743103511456</v>
      </c>
      <c r="W16" s="163">
        <v>2018.3392152895292</v>
      </c>
      <c r="DA16" s="149" t="s">
        <v>351</v>
      </c>
    </row>
    <row r="17" spans="1:105" ht="11.5" customHeight="1" x14ac:dyDescent="0.35">
      <c r="A17" s="200" t="s">
        <v>342</v>
      </c>
      <c r="B17" s="163">
        <v>2205.1177228267438</v>
      </c>
      <c r="C17" s="163">
        <v>2118.7190560352315</v>
      </c>
      <c r="D17" s="163">
        <v>2114.1411636799648</v>
      </c>
      <c r="E17" s="163">
        <v>2094.4934647531772</v>
      </c>
      <c r="F17" s="163">
        <v>2277.8108585474242</v>
      </c>
      <c r="G17" s="163">
        <v>2428.2130918083908</v>
      </c>
      <c r="H17" s="163">
        <v>2535.5872379350863</v>
      </c>
      <c r="I17" s="163">
        <v>2727.8652016273609</v>
      </c>
      <c r="J17" s="163">
        <v>2802.7829195743057</v>
      </c>
      <c r="K17" s="163">
        <v>2623.1272690225346</v>
      </c>
      <c r="L17" s="163">
        <v>2665.2451824227946</v>
      </c>
      <c r="M17" s="163">
        <v>2826.1772698053983</v>
      </c>
      <c r="N17" s="163">
        <v>2780.6375100626456</v>
      </c>
      <c r="O17" s="163">
        <v>2777.6987534979098</v>
      </c>
      <c r="P17" s="163">
        <v>2869.6778684789351</v>
      </c>
      <c r="Q17" s="163">
        <v>2918.3895344454695</v>
      </c>
      <c r="R17" s="163">
        <v>2937.9921077038452</v>
      </c>
      <c r="S17" s="163">
        <v>3092.2220687530007</v>
      </c>
      <c r="T17" s="163">
        <v>3366.9491693171749</v>
      </c>
      <c r="U17" s="163">
        <v>3558.2504582988554</v>
      </c>
      <c r="V17" s="163">
        <v>1231.5497174547681</v>
      </c>
      <c r="W17" s="163">
        <v>1599.8025525196647</v>
      </c>
      <c r="DA17" s="149" t="s">
        <v>352</v>
      </c>
    </row>
    <row r="18" spans="1:105" ht="11.5" customHeight="1" x14ac:dyDescent="0.35">
      <c r="A18" s="201" t="s">
        <v>25</v>
      </c>
      <c r="B18" s="202">
        <f t="shared" ref="B18:W18" si="5">SUM(B19:B21)</f>
        <v>384.58283019002306</v>
      </c>
      <c r="C18" s="202">
        <f t="shared" si="5"/>
        <v>361.35581921261945</v>
      </c>
      <c r="D18" s="202">
        <f t="shared" si="5"/>
        <v>381.14816816261305</v>
      </c>
      <c r="E18" s="202">
        <f t="shared" si="5"/>
        <v>406.93447195386659</v>
      </c>
      <c r="F18" s="202">
        <f t="shared" si="5"/>
        <v>447.92640063927371</v>
      </c>
      <c r="G18" s="202">
        <f t="shared" si="5"/>
        <v>498.71291001548946</v>
      </c>
      <c r="H18" s="202">
        <f t="shared" si="5"/>
        <v>561.6883468178828</v>
      </c>
      <c r="I18" s="202">
        <f t="shared" si="5"/>
        <v>609.16597058993534</v>
      </c>
      <c r="J18" s="202">
        <f t="shared" si="5"/>
        <v>630.86790085392977</v>
      </c>
      <c r="K18" s="202">
        <f t="shared" si="5"/>
        <v>511.43755230098054</v>
      </c>
      <c r="L18" s="202">
        <f t="shared" si="5"/>
        <v>583.02851484142479</v>
      </c>
      <c r="M18" s="202">
        <f t="shared" si="5"/>
        <v>596.22302927278599</v>
      </c>
      <c r="N18" s="202">
        <f t="shared" si="5"/>
        <v>532.7414734776753</v>
      </c>
      <c r="O18" s="202">
        <f t="shared" si="5"/>
        <v>526.40290092618227</v>
      </c>
      <c r="P18" s="202">
        <f t="shared" si="5"/>
        <v>514.18064534514463</v>
      </c>
      <c r="Q18" s="202">
        <f t="shared" si="5"/>
        <v>536.30803469038813</v>
      </c>
      <c r="R18" s="202">
        <f t="shared" si="5"/>
        <v>497.93074971779021</v>
      </c>
      <c r="S18" s="202">
        <f t="shared" si="5"/>
        <v>548.11674682485841</v>
      </c>
      <c r="T18" s="202">
        <f t="shared" si="5"/>
        <v>555.30306751981266</v>
      </c>
      <c r="U18" s="202">
        <f t="shared" si="5"/>
        <v>525.12261786077215</v>
      </c>
      <c r="V18" s="202">
        <f t="shared" si="5"/>
        <v>700.48888443723911</v>
      </c>
      <c r="W18" s="202">
        <f t="shared" si="5"/>
        <v>803.82211632721271</v>
      </c>
      <c r="DA18" s="203" t="s">
        <v>353</v>
      </c>
    </row>
    <row r="19" spans="1:105" ht="11.5" customHeight="1" x14ac:dyDescent="0.35">
      <c r="A19" s="200" t="s">
        <v>12</v>
      </c>
      <c r="B19" s="163">
        <v>37.397959847325474</v>
      </c>
      <c r="C19" s="163">
        <v>40.997124233334148</v>
      </c>
      <c r="D19" s="163">
        <v>36.798887436738923</v>
      </c>
      <c r="E19" s="163">
        <v>31.588037924731413</v>
      </c>
      <c r="F19" s="163">
        <v>33.3387546208819</v>
      </c>
      <c r="G19" s="163">
        <v>32.226223181256422</v>
      </c>
      <c r="H19" s="163">
        <v>32.120386843771321</v>
      </c>
      <c r="I19" s="163">
        <v>30.895175801606896</v>
      </c>
      <c r="J19" s="163">
        <v>29.926126028765516</v>
      </c>
      <c r="K19" s="163">
        <v>26.824517547653876</v>
      </c>
      <c r="L19" s="163">
        <v>22.926108838749698</v>
      </c>
      <c r="M19" s="163">
        <v>20.858809933300044</v>
      </c>
      <c r="N19" s="163">
        <v>18.815544035478915</v>
      </c>
      <c r="O19" s="163">
        <v>17.532674151053655</v>
      </c>
      <c r="P19" s="163">
        <v>17.763054200366859</v>
      </c>
      <c r="Q19" s="163">
        <v>16.956651523944235</v>
      </c>
      <c r="R19" s="163">
        <v>14.974268448547427</v>
      </c>
      <c r="S19" s="163">
        <v>16.297957869613075</v>
      </c>
      <c r="T19" s="163">
        <v>16.208884898250105</v>
      </c>
      <c r="U19" s="163">
        <v>15.325233122884091</v>
      </c>
      <c r="V19" s="163">
        <v>14.672590164513007</v>
      </c>
      <c r="W19" s="163">
        <v>17.096462193767689</v>
      </c>
      <c r="DA19" s="149" t="s">
        <v>354</v>
      </c>
    </row>
    <row r="20" spans="1:105" ht="11.5" customHeight="1" x14ac:dyDescent="0.35">
      <c r="A20" s="200" t="s">
        <v>340</v>
      </c>
      <c r="B20" s="163">
        <v>63.94815037863949</v>
      </c>
      <c r="C20" s="163">
        <v>58.864926276206589</v>
      </c>
      <c r="D20" s="163">
        <v>62.094445339103139</v>
      </c>
      <c r="E20" s="163">
        <v>62.399037411226459</v>
      </c>
      <c r="F20" s="163">
        <v>72.120656079834077</v>
      </c>
      <c r="G20" s="163">
        <v>77.348785338796787</v>
      </c>
      <c r="H20" s="163">
        <v>96.652532623340122</v>
      </c>
      <c r="I20" s="163">
        <v>103.6561992820713</v>
      </c>
      <c r="J20" s="163">
        <v>104.32809456318074</v>
      </c>
      <c r="K20" s="163">
        <v>94.714488873052915</v>
      </c>
      <c r="L20" s="163">
        <v>97.307031200357713</v>
      </c>
      <c r="M20" s="163">
        <v>93.23727428388402</v>
      </c>
      <c r="N20" s="163">
        <v>86.633844888001931</v>
      </c>
      <c r="O20" s="163">
        <v>86.835462233351521</v>
      </c>
      <c r="P20" s="163">
        <v>86.094463089749269</v>
      </c>
      <c r="Q20" s="163">
        <v>88.77251307852471</v>
      </c>
      <c r="R20" s="163">
        <v>81.73518431366513</v>
      </c>
      <c r="S20" s="163">
        <v>91.011124652696225</v>
      </c>
      <c r="T20" s="163">
        <v>92.069359930362751</v>
      </c>
      <c r="U20" s="163">
        <v>91.370948974540212</v>
      </c>
      <c r="V20" s="163">
        <v>98.841573173821843</v>
      </c>
      <c r="W20" s="163">
        <v>122.427557744297</v>
      </c>
      <c r="DA20" s="149" t="s">
        <v>355</v>
      </c>
    </row>
    <row r="21" spans="1:105" ht="11.5" customHeight="1" x14ac:dyDescent="0.35">
      <c r="A21" s="204" t="s">
        <v>342</v>
      </c>
      <c r="B21" s="165">
        <v>283.23671996405812</v>
      </c>
      <c r="C21" s="165">
        <v>261.49376870307873</v>
      </c>
      <c r="D21" s="165">
        <v>282.25483538677099</v>
      </c>
      <c r="E21" s="165">
        <v>312.94739661790874</v>
      </c>
      <c r="F21" s="165">
        <v>342.46698993855773</v>
      </c>
      <c r="G21" s="165">
        <v>389.13790149543621</v>
      </c>
      <c r="H21" s="165">
        <v>432.91542735077138</v>
      </c>
      <c r="I21" s="165">
        <v>474.61459550625722</v>
      </c>
      <c r="J21" s="165">
        <v>496.61368026198357</v>
      </c>
      <c r="K21" s="165">
        <v>389.89854588027379</v>
      </c>
      <c r="L21" s="165">
        <v>462.79537480231744</v>
      </c>
      <c r="M21" s="165">
        <v>482.12694505560194</v>
      </c>
      <c r="N21" s="165">
        <v>427.29208455419445</v>
      </c>
      <c r="O21" s="165">
        <v>422.03476454177707</v>
      </c>
      <c r="P21" s="165">
        <v>410.32312805502846</v>
      </c>
      <c r="Q21" s="165">
        <v>430.57887008791914</v>
      </c>
      <c r="R21" s="165">
        <v>401.22129695557766</v>
      </c>
      <c r="S21" s="165">
        <v>440.80766430254909</v>
      </c>
      <c r="T21" s="165">
        <v>447.02482269119974</v>
      </c>
      <c r="U21" s="165">
        <v>418.4264357633478</v>
      </c>
      <c r="V21" s="165">
        <v>586.9747210989043</v>
      </c>
      <c r="W21" s="165">
        <v>664.29809638914799</v>
      </c>
      <c r="DA21" s="166" t="s">
        <v>356</v>
      </c>
    </row>
    <row r="22" spans="1:105" ht="11.5" customHeight="1" x14ac:dyDescent="0.35">
      <c r="A22" s="195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DA22" s="196"/>
    </row>
    <row r="23" spans="1:105" ht="11.5" customHeight="1" x14ac:dyDescent="0.35">
      <c r="A23" s="150" t="s">
        <v>357</v>
      </c>
      <c r="B23" s="151">
        <f t="shared" ref="B23:W23" si="6">SUM(B24,B28)</f>
        <v>4959343</v>
      </c>
      <c r="C23" s="151">
        <f t="shared" si="6"/>
        <v>4811025</v>
      </c>
      <c r="D23" s="151">
        <f t="shared" si="6"/>
        <v>4731338</v>
      </c>
      <c r="E23" s="151">
        <f t="shared" si="6"/>
        <v>4910408</v>
      </c>
      <c r="F23" s="151">
        <f t="shared" si="6"/>
        <v>5170302</v>
      </c>
      <c r="G23" s="151">
        <f t="shared" si="6"/>
        <v>5387584</v>
      </c>
      <c r="H23" s="151">
        <f t="shared" si="6"/>
        <v>5630096</v>
      </c>
      <c r="I23" s="151">
        <f t="shared" si="6"/>
        <v>5918924</v>
      </c>
      <c r="J23" s="151">
        <f t="shared" si="6"/>
        <v>5901986</v>
      </c>
      <c r="K23" s="151">
        <f t="shared" si="6"/>
        <v>5446831</v>
      </c>
      <c r="L23" s="151">
        <f t="shared" si="6"/>
        <v>5365039</v>
      </c>
      <c r="M23" s="151">
        <f t="shared" si="6"/>
        <v>5576014</v>
      </c>
      <c r="N23" s="151">
        <f t="shared" si="6"/>
        <v>5342237</v>
      </c>
      <c r="O23" s="151">
        <f t="shared" si="6"/>
        <v>5162268</v>
      </c>
      <c r="P23" s="151">
        <f t="shared" si="6"/>
        <v>5167045</v>
      </c>
      <c r="Q23" s="151">
        <f t="shared" si="6"/>
        <v>5294488</v>
      </c>
      <c r="R23" s="151">
        <f t="shared" si="6"/>
        <v>5492334</v>
      </c>
      <c r="S23" s="151">
        <f t="shared" si="6"/>
        <v>5706654</v>
      </c>
      <c r="T23" s="151">
        <f t="shared" si="6"/>
        <v>5960965</v>
      </c>
      <c r="U23" s="151">
        <f t="shared" si="6"/>
        <v>6042487</v>
      </c>
      <c r="V23" s="151">
        <f t="shared" si="6"/>
        <v>2437114</v>
      </c>
      <c r="W23" s="151">
        <f t="shared" si="6"/>
        <v>3076142</v>
      </c>
      <c r="DA23" s="152" t="s">
        <v>358</v>
      </c>
    </row>
    <row r="24" spans="1:105" ht="11.5" customHeight="1" x14ac:dyDescent="0.35">
      <c r="A24" s="197" t="s">
        <v>7</v>
      </c>
      <c r="B24" s="198">
        <f t="shared" ref="B24:C24" si="7">SUM(B25:B27)</f>
        <v>4772748</v>
      </c>
      <c r="C24" s="198">
        <f t="shared" si="7"/>
        <v>4628715</v>
      </c>
      <c r="D24" s="198">
        <f t="shared" ref="D24:W24" si="8">SUM(D25:D27)</f>
        <v>4548184</v>
      </c>
      <c r="E24" s="198">
        <f t="shared" si="8"/>
        <v>4729061</v>
      </c>
      <c r="F24" s="198">
        <f t="shared" si="8"/>
        <v>4969450</v>
      </c>
      <c r="G24" s="198">
        <f t="shared" si="8"/>
        <v>5174564</v>
      </c>
      <c r="H24" s="198">
        <f t="shared" si="8"/>
        <v>5387284</v>
      </c>
      <c r="I24" s="198">
        <f t="shared" si="8"/>
        <v>5663134</v>
      </c>
      <c r="J24" s="198">
        <f t="shared" si="8"/>
        <v>5641057</v>
      </c>
      <c r="K24" s="198">
        <f t="shared" si="8"/>
        <v>5222253</v>
      </c>
      <c r="L24" s="198">
        <f t="shared" si="8"/>
        <v>5133321</v>
      </c>
      <c r="M24" s="198">
        <f t="shared" si="8"/>
        <v>5346555</v>
      </c>
      <c r="N24" s="198">
        <f t="shared" si="8"/>
        <v>5129334</v>
      </c>
      <c r="O24" s="198">
        <f t="shared" si="8"/>
        <v>4952458</v>
      </c>
      <c r="P24" s="198">
        <f t="shared" si="8"/>
        <v>4960881</v>
      </c>
      <c r="Q24" s="198">
        <f t="shared" si="8"/>
        <v>5082752</v>
      </c>
      <c r="R24" s="198">
        <f t="shared" si="8"/>
        <v>5300053</v>
      </c>
      <c r="S24" s="198">
        <f t="shared" si="8"/>
        <v>5496183</v>
      </c>
      <c r="T24" s="198">
        <f t="shared" si="8"/>
        <v>5749281</v>
      </c>
      <c r="U24" s="198">
        <f t="shared" si="8"/>
        <v>5839109</v>
      </c>
      <c r="V24" s="198">
        <f t="shared" si="8"/>
        <v>2207637</v>
      </c>
      <c r="W24" s="198">
        <f t="shared" si="8"/>
        <v>2810377</v>
      </c>
      <c r="DA24" s="199" t="s">
        <v>359</v>
      </c>
    </row>
    <row r="25" spans="1:105" ht="11.5" customHeight="1" x14ac:dyDescent="0.35">
      <c r="A25" s="200" t="s">
        <v>12</v>
      </c>
      <c r="B25" s="163">
        <v>1860604</v>
      </c>
      <c r="C25" s="163">
        <v>1780198</v>
      </c>
      <c r="D25" s="163">
        <v>1771141</v>
      </c>
      <c r="E25" s="163">
        <v>1807119</v>
      </c>
      <c r="F25" s="163">
        <v>1846017</v>
      </c>
      <c r="G25" s="163">
        <v>1891398</v>
      </c>
      <c r="H25" s="163">
        <v>1935525</v>
      </c>
      <c r="I25" s="163">
        <v>1987256</v>
      </c>
      <c r="J25" s="163">
        <v>1933547</v>
      </c>
      <c r="K25" s="163">
        <v>1820352</v>
      </c>
      <c r="L25" s="163">
        <v>1740624</v>
      </c>
      <c r="M25" s="163">
        <v>1786040</v>
      </c>
      <c r="N25" s="163">
        <v>1646091</v>
      </c>
      <c r="O25" s="163">
        <v>1508940</v>
      </c>
      <c r="P25" s="163">
        <v>1430430</v>
      </c>
      <c r="Q25" s="163">
        <v>1440699</v>
      </c>
      <c r="R25" s="163">
        <v>1476509</v>
      </c>
      <c r="S25" s="163">
        <v>1494982</v>
      </c>
      <c r="T25" s="163">
        <v>1543349</v>
      </c>
      <c r="U25" s="163">
        <v>1560251</v>
      </c>
      <c r="V25" s="163">
        <v>745158</v>
      </c>
      <c r="W25" s="163">
        <v>924451</v>
      </c>
      <c r="DA25" s="149" t="s">
        <v>360</v>
      </c>
    </row>
    <row r="26" spans="1:105" ht="11.5" customHeight="1" x14ac:dyDescent="0.35">
      <c r="A26" s="200" t="s">
        <v>340</v>
      </c>
      <c r="B26" s="163">
        <v>2288947</v>
      </c>
      <c r="C26" s="163">
        <v>2248193</v>
      </c>
      <c r="D26" s="163">
        <v>2180691</v>
      </c>
      <c r="E26" s="163">
        <v>2325131</v>
      </c>
      <c r="F26" s="163">
        <v>2474739</v>
      </c>
      <c r="G26" s="163">
        <v>2599331</v>
      </c>
      <c r="H26" s="163">
        <v>2742251</v>
      </c>
      <c r="I26" s="163">
        <v>2906538</v>
      </c>
      <c r="J26" s="163">
        <v>2908897</v>
      </c>
      <c r="K26" s="163">
        <v>2641867</v>
      </c>
      <c r="L26" s="163">
        <v>2609637</v>
      </c>
      <c r="M26" s="163">
        <v>2740425</v>
      </c>
      <c r="N26" s="163">
        <v>2660869</v>
      </c>
      <c r="O26" s="163">
        <v>2617551</v>
      </c>
      <c r="P26" s="163">
        <v>2686320</v>
      </c>
      <c r="Q26" s="163">
        <v>2790944</v>
      </c>
      <c r="R26" s="163">
        <v>2979268</v>
      </c>
      <c r="S26" s="163">
        <v>3112332</v>
      </c>
      <c r="T26" s="163">
        <v>3238550</v>
      </c>
      <c r="U26" s="163">
        <v>3267253</v>
      </c>
      <c r="V26" s="163">
        <v>1139911</v>
      </c>
      <c r="W26" s="163">
        <v>1445842</v>
      </c>
      <c r="DA26" s="149" t="s">
        <v>361</v>
      </c>
    </row>
    <row r="27" spans="1:105" ht="11.5" customHeight="1" x14ac:dyDescent="0.35">
      <c r="A27" s="200" t="s">
        <v>342</v>
      </c>
      <c r="B27" s="163">
        <v>623197</v>
      </c>
      <c r="C27" s="163">
        <v>600324</v>
      </c>
      <c r="D27" s="163">
        <v>596352</v>
      </c>
      <c r="E27" s="163">
        <v>596811</v>
      </c>
      <c r="F27" s="163">
        <v>648694</v>
      </c>
      <c r="G27" s="163">
        <v>683835</v>
      </c>
      <c r="H27" s="163">
        <v>709508</v>
      </c>
      <c r="I27" s="163">
        <v>769340</v>
      </c>
      <c r="J27" s="163">
        <v>798613</v>
      </c>
      <c r="K27" s="163">
        <v>760034</v>
      </c>
      <c r="L27" s="163">
        <v>783060</v>
      </c>
      <c r="M27" s="163">
        <v>820090</v>
      </c>
      <c r="N27" s="163">
        <v>822374</v>
      </c>
      <c r="O27" s="163">
        <v>825967</v>
      </c>
      <c r="P27" s="163">
        <v>844131</v>
      </c>
      <c r="Q27" s="163">
        <v>851109</v>
      </c>
      <c r="R27" s="163">
        <v>844276</v>
      </c>
      <c r="S27" s="163">
        <v>888869</v>
      </c>
      <c r="T27" s="163">
        <v>967382</v>
      </c>
      <c r="U27" s="163">
        <v>1011605</v>
      </c>
      <c r="V27" s="163">
        <v>322568</v>
      </c>
      <c r="W27" s="163">
        <v>440084</v>
      </c>
      <c r="DA27" s="149" t="s">
        <v>362</v>
      </c>
    </row>
    <row r="28" spans="1:105" ht="11.5" customHeight="1" x14ac:dyDescent="0.35">
      <c r="A28" s="201" t="s">
        <v>25</v>
      </c>
      <c r="B28" s="202">
        <f t="shared" ref="B28:W28" si="9">SUM(B29:B31)</f>
        <v>186595</v>
      </c>
      <c r="C28" s="202">
        <f t="shared" si="9"/>
        <v>182310</v>
      </c>
      <c r="D28" s="202">
        <f t="shared" si="9"/>
        <v>183154</v>
      </c>
      <c r="E28" s="202">
        <f t="shared" si="9"/>
        <v>181347</v>
      </c>
      <c r="F28" s="202">
        <f t="shared" si="9"/>
        <v>200852</v>
      </c>
      <c r="G28" s="202">
        <f t="shared" si="9"/>
        <v>213020</v>
      </c>
      <c r="H28" s="202">
        <f t="shared" si="9"/>
        <v>242812</v>
      </c>
      <c r="I28" s="202">
        <f t="shared" si="9"/>
        <v>255790</v>
      </c>
      <c r="J28" s="202">
        <f t="shared" si="9"/>
        <v>260929</v>
      </c>
      <c r="K28" s="202">
        <f t="shared" si="9"/>
        <v>224578</v>
      </c>
      <c r="L28" s="202">
        <f t="shared" si="9"/>
        <v>231718</v>
      </c>
      <c r="M28" s="202">
        <f t="shared" si="9"/>
        <v>229459</v>
      </c>
      <c r="N28" s="202">
        <f t="shared" si="9"/>
        <v>212903</v>
      </c>
      <c r="O28" s="202">
        <f t="shared" si="9"/>
        <v>209810</v>
      </c>
      <c r="P28" s="202">
        <f t="shared" si="9"/>
        <v>206164</v>
      </c>
      <c r="Q28" s="202">
        <f t="shared" si="9"/>
        <v>211736</v>
      </c>
      <c r="R28" s="202">
        <f t="shared" si="9"/>
        <v>192281</v>
      </c>
      <c r="S28" s="202">
        <f t="shared" si="9"/>
        <v>210471</v>
      </c>
      <c r="T28" s="202">
        <f t="shared" si="9"/>
        <v>211684</v>
      </c>
      <c r="U28" s="202">
        <f t="shared" si="9"/>
        <v>203378</v>
      </c>
      <c r="V28" s="202">
        <f t="shared" si="9"/>
        <v>229477</v>
      </c>
      <c r="W28" s="202">
        <f t="shared" si="9"/>
        <v>265765</v>
      </c>
      <c r="DA28" s="203" t="s">
        <v>363</v>
      </c>
    </row>
    <row r="29" spans="1:105" ht="11.5" customHeight="1" x14ac:dyDescent="0.35">
      <c r="A29" s="200" t="s">
        <v>12</v>
      </c>
      <c r="B29" s="163">
        <v>65295</v>
      </c>
      <c r="C29" s="163">
        <v>70135</v>
      </c>
      <c r="D29" s="163">
        <v>63387</v>
      </c>
      <c r="E29" s="163">
        <v>54782</v>
      </c>
      <c r="F29" s="163">
        <v>57251</v>
      </c>
      <c r="G29" s="163">
        <v>55524</v>
      </c>
      <c r="H29" s="163">
        <v>57514</v>
      </c>
      <c r="I29" s="163">
        <v>56365</v>
      </c>
      <c r="J29" s="163">
        <v>57491</v>
      </c>
      <c r="K29" s="163">
        <v>51900</v>
      </c>
      <c r="L29" s="163">
        <v>45577</v>
      </c>
      <c r="M29" s="163">
        <v>42298</v>
      </c>
      <c r="N29" s="163">
        <v>39281</v>
      </c>
      <c r="O29" s="163">
        <v>36403</v>
      </c>
      <c r="P29" s="163">
        <v>36032</v>
      </c>
      <c r="Q29" s="163">
        <v>34698</v>
      </c>
      <c r="R29" s="163">
        <v>30291</v>
      </c>
      <c r="S29" s="163">
        <v>32569</v>
      </c>
      <c r="T29" s="163">
        <v>32013</v>
      </c>
      <c r="U29" s="163">
        <v>29637</v>
      </c>
      <c r="V29" s="163">
        <v>26629</v>
      </c>
      <c r="W29" s="163">
        <v>30017</v>
      </c>
      <c r="DA29" s="149" t="s">
        <v>364</v>
      </c>
    </row>
    <row r="30" spans="1:105" ht="11.5" customHeight="1" x14ac:dyDescent="0.35">
      <c r="A30" s="200" t="s">
        <v>340</v>
      </c>
      <c r="B30" s="163">
        <v>66785</v>
      </c>
      <c r="C30" s="163">
        <v>62133</v>
      </c>
      <c r="D30" s="163">
        <v>65773</v>
      </c>
      <c r="E30" s="163">
        <v>66582</v>
      </c>
      <c r="F30" s="163">
        <v>77864</v>
      </c>
      <c r="G30" s="163">
        <v>83366</v>
      </c>
      <c r="H30" s="163">
        <v>103599</v>
      </c>
      <c r="I30" s="163">
        <v>110953</v>
      </c>
      <c r="J30" s="163">
        <v>112098</v>
      </c>
      <c r="K30" s="163">
        <v>101073</v>
      </c>
      <c r="L30" s="163">
        <v>101608</v>
      </c>
      <c r="M30" s="163">
        <v>99155</v>
      </c>
      <c r="N30" s="163">
        <v>94129</v>
      </c>
      <c r="O30" s="163">
        <v>95084</v>
      </c>
      <c r="P30" s="163">
        <v>94826</v>
      </c>
      <c r="Q30" s="163">
        <v>98782</v>
      </c>
      <c r="R30" s="163">
        <v>90189</v>
      </c>
      <c r="S30" s="163">
        <v>99517</v>
      </c>
      <c r="T30" s="163">
        <v>100181</v>
      </c>
      <c r="U30" s="163">
        <v>99488</v>
      </c>
      <c r="V30" s="163">
        <v>108552</v>
      </c>
      <c r="W30" s="163">
        <v>126404</v>
      </c>
      <c r="DA30" s="149" t="s">
        <v>365</v>
      </c>
    </row>
    <row r="31" spans="1:105" ht="11.5" customHeight="1" x14ac:dyDescent="0.35">
      <c r="A31" s="204" t="s">
        <v>342</v>
      </c>
      <c r="B31" s="165">
        <v>54515</v>
      </c>
      <c r="C31" s="165">
        <v>50042</v>
      </c>
      <c r="D31" s="165">
        <v>53994</v>
      </c>
      <c r="E31" s="165">
        <v>59983</v>
      </c>
      <c r="F31" s="165">
        <v>65737</v>
      </c>
      <c r="G31" s="165">
        <v>74130</v>
      </c>
      <c r="H31" s="165">
        <v>81699</v>
      </c>
      <c r="I31" s="165">
        <v>88472</v>
      </c>
      <c r="J31" s="165">
        <v>91340</v>
      </c>
      <c r="K31" s="165">
        <v>71605</v>
      </c>
      <c r="L31" s="165">
        <v>84533</v>
      </c>
      <c r="M31" s="165">
        <v>88006</v>
      </c>
      <c r="N31" s="165">
        <v>79493</v>
      </c>
      <c r="O31" s="165">
        <v>78323</v>
      </c>
      <c r="P31" s="165">
        <v>75306</v>
      </c>
      <c r="Q31" s="165">
        <v>78256</v>
      </c>
      <c r="R31" s="165">
        <v>71801</v>
      </c>
      <c r="S31" s="165">
        <v>78385</v>
      </c>
      <c r="T31" s="165">
        <v>79490</v>
      </c>
      <c r="U31" s="165">
        <v>74253</v>
      </c>
      <c r="V31" s="165">
        <v>94296</v>
      </c>
      <c r="W31" s="165">
        <v>109344</v>
      </c>
      <c r="DA31" s="166" t="s">
        <v>366</v>
      </c>
    </row>
    <row r="32" spans="1:105" x14ac:dyDescent="0.35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DA32" s="196"/>
    </row>
    <row r="33" spans="1:105" ht="11.5" customHeight="1" x14ac:dyDescent="0.35">
      <c r="A33" s="150" t="s">
        <v>367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DA33" s="152"/>
    </row>
    <row r="34" spans="1:105" ht="11.5" customHeight="1" x14ac:dyDescent="0.35">
      <c r="A34" s="197" t="s">
        <v>32</v>
      </c>
      <c r="B34" s="198">
        <f t="shared" ref="B34:W34" si="10">SUM(B35:B37)</f>
        <v>378675046</v>
      </c>
      <c r="C34" s="198">
        <f t="shared" si="10"/>
        <v>371163632</v>
      </c>
      <c r="D34" s="198">
        <f t="shared" si="10"/>
        <v>368557931</v>
      </c>
      <c r="E34" s="198">
        <f t="shared" si="10"/>
        <v>386004304</v>
      </c>
      <c r="F34" s="198">
        <f t="shared" si="10"/>
        <v>420806235</v>
      </c>
      <c r="G34" s="198">
        <f t="shared" si="10"/>
        <v>451528699</v>
      </c>
      <c r="H34" s="198">
        <f t="shared" si="10"/>
        <v>480331788</v>
      </c>
      <c r="I34" s="198">
        <f t="shared" si="10"/>
        <v>518166485</v>
      </c>
      <c r="J34" s="198">
        <f t="shared" si="10"/>
        <v>520249165</v>
      </c>
      <c r="K34" s="198">
        <f t="shared" si="10"/>
        <v>490829060</v>
      </c>
      <c r="L34" s="198">
        <f t="shared" si="10"/>
        <v>509184544</v>
      </c>
      <c r="M34" s="198">
        <f t="shared" si="10"/>
        <v>540939272</v>
      </c>
      <c r="N34" s="198">
        <f t="shared" si="10"/>
        <v>540703934</v>
      </c>
      <c r="O34" s="198">
        <f t="shared" si="10"/>
        <v>543649634</v>
      </c>
      <c r="P34" s="198">
        <f t="shared" si="10"/>
        <v>566486415</v>
      </c>
      <c r="Q34" s="198">
        <f t="shared" si="10"/>
        <v>598790221</v>
      </c>
      <c r="R34" s="198">
        <f t="shared" si="10"/>
        <v>638225669</v>
      </c>
      <c r="S34" s="198">
        <f t="shared" si="10"/>
        <v>689078051</v>
      </c>
      <c r="T34" s="198">
        <f t="shared" si="10"/>
        <v>730520139</v>
      </c>
      <c r="U34" s="198">
        <f t="shared" si="10"/>
        <v>756670704</v>
      </c>
      <c r="V34" s="198">
        <f t="shared" si="10"/>
        <v>209913328</v>
      </c>
      <c r="W34" s="198">
        <f t="shared" si="10"/>
        <v>292925773</v>
      </c>
      <c r="DA34" s="199" t="s">
        <v>368</v>
      </c>
    </row>
    <row r="35" spans="1:105" ht="11.5" customHeight="1" x14ac:dyDescent="0.35">
      <c r="A35" s="200" t="s">
        <v>12</v>
      </c>
      <c r="B35" s="163">
        <v>125748418</v>
      </c>
      <c r="C35" s="163">
        <v>121125913</v>
      </c>
      <c r="D35" s="163">
        <v>122085997</v>
      </c>
      <c r="E35" s="163">
        <v>125295788</v>
      </c>
      <c r="F35" s="163">
        <v>130555411</v>
      </c>
      <c r="G35" s="163">
        <v>136337388</v>
      </c>
      <c r="H35" s="163">
        <v>141652195</v>
      </c>
      <c r="I35" s="163">
        <v>150201197</v>
      </c>
      <c r="J35" s="163">
        <v>145195043</v>
      </c>
      <c r="K35" s="163">
        <v>139549360</v>
      </c>
      <c r="L35" s="163">
        <v>142441902</v>
      </c>
      <c r="M35" s="163">
        <v>145780220</v>
      </c>
      <c r="N35" s="163">
        <v>138765912</v>
      </c>
      <c r="O35" s="163">
        <v>130931552</v>
      </c>
      <c r="P35" s="163">
        <v>131387527</v>
      </c>
      <c r="Q35" s="163">
        <v>137820959</v>
      </c>
      <c r="R35" s="163">
        <v>144726449</v>
      </c>
      <c r="S35" s="163">
        <v>151419939</v>
      </c>
      <c r="T35" s="163">
        <v>157228523</v>
      </c>
      <c r="U35" s="163">
        <v>159502207</v>
      </c>
      <c r="V35" s="163">
        <v>60439407</v>
      </c>
      <c r="W35" s="163">
        <v>85340793</v>
      </c>
      <c r="DA35" s="149" t="s">
        <v>369</v>
      </c>
    </row>
    <row r="36" spans="1:105" ht="11.5" customHeight="1" x14ac:dyDescent="0.35">
      <c r="A36" s="200" t="s">
        <v>340</v>
      </c>
      <c r="B36" s="163">
        <v>183955803</v>
      </c>
      <c r="C36" s="163">
        <v>183006616</v>
      </c>
      <c r="D36" s="163">
        <v>180224722</v>
      </c>
      <c r="E36" s="163">
        <v>193554159</v>
      </c>
      <c r="F36" s="163">
        <v>212461653</v>
      </c>
      <c r="G36" s="163">
        <v>230918236</v>
      </c>
      <c r="H36" s="163">
        <v>250846683</v>
      </c>
      <c r="I36" s="163">
        <v>271843231</v>
      </c>
      <c r="J36" s="163">
        <v>273936579</v>
      </c>
      <c r="K36" s="163">
        <v>253705525</v>
      </c>
      <c r="L36" s="163">
        <v>260657282</v>
      </c>
      <c r="M36" s="163">
        <v>284407222</v>
      </c>
      <c r="N36" s="163">
        <v>286190780</v>
      </c>
      <c r="O36" s="163">
        <v>293095051</v>
      </c>
      <c r="P36" s="163">
        <v>311775742</v>
      </c>
      <c r="Q36" s="163">
        <v>334800788</v>
      </c>
      <c r="R36" s="163">
        <v>366349304</v>
      </c>
      <c r="S36" s="163">
        <v>398170893</v>
      </c>
      <c r="T36" s="163">
        <v>419699242</v>
      </c>
      <c r="U36" s="163">
        <v>432930437</v>
      </c>
      <c r="V36" s="163">
        <v>110723487</v>
      </c>
      <c r="W36" s="163">
        <v>154420974</v>
      </c>
      <c r="DA36" s="149" t="s">
        <v>370</v>
      </c>
    </row>
    <row r="37" spans="1:105" ht="11.5" customHeight="1" x14ac:dyDescent="0.35">
      <c r="A37" s="200" t="s">
        <v>342</v>
      </c>
      <c r="B37" s="163">
        <v>68970825</v>
      </c>
      <c r="C37" s="163">
        <v>67031103</v>
      </c>
      <c r="D37" s="163">
        <v>66247212</v>
      </c>
      <c r="E37" s="163">
        <v>67154357</v>
      </c>
      <c r="F37" s="163">
        <v>77789171</v>
      </c>
      <c r="G37" s="163">
        <v>84273075</v>
      </c>
      <c r="H37" s="163">
        <v>87832910</v>
      </c>
      <c r="I37" s="163">
        <v>96122057</v>
      </c>
      <c r="J37" s="163">
        <v>101117543</v>
      </c>
      <c r="K37" s="163">
        <v>97574175</v>
      </c>
      <c r="L37" s="163">
        <v>106085360</v>
      </c>
      <c r="M37" s="163">
        <v>110751830</v>
      </c>
      <c r="N37" s="163">
        <v>115747242</v>
      </c>
      <c r="O37" s="163">
        <v>119623031</v>
      </c>
      <c r="P37" s="163">
        <v>123323146</v>
      </c>
      <c r="Q37" s="163">
        <v>126168474</v>
      </c>
      <c r="R37" s="163">
        <v>127149916</v>
      </c>
      <c r="S37" s="163">
        <v>139487219</v>
      </c>
      <c r="T37" s="163">
        <v>153592374</v>
      </c>
      <c r="U37" s="163">
        <v>164238060</v>
      </c>
      <c r="V37" s="163">
        <v>38750434</v>
      </c>
      <c r="W37" s="163">
        <v>53164006</v>
      </c>
      <c r="DA37" s="149" t="s">
        <v>371</v>
      </c>
    </row>
    <row r="38" spans="1:105" ht="11.5" customHeight="1" x14ac:dyDescent="0.35">
      <c r="A38" s="201" t="s">
        <v>33</v>
      </c>
      <c r="B38" s="202">
        <f t="shared" ref="B38:W38" si="11">SUM(B39:B41)</f>
        <v>4569928.6942092925</v>
      </c>
      <c r="C38" s="202">
        <f t="shared" si="11"/>
        <v>4401561.8193916641</v>
      </c>
      <c r="D38" s="202">
        <f t="shared" si="11"/>
        <v>4575821.7756284913</v>
      </c>
      <c r="E38" s="202">
        <f t="shared" si="11"/>
        <v>4661509.8652759707</v>
      </c>
      <c r="F38" s="202">
        <f t="shared" si="11"/>
        <v>4993924.4340905007</v>
      </c>
      <c r="G38" s="202">
        <f t="shared" si="11"/>
        <v>5100013.8363369089</v>
      </c>
      <c r="H38" s="202">
        <f t="shared" si="11"/>
        <v>5693382.2650642972</v>
      </c>
      <c r="I38" s="202">
        <f t="shared" si="11"/>
        <v>6065597.0522974394</v>
      </c>
      <c r="J38" s="202">
        <f t="shared" si="11"/>
        <v>6164686.6594933998</v>
      </c>
      <c r="K38" s="202">
        <f t="shared" si="11"/>
        <v>5434221.2300434392</v>
      </c>
      <c r="L38" s="202">
        <f t="shared" si="11"/>
        <v>6360386.1276521003</v>
      </c>
      <c r="M38" s="202">
        <f t="shared" si="11"/>
        <v>6842828.1798002478</v>
      </c>
      <c r="N38" s="202">
        <f t="shared" si="11"/>
        <v>6659114.4212450478</v>
      </c>
      <c r="O38" s="202">
        <f t="shared" si="11"/>
        <v>6638690.2445228212</v>
      </c>
      <c r="P38" s="202">
        <f t="shared" si="11"/>
        <v>7169224.007953505</v>
      </c>
      <c r="Q38" s="202">
        <f t="shared" si="11"/>
        <v>7414782.6220514439</v>
      </c>
      <c r="R38" s="202">
        <f t="shared" si="11"/>
        <v>7560136.2913911957</v>
      </c>
      <c r="S38" s="202">
        <f t="shared" si="11"/>
        <v>8073165.5133611169</v>
      </c>
      <c r="T38" s="202">
        <f t="shared" si="11"/>
        <v>8174002.9602565542</v>
      </c>
      <c r="U38" s="202">
        <f t="shared" si="11"/>
        <v>7970349.8477078341</v>
      </c>
      <c r="V38" s="202">
        <f t="shared" si="11"/>
        <v>7026258.0614795852</v>
      </c>
      <c r="W38" s="202">
        <f t="shared" si="11"/>
        <v>8497128.0210563261</v>
      </c>
      <c r="DA38" s="203" t="s">
        <v>372</v>
      </c>
    </row>
    <row r="39" spans="1:105" ht="11.5" customHeight="1" x14ac:dyDescent="0.35">
      <c r="A39" s="200" t="s">
        <v>12</v>
      </c>
      <c r="B39" s="163">
        <v>654468.8085757416</v>
      </c>
      <c r="C39" s="163">
        <v>697621.40268962726</v>
      </c>
      <c r="D39" s="163">
        <v>648361.61554408213</v>
      </c>
      <c r="E39" s="163">
        <v>596031.22399702179</v>
      </c>
      <c r="F39" s="163">
        <v>586553.28503803757</v>
      </c>
      <c r="G39" s="163">
        <v>556703.9597564867</v>
      </c>
      <c r="H39" s="163">
        <v>554682.15038891335</v>
      </c>
      <c r="I39" s="163">
        <v>541582.5051405119</v>
      </c>
      <c r="J39" s="163">
        <v>531461.35839631432</v>
      </c>
      <c r="K39" s="163">
        <v>483921.407818657</v>
      </c>
      <c r="L39" s="163">
        <v>454525.25369482627</v>
      </c>
      <c r="M39" s="163">
        <v>460854.2033085837</v>
      </c>
      <c r="N39" s="163">
        <v>439605.82330611686</v>
      </c>
      <c r="O39" s="163">
        <v>417633.43050340033</v>
      </c>
      <c r="P39" s="163">
        <v>463624.4175538178</v>
      </c>
      <c r="Q39" s="163">
        <v>459409.88238759665</v>
      </c>
      <c r="R39" s="163">
        <v>462280.85597832396</v>
      </c>
      <c r="S39" s="163">
        <v>457180.83552908269</v>
      </c>
      <c r="T39" s="163">
        <v>457396.16634572734</v>
      </c>
      <c r="U39" s="163">
        <v>468362.99752674828</v>
      </c>
      <c r="V39" s="163">
        <v>387864.17167428794</v>
      </c>
      <c r="W39" s="163">
        <v>442266.92653427465</v>
      </c>
      <c r="DA39" s="149" t="s">
        <v>373</v>
      </c>
    </row>
    <row r="40" spans="1:105" ht="11.5" customHeight="1" x14ac:dyDescent="0.35">
      <c r="A40" s="200" t="s">
        <v>340</v>
      </c>
      <c r="B40" s="163">
        <v>1073640.6994226847</v>
      </c>
      <c r="C40" s="163">
        <v>1009738.2918752057</v>
      </c>
      <c r="D40" s="163">
        <v>1071829.8782823572</v>
      </c>
      <c r="E40" s="163">
        <v>1143046.8359204475</v>
      </c>
      <c r="F40" s="163">
        <v>1248088.5553601498</v>
      </c>
      <c r="G40" s="163">
        <v>1265581.0778927538</v>
      </c>
      <c r="H40" s="163">
        <v>1448860.3537713832</v>
      </c>
      <c r="I40" s="163">
        <v>1526228.985249165</v>
      </c>
      <c r="J40" s="163">
        <v>1530880.3435544267</v>
      </c>
      <c r="K40" s="163">
        <v>1377297.5433083742</v>
      </c>
      <c r="L40" s="163">
        <v>1465267.311329114</v>
      </c>
      <c r="M40" s="163">
        <v>1535881.5542323673</v>
      </c>
      <c r="N40" s="163">
        <v>1549534.8539477612</v>
      </c>
      <c r="O40" s="163">
        <v>1572883.633229746</v>
      </c>
      <c r="P40" s="163">
        <v>1725620.1269283826</v>
      </c>
      <c r="Q40" s="163">
        <v>1795438.4936025527</v>
      </c>
      <c r="R40" s="163">
        <v>1855504.468671323</v>
      </c>
      <c r="S40" s="163">
        <v>1903570.5383660703</v>
      </c>
      <c r="T40" s="163">
        <v>1904543.4396301419</v>
      </c>
      <c r="U40" s="163">
        <v>1939283.8534764333</v>
      </c>
      <c r="V40" s="163">
        <v>1901740.3354840761</v>
      </c>
      <c r="W40" s="163">
        <v>2231072.1568809086</v>
      </c>
      <c r="DA40" s="149" t="s">
        <v>374</v>
      </c>
    </row>
    <row r="41" spans="1:105" ht="11.5" customHeight="1" x14ac:dyDescent="0.35">
      <c r="A41" s="204" t="s">
        <v>342</v>
      </c>
      <c r="B41" s="165">
        <v>2841819.1862108661</v>
      </c>
      <c r="C41" s="165">
        <v>2694202.1248268317</v>
      </c>
      <c r="D41" s="165">
        <v>2855630.2818020522</v>
      </c>
      <c r="E41" s="165">
        <v>2922431.8053585012</v>
      </c>
      <c r="F41" s="165">
        <v>3159282.5936923134</v>
      </c>
      <c r="G41" s="165">
        <v>3277728.7986876685</v>
      </c>
      <c r="H41" s="165">
        <v>3689839.7609040006</v>
      </c>
      <c r="I41" s="165">
        <v>3997785.5619077631</v>
      </c>
      <c r="J41" s="165">
        <v>4102344.9575426592</v>
      </c>
      <c r="K41" s="165">
        <v>3573002.2789164078</v>
      </c>
      <c r="L41" s="165">
        <v>4440593.5626281602</v>
      </c>
      <c r="M41" s="165">
        <v>4846092.4222592963</v>
      </c>
      <c r="N41" s="165">
        <v>4669973.7439911701</v>
      </c>
      <c r="O41" s="165">
        <v>4648173.1807896746</v>
      </c>
      <c r="P41" s="165">
        <v>4979979.4634713046</v>
      </c>
      <c r="Q41" s="165">
        <v>5159934.2460612943</v>
      </c>
      <c r="R41" s="165">
        <v>5242350.9667415489</v>
      </c>
      <c r="S41" s="165">
        <v>5712414.1394659644</v>
      </c>
      <c r="T41" s="165">
        <v>5812063.3542806851</v>
      </c>
      <c r="U41" s="165">
        <v>5562702.9967046529</v>
      </c>
      <c r="V41" s="165">
        <v>4736653.5543212211</v>
      </c>
      <c r="W41" s="165">
        <v>5823788.9376411429</v>
      </c>
      <c r="DA41" s="166" t="s">
        <v>375</v>
      </c>
    </row>
    <row r="42" spans="1:105" x14ac:dyDescent="0.35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DA42" s="196"/>
    </row>
    <row r="43" spans="1:105" ht="11.5" customHeight="1" x14ac:dyDescent="0.35">
      <c r="A43" s="150" t="s">
        <v>30</v>
      </c>
      <c r="B43" s="151">
        <f t="shared" ref="B43:W43" si="12">SUM(B44,B48)</f>
        <v>4246.7309880841503</v>
      </c>
      <c r="C43" s="151">
        <f t="shared" si="12"/>
        <v>4140.7261046086796</v>
      </c>
      <c r="D43" s="151">
        <f t="shared" si="12"/>
        <v>4104.3621159787217</v>
      </c>
      <c r="E43" s="151">
        <f t="shared" si="12"/>
        <v>4230.2332817994129</v>
      </c>
      <c r="F43" s="151">
        <f t="shared" si="12"/>
        <v>4477.9394814054231</v>
      </c>
      <c r="G43" s="151">
        <f t="shared" si="12"/>
        <v>4708.7794013602534</v>
      </c>
      <c r="H43" s="151">
        <f t="shared" si="12"/>
        <v>4951.6948336405976</v>
      </c>
      <c r="I43" s="151">
        <f t="shared" si="12"/>
        <v>5261.5244306589539</v>
      </c>
      <c r="J43" s="151">
        <f t="shared" si="12"/>
        <v>5300.804460128119</v>
      </c>
      <c r="K43" s="151">
        <f t="shared" si="12"/>
        <v>4992.2323423188036</v>
      </c>
      <c r="L43" s="151">
        <f t="shared" si="12"/>
        <v>4941.2023336622524</v>
      </c>
      <c r="M43" s="151">
        <f t="shared" si="12"/>
        <v>5133.3339522479082</v>
      </c>
      <c r="N43" s="151">
        <f t="shared" si="12"/>
        <v>4989.3608624302324</v>
      </c>
      <c r="O43" s="151">
        <f t="shared" si="12"/>
        <v>4890.8903147078208</v>
      </c>
      <c r="P43" s="151">
        <f t="shared" si="12"/>
        <v>4946.1898754922559</v>
      </c>
      <c r="Q43" s="151">
        <f t="shared" si="12"/>
        <v>5043.3261935511891</v>
      </c>
      <c r="R43" s="151">
        <f t="shared" si="12"/>
        <v>5222.9407394273849</v>
      </c>
      <c r="S43" s="151">
        <f t="shared" si="12"/>
        <v>5467.7755840325708</v>
      </c>
      <c r="T43" s="151">
        <f t="shared" si="12"/>
        <v>5770.3225150070475</v>
      </c>
      <c r="U43" s="151">
        <f t="shared" si="12"/>
        <v>5890.7300231614536</v>
      </c>
      <c r="V43" s="151">
        <f t="shared" si="12"/>
        <v>5719.8947291141949</v>
      </c>
      <c r="W43" s="151">
        <f t="shared" si="12"/>
        <v>5514.3246822445699</v>
      </c>
      <c r="DA43" s="152" t="s">
        <v>376</v>
      </c>
    </row>
    <row r="44" spans="1:105" ht="11.5" customHeight="1" x14ac:dyDescent="0.35">
      <c r="A44" s="197" t="s">
        <v>7</v>
      </c>
      <c r="B44" s="198">
        <f t="shared" ref="B44:C44" si="13">SUM(B45:B47)</f>
        <v>3975.38006485186</v>
      </c>
      <c r="C44" s="198">
        <f t="shared" si="13"/>
        <v>3871.7770751355338</v>
      </c>
      <c r="D44" s="198">
        <f t="shared" ref="D44:W44" si="14">SUM(D45:D47)</f>
        <v>3831.4655996265437</v>
      </c>
      <c r="E44" s="198">
        <f t="shared" si="14"/>
        <v>3945.5895136305439</v>
      </c>
      <c r="F44" s="198">
        <f t="shared" si="14"/>
        <v>4167.8182311352175</v>
      </c>
      <c r="G44" s="198">
        <f t="shared" si="14"/>
        <v>4369.9085343885827</v>
      </c>
      <c r="H44" s="198">
        <f t="shared" si="14"/>
        <v>4569.0626024239609</v>
      </c>
      <c r="I44" s="198">
        <f t="shared" si="14"/>
        <v>4849.8651807154438</v>
      </c>
      <c r="J44" s="198">
        <f t="shared" si="14"/>
        <v>4870.0912709757804</v>
      </c>
      <c r="K44" s="198">
        <f t="shared" si="14"/>
        <v>4583.1926791023379</v>
      </c>
      <c r="L44" s="198">
        <f t="shared" si="14"/>
        <v>4532.9442808476379</v>
      </c>
      <c r="M44" s="198">
        <f t="shared" si="14"/>
        <v>4723.4436062031555</v>
      </c>
      <c r="N44" s="198">
        <f t="shared" si="14"/>
        <v>4600.6999963417911</v>
      </c>
      <c r="O44" s="198">
        <f t="shared" si="14"/>
        <v>4519.3843541215465</v>
      </c>
      <c r="P44" s="198">
        <f t="shared" si="14"/>
        <v>4577.6401295777268</v>
      </c>
      <c r="Q44" s="198">
        <f t="shared" si="14"/>
        <v>4677.538364486878</v>
      </c>
      <c r="R44" s="198">
        <f t="shared" si="14"/>
        <v>4876.8994135618486</v>
      </c>
      <c r="S44" s="198">
        <f t="shared" si="14"/>
        <v>5100.5444702091272</v>
      </c>
      <c r="T44" s="198">
        <f t="shared" si="14"/>
        <v>5398.3507853626134</v>
      </c>
      <c r="U44" s="198">
        <f t="shared" si="14"/>
        <v>5535.3071131562228</v>
      </c>
      <c r="V44" s="198">
        <f t="shared" si="14"/>
        <v>5270.591800995614</v>
      </c>
      <c r="W44" s="198">
        <f t="shared" si="14"/>
        <v>5005.8496581239269</v>
      </c>
      <c r="DA44" s="199" t="s">
        <v>377</v>
      </c>
    </row>
    <row r="45" spans="1:105" ht="11.5" customHeight="1" x14ac:dyDescent="0.35">
      <c r="A45" s="200" t="s">
        <v>12</v>
      </c>
      <c r="B45" s="163">
        <v>932.68024797032581</v>
      </c>
      <c r="C45" s="163">
        <v>893.84595768382428</v>
      </c>
      <c r="D45" s="163">
        <v>891.14168976822327</v>
      </c>
      <c r="E45" s="163">
        <v>908.22289287278215</v>
      </c>
      <c r="F45" s="163">
        <v>926.2623333061307</v>
      </c>
      <c r="G45" s="163">
        <v>947.38518392273818</v>
      </c>
      <c r="H45" s="163">
        <v>971.04590965456327</v>
      </c>
      <c r="I45" s="163">
        <v>1000.8757182530635</v>
      </c>
      <c r="J45" s="163">
        <v>972.75445857435602</v>
      </c>
      <c r="K45" s="163">
        <v>928.76592290591884</v>
      </c>
      <c r="L45" s="163">
        <v>885.57639527784045</v>
      </c>
      <c r="M45" s="163">
        <v>908.54010180529804</v>
      </c>
      <c r="N45" s="163">
        <v>856.31415061678513</v>
      </c>
      <c r="O45" s="163">
        <v>796.71369895562441</v>
      </c>
      <c r="P45" s="163">
        <v>743.259138417342</v>
      </c>
      <c r="Q45" s="163">
        <v>738.53366504973667</v>
      </c>
      <c r="R45" s="163">
        <v>758.37981478619054</v>
      </c>
      <c r="S45" s="163">
        <v>771.14322332581514</v>
      </c>
      <c r="T45" s="163">
        <v>798.97994226306378</v>
      </c>
      <c r="U45" s="163">
        <v>812.11051527972643</v>
      </c>
      <c r="V45" s="163">
        <v>750.24185757788644</v>
      </c>
      <c r="W45" s="163">
        <v>688.34636916496777</v>
      </c>
      <c r="DA45" s="149" t="s">
        <v>378</v>
      </c>
    </row>
    <row r="46" spans="1:105" ht="11.5" customHeight="1" x14ac:dyDescent="0.35">
      <c r="A46" s="200" t="s">
        <v>340</v>
      </c>
      <c r="B46" s="163">
        <v>1751.1134859300332</v>
      </c>
      <c r="C46" s="163">
        <v>1724.1998912637853</v>
      </c>
      <c r="D46" s="163">
        <v>1692.7879848786206</v>
      </c>
      <c r="E46" s="163">
        <v>1788.6107004651403</v>
      </c>
      <c r="F46" s="163">
        <v>1903.01891583718</v>
      </c>
      <c r="G46" s="163">
        <v>2000.4663603128115</v>
      </c>
      <c r="H46" s="163">
        <v>2114.8456638569851</v>
      </c>
      <c r="I46" s="163">
        <v>2251.5219270978018</v>
      </c>
      <c r="J46" s="163">
        <v>2253.1094665297151</v>
      </c>
      <c r="K46" s="163">
        <v>2099.301063910611</v>
      </c>
      <c r="L46" s="163">
        <v>2067.1501227303197</v>
      </c>
      <c r="M46" s="163">
        <v>2148.512556776494</v>
      </c>
      <c r="N46" s="163">
        <v>2093.7661320240381</v>
      </c>
      <c r="O46" s="163">
        <v>2072.4533993221362</v>
      </c>
      <c r="P46" s="163">
        <v>2136.6127635527896</v>
      </c>
      <c r="Q46" s="163">
        <v>2215.0557964740442</v>
      </c>
      <c r="R46" s="163">
        <v>2381.2376525585491</v>
      </c>
      <c r="S46" s="163">
        <v>2510.6568311092688</v>
      </c>
      <c r="T46" s="163">
        <v>2619.8333652144947</v>
      </c>
      <c r="U46" s="163">
        <v>2636.4038419537442</v>
      </c>
      <c r="V46" s="163">
        <v>2519.6629428917422</v>
      </c>
      <c r="W46" s="163">
        <v>2402.9220438297402</v>
      </c>
      <c r="DA46" s="149" t="s">
        <v>379</v>
      </c>
    </row>
    <row r="47" spans="1:105" ht="11.5" customHeight="1" x14ac:dyDescent="0.35">
      <c r="A47" s="200" t="s">
        <v>342</v>
      </c>
      <c r="B47" s="163">
        <v>1291.5863309515007</v>
      </c>
      <c r="C47" s="163">
        <v>1253.7312261879244</v>
      </c>
      <c r="D47" s="163">
        <v>1247.5359249797</v>
      </c>
      <c r="E47" s="163">
        <v>1248.7559202926213</v>
      </c>
      <c r="F47" s="163">
        <v>1338.5369819919072</v>
      </c>
      <c r="G47" s="163">
        <v>1422.056990153033</v>
      </c>
      <c r="H47" s="163">
        <v>1483.1710289124126</v>
      </c>
      <c r="I47" s="163">
        <v>1597.4675353645787</v>
      </c>
      <c r="J47" s="163">
        <v>1644.2273458717093</v>
      </c>
      <c r="K47" s="163">
        <v>1555.1256922858081</v>
      </c>
      <c r="L47" s="163">
        <v>1580.2177628394777</v>
      </c>
      <c r="M47" s="163">
        <v>1666.3909476213635</v>
      </c>
      <c r="N47" s="163">
        <v>1650.6197137009681</v>
      </c>
      <c r="O47" s="163">
        <v>1650.2172558437865</v>
      </c>
      <c r="P47" s="163">
        <v>1697.7682276075955</v>
      </c>
      <c r="Q47" s="163">
        <v>1723.9489029630968</v>
      </c>
      <c r="R47" s="163">
        <v>1737.2819462171087</v>
      </c>
      <c r="S47" s="163">
        <v>1818.7444157740435</v>
      </c>
      <c r="T47" s="163">
        <v>1979.5374778850548</v>
      </c>
      <c r="U47" s="163">
        <v>2086.7927559227528</v>
      </c>
      <c r="V47" s="163">
        <v>2000.6870005259852</v>
      </c>
      <c r="W47" s="163">
        <v>1914.5812451292186</v>
      </c>
      <c r="DA47" s="149" t="s">
        <v>380</v>
      </c>
    </row>
    <row r="48" spans="1:105" ht="11.5" customHeight="1" x14ac:dyDescent="0.35">
      <c r="A48" s="201" t="s">
        <v>25</v>
      </c>
      <c r="B48" s="202">
        <f t="shared" ref="B48:W48" si="15">SUM(B49:B51)</f>
        <v>271.35092323229054</v>
      </c>
      <c r="C48" s="202">
        <f t="shared" si="15"/>
        <v>268.94902947314552</v>
      </c>
      <c r="D48" s="202">
        <f t="shared" si="15"/>
        <v>272.8965163521782</v>
      </c>
      <c r="E48" s="202">
        <f t="shared" si="15"/>
        <v>284.64376816886897</v>
      </c>
      <c r="F48" s="202">
        <f t="shared" si="15"/>
        <v>310.12125027020579</v>
      </c>
      <c r="G48" s="202">
        <f t="shared" si="15"/>
        <v>338.87086697167069</v>
      </c>
      <c r="H48" s="202">
        <f t="shared" si="15"/>
        <v>382.63223121663697</v>
      </c>
      <c r="I48" s="202">
        <f t="shared" si="15"/>
        <v>411.6592499435103</v>
      </c>
      <c r="J48" s="202">
        <f t="shared" si="15"/>
        <v>430.71318915233871</v>
      </c>
      <c r="K48" s="202">
        <f t="shared" si="15"/>
        <v>409.03966321646544</v>
      </c>
      <c r="L48" s="202">
        <f t="shared" si="15"/>
        <v>408.25805281461453</v>
      </c>
      <c r="M48" s="202">
        <f t="shared" si="15"/>
        <v>409.89034604475245</v>
      </c>
      <c r="N48" s="202">
        <f t="shared" si="15"/>
        <v>388.66086608844114</v>
      </c>
      <c r="O48" s="202">
        <f t="shared" si="15"/>
        <v>371.50596058627423</v>
      </c>
      <c r="P48" s="202">
        <f t="shared" si="15"/>
        <v>368.54974591452867</v>
      </c>
      <c r="Q48" s="202">
        <f t="shared" si="15"/>
        <v>365.78782906431138</v>
      </c>
      <c r="R48" s="202">
        <f t="shared" si="15"/>
        <v>346.04132586553629</v>
      </c>
      <c r="S48" s="202">
        <f t="shared" si="15"/>
        <v>367.23111382344348</v>
      </c>
      <c r="T48" s="202">
        <f t="shared" si="15"/>
        <v>371.97172964443411</v>
      </c>
      <c r="U48" s="202">
        <f t="shared" si="15"/>
        <v>355.42291000523062</v>
      </c>
      <c r="V48" s="202">
        <f t="shared" si="15"/>
        <v>449.30292811858055</v>
      </c>
      <c r="W48" s="202">
        <f t="shared" si="15"/>
        <v>508.47502412064296</v>
      </c>
      <c r="DA48" s="203" t="s">
        <v>381</v>
      </c>
    </row>
    <row r="49" spans="1:105" ht="11.5" customHeight="1" x14ac:dyDescent="0.35">
      <c r="A49" s="200" t="s">
        <v>12</v>
      </c>
      <c r="B49" s="163">
        <v>51.255053921867983</v>
      </c>
      <c r="C49" s="163">
        <v>55.534444556414449</v>
      </c>
      <c r="D49" s="163">
        <v>51.395555046250273</v>
      </c>
      <c r="E49" s="163">
        <v>46.828717437342895</v>
      </c>
      <c r="F49" s="163">
        <v>46.066222222594213</v>
      </c>
      <c r="G49" s="163">
        <v>44.49322092674219</v>
      </c>
      <c r="H49" s="163">
        <v>45.283643136325338</v>
      </c>
      <c r="I49" s="163">
        <v>44.350736499340506</v>
      </c>
      <c r="J49" s="163">
        <v>44.850222620162675</v>
      </c>
      <c r="K49" s="163">
        <v>42.195567601747655</v>
      </c>
      <c r="L49" s="163">
        <v>37.692477009009416</v>
      </c>
      <c r="M49" s="163">
        <v>34.7083860757959</v>
      </c>
      <c r="N49" s="163">
        <v>32.504160827255383</v>
      </c>
      <c r="O49" s="163">
        <v>29.637390084803922</v>
      </c>
      <c r="P49" s="163">
        <v>29.724435528327607</v>
      </c>
      <c r="Q49" s="163">
        <v>28.309772018581008</v>
      </c>
      <c r="R49" s="163">
        <v>25.309056649840844</v>
      </c>
      <c r="S49" s="163">
        <v>26.411723315539689</v>
      </c>
      <c r="T49" s="163">
        <v>25.601664943580715</v>
      </c>
      <c r="U49" s="163">
        <v>24.000269160497883</v>
      </c>
      <c r="V49" s="163">
        <v>22.295912759534726</v>
      </c>
      <c r="W49" s="163">
        <v>24.595668256317765</v>
      </c>
      <c r="DA49" s="149" t="s">
        <v>382</v>
      </c>
    </row>
    <row r="50" spans="1:105" ht="11.5" customHeight="1" x14ac:dyDescent="0.35">
      <c r="A50" s="200" t="s">
        <v>340</v>
      </c>
      <c r="B50" s="163">
        <v>61.505575381391019</v>
      </c>
      <c r="C50" s="163">
        <v>60.703443692430767</v>
      </c>
      <c r="D50" s="163">
        <v>63.141274833590828</v>
      </c>
      <c r="E50" s="163">
        <v>62.69979609664297</v>
      </c>
      <c r="F50" s="163">
        <v>72.166918728829387</v>
      </c>
      <c r="G50" s="163">
        <v>76.904657685791719</v>
      </c>
      <c r="H50" s="163">
        <v>95.8157186851289</v>
      </c>
      <c r="I50" s="163">
        <v>103.025328161228</v>
      </c>
      <c r="J50" s="163">
        <v>109.1115553669495</v>
      </c>
      <c r="K50" s="163">
        <v>105.76111452231537</v>
      </c>
      <c r="L50" s="163">
        <v>105.61204352966567</v>
      </c>
      <c r="M50" s="163">
        <v>103.9658527918742</v>
      </c>
      <c r="N50" s="163">
        <v>99.30490655289799</v>
      </c>
      <c r="O50" s="163">
        <v>97.008566755073005</v>
      </c>
      <c r="P50" s="163">
        <v>95.599748026014822</v>
      </c>
      <c r="Q50" s="163">
        <v>94.885176994061098</v>
      </c>
      <c r="R50" s="163">
        <v>90.125486156154878</v>
      </c>
      <c r="S50" s="163">
        <v>94.828893191661635</v>
      </c>
      <c r="T50" s="163">
        <v>96.070666122242073</v>
      </c>
      <c r="U50" s="163">
        <v>94.328772636714945</v>
      </c>
      <c r="V50" s="163">
        <v>102.04627887920712</v>
      </c>
      <c r="W50" s="163">
        <v>119.78192201446331</v>
      </c>
      <c r="DA50" s="149" t="s">
        <v>383</v>
      </c>
    </row>
    <row r="51" spans="1:105" ht="11.5" customHeight="1" x14ac:dyDescent="0.35">
      <c r="A51" s="204" t="s">
        <v>342</v>
      </c>
      <c r="B51" s="165">
        <v>158.59029392903153</v>
      </c>
      <c r="C51" s="165">
        <v>152.71114122430026</v>
      </c>
      <c r="D51" s="165">
        <v>158.35968647233707</v>
      </c>
      <c r="E51" s="165">
        <v>175.11525463488309</v>
      </c>
      <c r="F51" s="165">
        <v>191.8881093187822</v>
      </c>
      <c r="G51" s="165">
        <v>217.47298835913679</v>
      </c>
      <c r="H51" s="165">
        <v>241.53286939518273</v>
      </c>
      <c r="I51" s="165">
        <v>264.28318528294176</v>
      </c>
      <c r="J51" s="165">
        <v>276.7514111652265</v>
      </c>
      <c r="K51" s="165">
        <v>261.08298109240241</v>
      </c>
      <c r="L51" s="165">
        <v>264.95353227593944</v>
      </c>
      <c r="M51" s="165">
        <v>271.21610717708234</v>
      </c>
      <c r="N51" s="165">
        <v>256.85179870828773</v>
      </c>
      <c r="O51" s="165">
        <v>244.8600037463973</v>
      </c>
      <c r="P51" s="165">
        <v>243.22556236018622</v>
      </c>
      <c r="Q51" s="165">
        <v>242.59288005166931</v>
      </c>
      <c r="R51" s="165">
        <v>230.60678305954059</v>
      </c>
      <c r="S51" s="165">
        <v>245.99049731624214</v>
      </c>
      <c r="T51" s="165">
        <v>250.29939857861132</v>
      </c>
      <c r="U51" s="165">
        <v>237.09386820801777</v>
      </c>
      <c r="V51" s="165">
        <v>324.96073647983872</v>
      </c>
      <c r="W51" s="165">
        <v>364.09743384986189</v>
      </c>
      <c r="DA51" s="166" t="s">
        <v>384</v>
      </c>
    </row>
    <row r="52" spans="1:105" x14ac:dyDescent="0.35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DA52" s="196"/>
    </row>
    <row r="53" spans="1:105" ht="11.5" customHeight="1" x14ac:dyDescent="0.35">
      <c r="A53" s="150" t="s">
        <v>35</v>
      </c>
      <c r="B53" s="151">
        <f t="shared" ref="B53:W53" si="16">SUM(B54,B58)</f>
        <v>365.99502299279067</v>
      </c>
      <c r="C53" s="151">
        <f t="shared" si="16"/>
        <v>99.016896597827241</v>
      </c>
      <c r="D53" s="151">
        <f t="shared" si="16"/>
        <v>149.12225572468515</v>
      </c>
      <c r="E53" s="151">
        <f t="shared" si="16"/>
        <v>293.87379446404117</v>
      </c>
      <c r="F53" s="151">
        <f t="shared" si="16"/>
        <v>402.87835896504174</v>
      </c>
      <c r="G53" s="151">
        <f t="shared" si="16"/>
        <v>376.0653606908927</v>
      </c>
      <c r="H53" s="151">
        <f t="shared" si="16"/>
        <v>388.16501421909402</v>
      </c>
      <c r="I53" s="151">
        <f t="shared" si="16"/>
        <v>453.22349485647345</v>
      </c>
      <c r="J53" s="151">
        <f t="shared" si="16"/>
        <v>215.9109902967418</v>
      </c>
      <c r="K53" s="151">
        <f t="shared" si="16"/>
        <v>23.775608794015998</v>
      </c>
      <c r="L53" s="151">
        <f t="shared" si="16"/>
        <v>179.86233732435886</v>
      </c>
      <c r="M53" s="151">
        <f t="shared" si="16"/>
        <v>346.73936066002165</v>
      </c>
      <c r="N53" s="151">
        <f t="shared" si="16"/>
        <v>88.405144117835889</v>
      </c>
      <c r="O53" s="151">
        <f t="shared" si="16"/>
        <v>114.04556745627933</v>
      </c>
      <c r="P53" s="151">
        <f t="shared" si="16"/>
        <v>241.2267591801043</v>
      </c>
      <c r="Q53" s="151">
        <f t="shared" si="16"/>
        <v>254.30644398937719</v>
      </c>
      <c r="R53" s="151">
        <f t="shared" si="16"/>
        <v>340.11945158148194</v>
      </c>
      <c r="S53" s="151">
        <f t="shared" si="16"/>
        <v>386.93697233291044</v>
      </c>
      <c r="T53" s="151">
        <f t="shared" si="16"/>
        <v>447.47724978730105</v>
      </c>
      <c r="U53" s="151">
        <f t="shared" si="16"/>
        <v>280.74429832297216</v>
      </c>
      <c r="V53" s="151">
        <f t="shared" si="16"/>
        <v>104.62859972003818</v>
      </c>
      <c r="W53" s="151">
        <f t="shared" si="16"/>
        <v>68.618861268879343</v>
      </c>
      <c r="DA53" s="152" t="s">
        <v>385</v>
      </c>
    </row>
    <row r="54" spans="1:105" ht="11.5" customHeight="1" x14ac:dyDescent="0.35">
      <c r="A54" s="197" t="s">
        <v>7</v>
      </c>
      <c r="B54" s="198">
        <f t="shared" ref="B54:C54" si="17">SUM(B55:B57)</f>
        <v>339.98211419006816</v>
      </c>
      <c r="C54" s="198">
        <f t="shared" si="17"/>
        <v>87.264479253399756</v>
      </c>
      <c r="D54" s="198">
        <f t="shared" ref="D54:W54" si="18">SUM(D55:D57)</f>
        <v>130.65481244268096</v>
      </c>
      <c r="E54" s="198">
        <f t="shared" si="18"/>
        <v>268.44078273666923</v>
      </c>
      <c r="F54" s="198">
        <f t="shared" si="18"/>
        <v>365.59055034794767</v>
      </c>
      <c r="G54" s="198">
        <f t="shared" si="18"/>
        <v>336.79178923813669</v>
      </c>
      <c r="H54" s="198">
        <f t="shared" si="18"/>
        <v>334.90504895284806</v>
      </c>
      <c r="I54" s="198">
        <f t="shared" si="18"/>
        <v>413.78504329843827</v>
      </c>
      <c r="J54" s="198">
        <f t="shared" si="18"/>
        <v>184.45554158805876</v>
      </c>
      <c r="K54" s="198">
        <f t="shared" si="18"/>
        <v>20.927717932819938</v>
      </c>
      <c r="L54" s="198">
        <f t="shared" si="18"/>
        <v>160.93489763790382</v>
      </c>
      <c r="M54" s="198">
        <f t="shared" si="18"/>
        <v>329.71860279722887</v>
      </c>
      <c r="N54" s="198">
        <f t="shared" si="18"/>
        <v>85.428078725875139</v>
      </c>
      <c r="O54" s="198">
        <f t="shared" si="18"/>
        <v>111.26905176188436</v>
      </c>
      <c r="P54" s="198">
        <f t="shared" si="18"/>
        <v>225.43477322445696</v>
      </c>
      <c r="Q54" s="198">
        <f t="shared" si="18"/>
        <v>243.08135699352238</v>
      </c>
      <c r="R54" s="198">
        <f t="shared" si="18"/>
        <v>337.74233779869809</v>
      </c>
      <c r="S54" s="198">
        <f t="shared" si="18"/>
        <v>354.7237183731603</v>
      </c>
      <c r="T54" s="198">
        <f t="shared" si="18"/>
        <v>431.85135545904922</v>
      </c>
      <c r="U54" s="198">
        <f t="shared" si="18"/>
        <v>276.45512947688349</v>
      </c>
      <c r="V54" s="198">
        <f t="shared" si="18"/>
        <v>0.13783173409735827</v>
      </c>
      <c r="W54" s="198">
        <f t="shared" si="18"/>
        <v>0.11100102301863646</v>
      </c>
      <c r="DA54" s="199" t="s">
        <v>386</v>
      </c>
    </row>
    <row r="55" spans="1:105" ht="11.5" customHeight="1" x14ac:dyDescent="0.35">
      <c r="A55" s="200" t="s">
        <v>12</v>
      </c>
      <c r="B55" s="163">
        <v>85.06561977506685</v>
      </c>
      <c r="C55" s="163">
        <v>16.934852151009849</v>
      </c>
      <c r="D55" s="163">
        <v>36.352581806302297</v>
      </c>
      <c r="E55" s="163">
        <v>48.901669292538386</v>
      </c>
      <c r="F55" s="163">
        <v>58.029130607247268</v>
      </c>
      <c r="G55" s="163">
        <v>52.097795395594865</v>
      </c>
      <c r="H55" s="163">
        <v>55.591957552146916</v>
      </c>
      <c r="I55" s="163">
        <v>62.271995049417846</v>
      </c>
      <c r="J55" s="163">
        <v>15.736015914151039</v>
      </c>
      <c r="K55" s="163">
        <v>12.174409521632729</v>
      </c>
      <c r="L55" s="163">
        <v>11.032701404973725</v>
      </c>
      <c r="M55" s="163">
        <v>57.334519260458528</v>
      </c>
      <c r="N55" s="163">
        <v>10.813448514645339</v>
      </c>
      <c r="O55" s="163">
        <v>8.6981173141265664</v>
      </c>
      <c r="P55" s="163">
        <v>7.808326563921673</v>
      </c>
      <c r="Q55" s="163">
        <v>33.927081996753934</v>
      </c>
      <c r="R55" s="163">
        <v>51.05652460740253</v>
      </c>
      <c r="S55" s="163">
        <v>43.209348762397184</v>
      </c>
      <c r="T55" s="163">
        <v>58.741332939232784</v>
      </c>
      <c r="U55" s="163">
        <v>45.230053543196696</v>
      </c>
      <c r="V55" s="163">
        <v>0.13411249472420161</v>
      </c>
      <c r="W55" s="163">
        <v>0.1072817836454798</v>
      </c>
      <c r="DA55" s="149" t="s">
        <v>387</v>
      </c>
    </row>
    <row r="56" spans="1:105" ht="11.5" customHeight="1" x14ac:dyDescent="0.35">
      <c r="A56" s="200" t="s">
        <v>340</v>
      </c>
      <c r="B56" s="163">
        <v>136.1812207681246</v>
      </c>
      <c r="C56" s="163">
        <v>47.629230481946827</v>
      </c>
      <c r="D56" s="163">
        <v>52.150319375799974</v>
      </c>
      <c r="E56" s="163">
        <v>161.64596501526361</v>
      </c>
      <c r="F56" s="163">
        <v>174.58636029732338</v>
      </c>
      <c r="G56" s="163">
        <v>158.19075972191226</v>
      </c>
      <c r="H56" s="163">
        <v>174.99800070955155</v>
      </c>
      <c r="I56" s="163">
        <v>195.37260534708676</v>
      </c>
      <c r="J56" s="163">
        <v>76.309037812682774</v>
      </c>
      <c r="K56" s="163">
        <v>4.584724989388171</v>
      </c>
      <c r="L56" s="163">
        <v>58.342583791093418</v>
      </c>
      <c r="M56" s="163">
        <v>143.18057284138843</v>
      </c>
      <c r="N56" s="163">
        <v>28.039189222392007</v>
      </c>
      <c r="O56" s="163">
        <v>54.145114293406564</v>
      </c>
      <c r="P56" s="163">
        <v>126.61202213011202</v>
      </c>
      <c r="Q56" s="163">
        <v>138.59079709864375</v>
      </c>
      <c r="R56" s="163">
        <v>225.34027385116818</v>
      </c>
      <c r="S56" s="163">
        <v>188.11333344164706</v>
      </c>
      <c r="T56" s="163">
        <v>170.4821056672603</v>
      </c>
      <c r="U56" s="163">
        <v>80.973576094245715</v>
      </c>
      <c r="V56" s="163">
        <v>3.7192393731566575E-3</v>
      </c>
      <c r="W56" s="163">
        <v>3.7192393731566575E-3</v>
      </c>
      <c r="DA56" s="149" t="s">
        <v>388</v>
      </c>
    </row>
    <row r="57" spans="1:105" ht="11.5" customHeight="1" x14ac:dyDescent="0.35">
      <c r="A57" s="200" t="s">
        <v>342</v>
      </c>
      <c r="B57" s="163">
        <v>118.73527364687668</v>
      </c>
      <c r="C57" s="163">
        <v>22.700396620443076</v>
      </c>
      <c r="D57" s="163">
        <v>42.151911260578679</v>
      </c>
      <c r="E57" s="163">
        <v>57.893148428867235</v>
      </c>
      <c r="F57" s="163">
        <v>132.97505944337698</v>
      </c>
      <c r="G57" s="163">
        <v>126.50323412062957</v>
      </c>
      <c r="H57" s="163">
        <v>104.31509069114961</v>
      </c>
      <c r="I57" s="163">
        <v>156.14044290193365</v>
      </c>
      <c r="J57" s="163">
        <v>92.410487861224951</v>
      </c>
      <c r="K57" s="163">
        <v>4.1685834217990365</v>
      </c>
      <c r="L57" s="163">
        <v>91.559612441836691</v>
      </c>
      <c r="M57" s="163">
        <v>129.20351069538191</v>
      </c>
      <c r="N57" s="163">
        <v>46.575440988837791</v>
      </c>
      <c r="O57" s="163">
        <v>48.425820154351221</v>
      </c>
      <c r="P57" s="163">
        <v>91.01442453042327</v>
      </c>
      <c r="Q57" s="163">
        <v>70.563477898124688</v>
      </c>
      <c r="R57" s="163">
        <v>61.345539340127416</v>
      </c>
      <c r="S57" s="163">
        <v>123.40103616911608</v>
      </c>
      <c r="T57" s="163">
        <v>202.62791685255613</v>
      </c>
      <c r="U57" s="163">
        <v>150.25149983944107</v>
      </c>
      <c r="V57" s="163">
        <v>0</v>
      </c>
      <c r="W57" s="163">
        <v>0</v>
      </c>
      <c r="DA57" s="149" t="s">
        <v>389</v>
      </c>
    </row>
    <row r="58" spans="1:105" ht="11.5" customHeight="1" x14ac:dyDescent="0.35">
      <c r="A58" s="201" t="s">
        <v>25</v>
      </c>
      <c r="B58" s="202">
        <f t="shared" ref="B58:W58" si="19">SUM(B59:B61)</f>
        <v>26.012908802722507</v>
      </c>
      <c r="C58" s="202">
        <f t="shared" si="19"/>
        <v>11.752417344427478</v>
      </c>
      <c r="D58" s="202">
        <f t="shared" si="19"/>
        <v>18.467443282004183</v>
      </c>
      <c r="E58" s="202">
        <f t="shared" si="19"/>
        <v>25.433011727371927</v>
      </c>
      <c r="F58" s="202">
        <f t="shared" si="19"/>
        <v>37.287808617094072</v>
      </c>
      <c r="G58" s="202">
        <f t="shared" si="19"/>
        <v>39.273571452755995</v>
      </c>
      <c r="H58" s="202">
        <f t="shared" si="19"/>
        <v>53.259965266245935</v>
      </c>
      <c r="I58" s="202">
        <f t="shared" si="19"/>
        <v>39.438451558035197</v>
      </c>
      <c r="J58" s="202">
        <f t="shared" si="19"/>
        <v>31.455448708683026</v>
      </c>
      <c r="K58" s="202">
        <f t="shared" si="19"/>
        <v>2.8478908611960612</v>
      </c>
      <c r="L58" s="202">
        <f t="shared" si="19"/>
        <v>18.927439686455035</v>
      </c>
      <c r="M58" s="202">
        <f t="shared" si="19"/>
        <v>17.02075786279277</v>
      </c>
      <c r="N58" s="202">
        <f t="shared" si="19"/>
        <v>2.9770653919607444</v>
      </c>
      <c r="O58" s="202">
        <f t="shared" si="19"/>
        <v>2.7765156943949778</v>
      </c>
      <c r="P58" s="202">
        <f t="shared" si="19"/>
        <v>15.791985955647338</v>
      </c>
      <c r="Q58" s="202">
        <f t="shared" si="19"/>
        <v>11.225086995854818</v>
      </c>
      <c r="R58" s="202">
        <f t="shared" si="19"/>
        <v>2.3771137827838449</v>
      </c>
      <c r="S58" s="202">
        <f t="shared" si="19"/>
        <v>32.213253959750162</v>
      </c>
      <c r="T58" s="202">
        <f t="shared" si="19"/>
        <v>15.625894328251821</v>
      </c>
      <c r="U58" s="202">
        <f t="shared" si="19"/>
        <v>4.289168846088649</v>
      </c>
      <c r="V58" s="202">
        <f t="shared" si="19"/>
        <v>104.49076798594082</v>
      </c>
      <c r="W58" s="202">
        <f t="shared" si="19"/>
        <v>68.507860245860712</v>
      </c>
      <c r="DA58" s="203" t="s">
        <v>390</v>
      </c>
    </row>
    <row r="59" spans="1:105" ht="11.5" customHeight="1" x14ac:dyDescent="0.35">
      <c r="A59" s="200" t="s">
        <v>12</v>
      </c>
      <c r="B59" s="163">
        <v>7.5092904278864463</v>
      </c>
      <c r="C59" s="163">
        <v>6.9919137399637172</v>
      </c>
      <c r="D59" s="163">
        <v>0.12117883593258942</v>
      </c>
      <c r="E59" s="163">
        <v>0.25846331784717724</v>
      </c>
      <c r="F59" s="163">
        <v>3.3219404776469696</v>
      </c>
      <c r="G59" s="163">
        <v>1.1697562217592838</v>
      </c>
      <c r="H59" s="163">
        <v>2.8381896853491067</v>
      </c>
      <c r="I59" s="163">
        <v>1.3923413908112034</v>
      </c>
      <c r="J59" s="163">
        <v>3.1820685981063006</v>
      </c>
      <c r="K59" s="163">
        <v>1.2418507879657674</v>
      </c>
      <c r="L59" s="163">
        <v>0</v>
      </c>
      <c r="M59" s="163">
        <v>0.15696938922184422</v>
      </c>
      <c r="N59" s="163">
        <v>0.88395445297801734</v>
      </c>
      <c r="O59" s="163">
        <v>9.8304534042169878E-2</v>
      </c>
      <c r="P59" s="163">
        <v>2.4974425747688453</v>
      </c>
      <c r="Q59" s="163">
        <v>0.7808285481841587</v>
      </c>
      <c r="R59" s="163">
        <v>7.7764665602926539E-2</v>
      </c>
      <c r="S59" s="163">
        <v>3.1878390576918565</v>
      </c>
      <c r="T59" s="163">
        <v>1.2828718573139752</v>
      </c>
      <c r="U59" s="163">
        <v>0.78424466218619171</v>
      </c>
      <c r="V59" s="163">
        <v>0.8200025917698982</v>
      </c>
      <c r="W59" s="163">
        <v>4.1991749328355867</v>
      </c>
      <c r="DA59" s="149" t="s">
        <v>391</v>
      </c>
    </row>
    <row r="60" spans="1:105" ht="11.5" customHeight="1" x14ac:dyDescent="0.35">
      <c r="A60" s="200" t="s">
        <v>340</v>
      </c>
      <c r="B60" s="163">
        <v>8.2945294522802282</v>
      </c>
      <c r="C60" s="163">
        <v>3.1782320082467059</v>
      </c>
      <c r="D60" s="163">
        <v>6.0807417250820528</v>
      </c>
      <c r="E60" s="163">
        <v>3.2908959828539741</v>
      </c>
      <c r="F60" s="163">
        <v>12.019690577208991</v>
      </c>
      <c r="G60" s="163">
        <v>7.3371673322364757</v>
      </c>
      <c r="H60" s="163">
        <v>21.198953805170824</v>
      </c>
      <c r="I60" s="163">
        <v>10.070238587446605</v>
      </c>
      <c r="J60" s="163">
        <v>9.8576111064492995</v>
      </c>
      <c r="K60" s="163">
        <v>1.4562327758488196</v>
      </c>
      <c r="L60" s="163">
        <v>3.634756989685568</v>
      </c>
      <c r="M60" s="163">
        <v>3.3038750318282348</v>
      </c>
      <c r="N60" s="163">
        <v>0.7973042175092957</v>
      </c>
      <c r="O60" s="163">
        <v>1.8847042847155229</v>
      </c>
      <c r="P60" s="163">
        <v>3.119423609702729</v>
      </c>
      <c r="Q60" s="163">
        <v>2.7260480454611806</v>
      </c>
      <c r="R60" s="163">
        <v>0.46018812943465243</v>
      </c>
      <c r="S60" s="163">
        <v>7.7502119113794645</v>
      </c>
      <c r="T60" s="163">
        <v>4.3274308116109932</v>
      </c>
      <c r="U60" s="163">
        <v>2.5388173506833187</v>
      </c>
      <c r="V60" s="163">
        <v>10.023463666811841</v>
      </c>
      <c r="W60" s="163">
        <v>20.021511905527131</v>
      </c>
      <c r="DA60" s="149" t="s">
        <v>392</v>
      </c>
    </row>
    <row r="61" spans="1:105" ht="11.5" customHeight="1" x14ac:dyDescent="0.35">
      <c r="A61" s="204" t="s">
        <v>342</v>
      </c>
      <c r="B61" s="165">
        <v>10.209088922555832</v>
      </c>
      <c r="C61" s="165">
        <v>1.5822715962170548</v>
      </c>
      <c r="D61" s="165">
        <v>12.265522720989541</v>
      </c>
      <c r="E61" s="165">
        <v>21.883652426670775</v>
      </c>
      <c r="F61" s="165">
        <v>21.946177562238109</v>
      </c>
      <c r="G61" s="165">
        <v>30.766647898760237</v>
      </c>
      <c r="H61" s="165">
        <v>29.222821775726004</v>
      </c>
      <c r="I61" s="165">
        <v>27.97587157977739</v>
      </c>
      <c r="J61" s="165">
        <v>18.415769004127426</v>
      </c>
      <c r="K61" s="165">
        <v>0.14980729738147405</v>
      </c>
      <c r="L61" s="165">
        <v>15.292682696769468</v>
      </c>
      <c r="M61" s="165">
        <v>13.559913441742692</v>
      </c>
      <c r="N61" s="165">
        <v>1.2958067214734312</v>
      </c>
      <c r="O61" s="165">
        <v>0.79350687563728517</v>
      </c>
      <c r="P61" s="165">
        <v>10.175119771175764</v>
      </c>
      <c r="Q61" s="165">
        <v>7.7182104022094791</v>
      </c>
      <c r="R61" s="165">
        <v>1.839160987746266</v>
      </c>
      <c r="S61" s="165">
        <v>21.275202990678839</v>
      </c>
      <c r="T61" s="165">
        <v>10.015591659326851</v>
      </c>
      <c r="U61" s="165">
        <v>0.96610683321913815</v>
      </c>
      <c r="V61" s="165">
        <v>93.647301727359078</v>
      </c>
      <c r="W61" s="165">
        <v>44.287173407497988</v>
      </c>
      <c r="DA61" s="166" t="s">
        <v>393</v>
      </c>
    </row>
    <row r="62" spans="1:105" x14ac:dyDescent="0.35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DA62" s="196"/>
    </row>
    <row r="63" spans="1:105" ht="11.5" customHeight="1" x14ac:dyDescent="0.35">
      <c r="A63" s="173" t="s">
        <v>36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DA63" s="175"/>
    </row>
    <row r="64" spans="1:105" x14ac:dyDescent="0.35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DA64" s="196"/>
    </row>
    <row r="65" spans="1:105" ht="11.5" customHeight="1" x14ac:dyDescent="0.35">
      <c r="A65" s="150" t="s">
        <v>37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DA65" s="152"/>
    </row>
    <row r="66" spans="1:105" ht="11.5" customHeight="1" x14ac:dyDescent="0.35">
      <c r="A66" s="197" t="s">
        <v>38</v>
      </c>
      <c r="B66" s="205">
        <f t="shared" ref="B66:W73" si="20">IF(B34=0,0,B34/B24)</f>
        <v>79.341093642488559</v>
      </c>
      <c r="C66" s="205">
        <f t="shared" si="20"/>
        <v>80.187186292523947</v>
      </c>
      <c r="D66" s="205">
        <f t="shared" si="20"/>
        <v>81.034085472355557</v>
      </c>
      <c r="E66" s="205">
        <f t="shared" si="20"/>
        <v>81.623879243680719</v>
      </c>
      <c r="F66" s="205">
        <f t="shared" si="20"/>
        <v>84.678633450381838</v>
      </c>
      <c r="G66" s="205">
        <f t="shared" si="20"/>
        <v>87.259274211315201</v>
      </c>
      <c r="H66" s="205">
        <f t="shared" si="20"/>
        <v>89.160287076010846</v>
      </c>
      <c r="I66" s="205">
        <f t="shared" si="20"/>
        <v>91.498185457027859</v>
      </c>
      <c r="J66" s="205">
        <f t="shared" si="20"/>
        <v>92.22547565110581</v>
      </c>
      <c r="K66" s="205">
        <f t="shared" si="20"/>
        <v>93.987989475040749</v>
      </c>
      <c r="L66" s="205">
        <f t="shared" si="20"/>
        <v>99.192032604234186</v>
      </c>
      <c r="M66" s="205">
        <f t="shared" si="20"/>
        <v>101.17529362365111</v>
      </c>
      <c r="N66" s="205">
        <f t="shared" si="20"/>
        <v>105.41406233245876</v>
      </c>
      <c r="O66" s="205">
        <f t="shared" si="20"/>
        <v>109.77369903995148</v>
      </c>
      <c r="P66" s="205">
        <f t="shared" si="20"/>
        <v>114.1906881056006</v>
      </c>
      <c r="Q66" s="205">
        <f t="shared" si="20"/>
        <v>117.80827020480244</v>
      </c>
      <c r="R66" s="205">
        <f t="shared" si="20"/>
        <v>120.41873335983621</v>
      </c>
      <c r="S66" s="205">
        <f t="shared" si="20"/>
        <v>125.37392786957786</v>
      </c>
      <c r="T66" s="205">
        <f t="shared" si="20"/>
        <v>127.06286907875959</v>
      </c>
      <c r="U66" s="205">
        <f t="shared" si="20"/>
        <v>129.58667221317498</v>
      </c>
      <c r="V66" s="205">
        <f t="shared" si="20"/>
        <v>95.085074221894274</v>
      </c>
      <c r="W66" s="205">
        <f t="shared" si="20"/>
        <v>104.23006343988725</v>
      </c>
      <c r="DA66" s="199" t="s">
        <v>394</v>
      </c>
    </row>
    <row r="67" spans="1:105" ht="11.5" customHeight="1" x14ac:dyDescent="0.35">
      <c r="A67" s="200" t="s">
        <v>12</v>
      </c>
      <c r="B67" s="192">
        <f t="shared" si="20"/>
        <v>67.584729474944695</v>
      </c>
      <c r="C67" s="192">
        <f t="shared" si="20"/>
        <v>68.040697158405976</v>
      </c>
      <c r="D67" s="192">
        <f t="shared" si="20"/>
        <v>68.93070455711883</v>
      </c>
      <c r="E67" s="192">
        <f t="shared" si="20"/>
        <v>69.33455295417734</v>
      </c>
      <c r="F67" s="192">
        <f t="shared" si="20"/>
        <v>70.722756616000822</v>
      </c>
      <c r="G67" s="192">
        <f t="shared" si="20"/>
        <v>72.08286568982308</v>
      </c>
      <c r="H67" s="192">
        <f t="shared" si="20"/>
        <v>73.185412226656851</v>
      </c>
      <c r="I67" s="192">
        <f t="shared" si="20"/>
        <v>75.582208331488246</v>
      </c>
      <c r="J67" s="192">
        <f t="shared" si="20"/>
        <v>75.092585284971094</v>
      </c>
      <c r="K67" s="192">
        <f t="shared" si="20"/>
        <v>76.660645853109727</v>
      </c>
      <c r="L67" s="192">
        <f t="shared" si="20"/>
        <v>81.83381476987563</v>
      </c>
      <c r="M67" s="192">
        <f t="shared" si="20"/>
        <v>81.62203534075384</v>
      </c>
      <c r="N67" s="192">
        <f t="shared" si="20"/>
        <v>84.300267725174365</v>
      </c>
      <c r="O67" s="192">
        <f t="shared" si="20"/>
        <v>86.77054886211512</v>
      </c>
      <c r="P67" s="192">
        <f t="shared" si="20"/>
        <v>91.851769747558421</v>
      </c>
      <c r="Q67" s="192">
        <f t="shared" si="20"/>
        <v>95.66256310304928</v>
      </c>
      <c r="R67" s="192">
        <f t="shared" si="20"/>
        <v>98.019347663983083</v>
      </c>
      <c r="S67" s="192">
        <f t="shared" si="20"/>
        <v>101.28545962426304</v>
      </c>
      <c r="T67" s="192">
        <f t="shared" si="20"/>
        <v>101.87489867813437</v>
      </c>
      <c r="U67" s="192">
        <f t="shared" si="20"/>
        <v>102.22855617461549</v>
      </c>
      <c r="V67" s="192">
        <f t="shared" si="20"/>
        <v>81.109519055019206</v>
      </c>
      <c r="W67" s="192">
        <f t="shared" si="20"/>
        <v>92.315107020274738</v>
      </c>
      <c r="DA67" s="149" t="s">
        <v>395</v>
      </c>
    </row>
    <row r="68" spans="1:105" ht="11.5" customHeight="1" x14ac:dyDescent="0.35">
      <c r="A68" s="200" t="s">
        <v>340</v>
      </c>
      <c r="B68" s="192">
        <f t="shared" si="20"/>
        <v>80.366999760151714</v>
      </c>
      <c r="C68" s="192">
        <f t="shared" si="20"/>
        <v>81.40164834602723</v>
      </c>
      <c r="D68" s="192">
        <f t="shared" si="20"/>
        <v>82.645694415210585</v>
      </c>
      <c r="E68" s="192">
        <f t="shared" si="20"/>
        <v>83.244410314945696</v>
      </c>
      <c r="F68" s="192">
        <f t="shared" si="20"/>
        <v>85.852145620204794</v>
      </c>
      <c r="G68" s="192">
        <f t="shared" si="20"/>
        <v>88.837564742620316</v>
      </c>
      <c r="H68" s="192">
        <f t="shared" si="20"/>
        <v>91.474734807280583</v>
      </c>
      <c r="I68" s="192">
        <f t="shared" si="20"/>
        <v>93.528187486280927</v>
      </c>
      <c r="J68" s="192">
        <f t="shared" si="20"/>
        <v>94.171976182037383</v>
      </c>
      <c r="K68" s="192">
        <f t="shared" si="20"/>
        <v>96.032663642795043</v>
      </c>
      <c r="L68" s="192">
        <f t="shared" si="20"/>
        <v>99.88258213690257</v>
      </c>
      <c r="M68" s="192">
        <f t="shared" si="20"/>
        <v>103.78215860678544</v>
      </c>
      <c r="N68" s="192">
        <f t="shared" si="20"/>
        <v>107.55538134346335</v>
      </c>
      <c r="O68" s="192">
        <f t="shared" si="20"/>
        <v>111.9730049194839</v>
      </c>
      <c r="P68" s="192">
        <f t="shared" si="20"/>
        <v>116.06053709163466</v>
      </c>
      <c r="Q68" s="192">
        <f t="shared" si="20"/>
        <v>119.95969392434961</v>
      </c>
      <c r="R68" s="192">
        <f t="shared" si="20"/>
        <v>122.96621317719655</v>
      </c>
      <c r="S68" s="192">
        <f t="shared" si="20"/>
        <v>127.93329664058976</v>
      </c>
      <c r="T68" s="192">
        <f t="shared" si="20"/>
        <v>129.5948007595992</v>
      </c>
      <c r="U68" s="192">
        <f t="shared" si="20"/>
        <v>132.50594214773082</v>
      </c>
      <c r="V68" s="192">
        <f t="shared" si="20"/>
        <v>97.133449014879233</v>
      </c>
      <c r="W68" s="192">
        <f t="shared" si="20"/>
        <v>106.80349166783093</v>
      </c>
      <c r="DA68" s="149" t="s">
        <v>396</v>
      </c>
    </row>
    <row r="69" spans="1:105" ht="11.5" customHeight="1" x14ac:dyDescent="0.35">
      <c r="A69" s="200" t="s">
        <v>342</v>
      </c>
      <c r="B69" s="192">
        <f t="shared" si="20"/>
        <v>110.67258828267786</v>
      </c>
      <c r="C69" s="192">
        <f t="shared" si="20"/>
        <v>111.6582095668339</v>
      </c>
      <c r="D69" s="192">
        <f t="shared" si="20"/>
        <v>111.08743158403091</v>
      </c>
      <c r="E69" s="192">
        <f t="shared" si="20"/>
        <v>112.52198267123093</v>
      </c>
      <c r="F69" s="192">
        <f t="shared" si="20"/>
        <v>119.916587790237</v>
      </c>
      <c r="G69" s="192">
        <f t="shared" si="20"/>
        <v>123.23597797714361</v>
      </c>
      <c r="H69" s="192">
        <f t="shared" si="20"/>
        <v>123.79410802978965</v>
      </c>
      <c r="I69" s="192">
        <f t="shared" si="20"/>
        <v>124.94093248758676</v>
      </c>
      <c r="J69" s="192">
        <f t="shared" si="20"/>
        <v>126.61645002022256</v>
      </c>
      <c r="K69" s="192">
        <f t="shared" si="20"/>
        <v>128.38132899317662</v>
      </c>
      <c r="L69" s="192">
        <f t="shared" si="20"/>
        <v>135.47539141317395</v>
      </c>
      <c r="M69" s="192">
        <f t="shared" si="20"/>
        <v>135.04838493336098</v>
      </c>
      <c r="N69" s="192">
        <f t="shared" si="20"/>
        <v>140.74769143966128</v>
      </c>
      <c r="O69" s="192">
        <f t="shared" si="20"/>
        <v>144.82785752941703</v>
      </c>
      <c r="P69" s="192">
        <f t="shared" si="20"/>
        <v>146.09479571298769</v>
      </c>
      <c r="Q69" s="192">
        <f t="shared" si="20"/>
        <v>148.24008910727062</v>
      </c>
      <c r="R69" s="192">
        <f t="shared" si="20"/>
        <v>150.60231014502367</v>
      </c>
      <c r="S69" s="192">
        <f t="shared" si="20"/>
        <v>156.92663260840462</v>
      </c>
      <c r="T69" s="192">
        <f t="shared" si="20"/>
        <v>158.77117209127314</v>
      </c>
      <c r="U69" s="192">
        <f t="shared" si="20"/>
        <v>162.35394249731863</v>
      </c>
      <c r="V69" s="192">
        <f t="shared" si="20"/>
        <v>120.13105453733786</v>
      </c>
      <c r="W69" s="192">
        <f t="shared" si="20"/>
        <v>120.80422373910436</v>
      </c>
      <c r="DA69" s="149" t="s">
        <v>397</v>
      </c>
    </row>
    <row r="70" spans="1:105" ht="11.5" customHeight="1" x14ac:dyDescent="0.35">
      <c r="A70" s="201" t="s">
        <v>39</v>
      </c>
      <c r="B70" s="206">
        <f t="shared" si="20"/>
        <v>24.491163719334882</v>
      </c>
      <c r="C70" s="206">
        <f t="shared" si="20"/>
        <v>24.143282427687257</v>
      </c>
      <c r="D70" s="206">
        <f t="shared" si="20"/>
        <v>24.983466239495133</v>
      </c>
      <c r="E70" s="206">
        <f t="shared" si="20"/>
        <v>25.704918555454299</v>
      </c>
      <c r="F70" s="206">
        <f t="shared" si="20"/>
        <v>24.863702796539247</v>
      </c>
      <c r="G70" s="206">
        <f t="shared" si="20"/>
        <v>23.941478904970936</v>
      </c>
      <c r="H70" s="206">
        <f t="shared" si="20"/>
        <v>23.447697251636235</v>
      </c>
      <c r="I70" s="206">
        <f t="shared" si="20"/>
        <v>23.713190712293052</v>
      </c>
      <c r="J70" s="206">
        <f t="shared" si="20"/>
        <v>23.625916090175487</v>
      </c>
      <c r="K70" s="206">
        <f t="shared" si="20"/>
        <v>24.197478070173567</v>
      </c>
      <c r="L70" s="206">
        <f t="shared" si="20"/>
        <v>27.448821963128026</v>
      </c>
      <c r="M70" s="206">
        <f t="shared" si="20"/>
        <v>29.82157239332625</v>
      </c>
      <c r="N70" s="206">
        <f t="shared" si="20"/>
        <v>31.277691818551396</v>
      </c>
      <c r="O70" s="206">
        <f t="shared" si="20"/>
        <v>31.641438656512182</v>
      </c>
      <c r="P70" s="206">
        <f t="shared" si="20"/>
        <v>34.774373838077963</v>
      </c>
      <c r="Q70" s="206">
        <f t="shared" si="20"/>
        <v>35.018998290566763</v>
      </c>
      <c r="R70" s="206">
        <f t="shared" si="20"/>
        <v>39.318166076685664</v>
      </c>
      <c r="S70" s="206">
        <f t="shared" si="20"/>
        <v>38.357614651715046</v>
      </c>
      <c r="T70" s="206">
        <f t="shared" si="20"/>
        <v>38.614174714463793</v>
      </c>
      <c r="U70" s="206">
        <f t="shared" si="20"/>
        <v>39.189832959847351</v>
      </c>
      <c r="V70" s="206">
        <f t="shared" si="20"/>
        <v>30.618572063778004</v>
      </c>
      <c r="W70" s="206">
        <f t="shared" si="20"/>
        <v>31.972336541893501</v>
      </c>
      <c r="DA70" s="203" t="s">
        <v>398</v>
      </c>
    </row>
    <row r="71" spans="1:105" ht="11.5" customHeight="1" x14ac:dyDescent="0.35">
      <c r="A71" s="207" t="s">
        <v>12</v>
      </c>
      <c r="B71" s="208">
        <f t="shared" si="20"/>
        <v>10.023260717907062</v>
      </c>
      <c r="C71" s="208">
        <f t="shared" si="20"/>
        <v>9.9468368530637665</v>
      </c>
      <c r="D71" s="208">
        <f t="shared" si="20"/>
        <v>10.228621255842398</v>
      </c>
      <c r="E71" s="208">
        <f t="shared" si="20"/>
        <v>10.880055930725819</v>
      </c>
      <c r="F71" s="208">
        <f t="shared" si="20"/>
        <v>10.245293270650951</v>
      </c>
      <c r="G71" s="208">
        <f t="shared" si="20"/>
        <v>10.026366251647696</v>
      </c>
      <c r="H71" s="208">
        <f t="shared" si="20"/>
        <v>9.6442979168361322</v>
      </c>
      <c r="I71" s="208">
        <f t="shared" si="20"/>
        <v>9.6084894019429061</v>
      </c>
      <c r="J71" s="208">
        <f t="shared" si="20"/>
        <v>9.2442531595608752</v>
      </c>
      <c r="K71" s="208">
        <f t="shared" si="20"/>
        <v>9.3241119040203664</v>
      </c>
      <c r="L71" s="208">
        <f t="shared" si="20"/>
        <v>9.9726891566980331</v>
      </c>
      <c r="M71" s="208">
        <f t="shared" si="20"/>
        <v>10.895413572948691</v>
      </c>
      <c r="N71" s="208">
        <f t="shared" si="20"/>
        <v>11.191309368552655</v>
      </c>
      <c r="O71" s="208">
        <f t="shared" si="20"/>
        <v>11.472500357206833</v>
      </c>
      <c r="P71" s="208">
        <f t="shared" si="20"/>
        <v>12.867018693212083</v>
      </c>
      <c r="Q71" s="208">
        <f t="shared" si="20"/>
        <v>13.240241004887793</v>
      </c>
      <c r="R71" s="208">
        <f t="shared" si="20"/>
        <v>15.261326994101349</v>
      </c>
      <c r="S71" s="208">
        <f t="shared" si="20"/>
        <v>14.037300363200671</v>
      </c>
      <c r="T71" s="208">
        <f t="shared" si="20"/>
        <v>14.287825769085288</v>
      </c>
      <c r="U71" s="208">
        <f t="shared" si="20"/>
        <v>15.803320090655204</v>
      </c>
      <c r="V71" s="208">
        <f t="shared" si="20"/>
        <v>14.565480178537982</v>
      </c>
      <c r="W71" s="208">
        <f t="shared" si="20"/>
        <v>14.733881684854405</v>
      </c>
      <c r="DA71" s="209" t="s">
        <v>399</v>
      </c>
    </row>
    <row r="72" spans="1:105" ht="11.5" customHeight="1" x14ac:dyDescent="0.35">
      <c r="A72" s="207" t="s">
        <v>340</v>
      </c>
      <c r="B72" s="208">
        <f t="shared" si="20"/>
        <v>16.07607545740338</v>
      </c>
      <c r="C72" s="208">
        <f t="shared" si="20"/>
        <v>16.251239950995537</v>
      </c>
      <c r="D72" s="208">
        <f t="shared" si="20"/>
        <v>16.295894641910163</v>
      </c>
      <c r="E72" s="208">
        <f t="shared" si="20"/>
        <v>17.167505270500246</v>
      </c>
      <c r="F72" s="208">
        <f t="shared" si="20"/>
        <v>16.029083470668727</v>
      </c>
      <c r="G72" s="208">
        <f t="shared" si="20"/>
        <v>15.181021974099199</v>
      </c>
      <c r="H72" s="208">
        <f t="shared" si="20"/>
        <v>13.985273542904691</v>
      </c>
      <c r="I72" s="208">
        <f t="shared" si="20"/>
        <v>13.755635136041072</v>
      </c>
      <c r="J72" s="208">
        <f t="shared" si="20"/>
        <v>13.656624949191125</v>
      </c>
      <c r="K72" s="208">
        <f t="shared" si="20"/>
        <v>13.626760295117135</v>
      </c>
      <c r="L72" s="208">
        <f t="shared" si="20"/>
        <v>14.420786860573124</v>
      </c>
      <c r="M72" s="208">
        <f t="shared" si="20"/>
        <v>15.489703537213124</v>
      </c>
      <c r="N72" s="208">
        <f t="shared" si="20"/>
        <v>16.461822115902233</v>
      </c>
      <c r="O72" s="208">
        <f t="shared" si="20"/>
        <v>16.542043174769109</v>
      </c>
      <c r="P72" s="208">
        <f t="shared" si="20"/>
        <v>18.197753010022385</v>
      </c>
      <c r="Q72" s="208">
        <f t="shared" si="20"/>
        <v>18.175765763019101</v>
      </c>
      <c r="R72" s="208">
        <f t="shared" si="20"/>
        <v>20.573511943488928</v>
      </c>
      <c r="S72" s="208">
        <f t="shared" si="20"/>
        <v>19.128094078057721</v>
      </c>
      <c r="T72" s="208">
        <f t="shared" si="20"/>
        <v>19.011024442061288</v>
      </c>
      <c r="U72" s="208">
        <f t="shared" si="20"/>
        <v>19.492640855946782</v>
      </c>
      <c r="V72" s="208">
        <f t="shared" si="20"/>
        <v>17.51916441414323</v>
      </c>
      <c r="W72" s="208">
        <f t="shared" si="20"/>
        <v>17.650328762388124</v>
      </c>
      <c r="DA72" s="209" t="s">
        <v>400</v>
      </c>
    </row>
    <row r="73" spans="1:105" ht="11.5" customHeight="1" x14ac:dyDescent="0.35">
      <c r="A73" s="210" t="s">
        <v>342</v>
      </c>
      <c r="B73" s="211">
        <f t="shared" si="20"/>
        <v>52.129123841343961</v>
      </c>
      <c r="C73" s="211">
        <f t="shared" si="20"/>
        <v>53.83881788950945</v>
      </c>
      <c r="D73" s="211">
        <f t="shared" si="20"/>
        <v>52.887918691003669</v>
      </c>
      <c r="E73" s="211">
        <f t="shared" si="20"/>
        <v>48.721001039602903</v>
      </c>
      <c r="F73" s="211">
        <f t="shared" si="20"/>
        <v>48.059427623595745</v>
      </c>
      <c r="G73" s="211">
        <f t="shared" si="20"/>
        <v>44.215955735703069</v>
      </c>
      <c r="H73" s="211">
        <f t="shared" si="20"/>
        <v>45.16383016810488</v>
      </c>
      <c r="I73" s="211">
        <f t="shared" si="20"/>
        <v>45.187014670265881</v>
      </c>
      <c r="J73" s="211">
        <f t="shared" si="20"/>
        <v>44.9129073521202</v>
      </c>
      <c r="K73" s="211">
        <f t="shared" si="20"/>
        <v>49.898781913503356</v>
      </c>
      <c r="L73" s="211">
        <f t="shared" si="20"/>
        <v>52.530888086642612</v>
      </c>
      <c r="M73" s="211">
        <f t="shared" si="20"/>
        <v>55.065477606746086</v>
      </c>
      <c r="N73" s="211">
        <f t="shared" si="20"/>
        <v>58.746980790650376</v>
      </c>
      <c r="O73" s="211">
        <f t="shared" si="20"/>
        <v>59.346209680294095</v>
      </c>
      <c r="P73" s="211">
        <f t="shared" si="20"/>
        <v>66.129916121840282</v>
      </c>
      <c r="Q73" s="211">
        <f t="shared" si="20"/>
        <v>65.936595865637074</v>
      </c>
      <c r="R73" s="211">
        <f t="shared" si="20"/>
        <v>73.012227778743323</v>
      </c>
      <c r="S73" s="211">
        <f t="shared" si="20"/>
        <v>72.876368431025895</v>
      </c>
      <c r="T73" s="211">
        <f t="shared" si="20"/>
        <v>73.11691224406448</v>
      </c>
      <c r="U73" s="211">
        <f t="shared" si="20"/>
        <v>74.915531987995806</v>
      </c>
      <c r="V73" s="211">
        <f t="shared" si="20"/>
        <v>50.231754839242612</v>
      </c>
      <c r="W73" s="211">
        <f t="shared" si="20"/>
        <v>53.261166023203309</v>
      </c>
      <c r="DA73" s="212" t="s">
        <v>401</v>
      </c>
    </row>
    <row r="74" spans="1:105" x14ac:dyDescent="0.35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DA74" s="196"/>
    </row>
    <row r="75" spans="1:105" ht="11.5" customHeight="1" x14ac:dyDescent="0.35">
      <c r="A75" s="150" t="s">
        <v>402</v>
      </c>
      <c r="B75" s="188">
        <f t="shared" ref="B75:W83" si="21">IF(B13=0,0,B13*1000000/B23)</f>
        <v>1278.836275579202</v>
      </c>
      <c r="C75" s="188">
        <f t="shared" si="21"/>
        <v>1278.390619174568</v>
      </c>
      <c r="D75" s="188">
        <f t="shared" si="21"/>
        <v>1286.7134714985634</v>
      </c>
      <c r="E75" s="188">
        <f t="shared" si="21"/>
        <v>1280.0155298491936</v>
      </c>
      <c r="F75" s="188">
        <f t="shared" si="21"/>
        <v>1296.3894058963069</v>
      </c>
      <c r="G75" s="188">
        <f t="shared" si="21"/>
        <v>1316.354400658644</v>
      </c>
      <c r="H75" s="188">
        <f t="shared" si="21"/>
        <v>1326.7213149469153</v>
      </c>
      <c r="I75" s="188">
        <f t="shared" si="21"/>
        <v>1347.7997919983702</v>
      </c>
      <c r="J75" s="188">
        <f t="shared" si="21"/>
        <v>1361.8694013247962</v>
      </c>
      <c r="K75" s="188">
        <f t="shared" si="21"/>
        <v>1351.6933577606574</v>
      </c>
      <c r="L75" s="188">
        <f t="shared" si="21"/>
        <v>1386.1412965197876</v>
      </c>
      <c r="M75" s="188">
        <f t="shared" si="21"/>
        <v>1396.9878373630704</v>
      </c>
      <c r="N75" s="188">
        <f t="shared" si="21"/>
        <v>1400.0405209336548</v>
      </c>
      <c r="O75" s="188">
        <f t="shared" si="21"/>
        <v>1433.3591161123411</v>
      </c>
      <c r="P75" s="188">
        <f t="shared" si="21"/>
        <v>1467.4726813107873</v>
      </c>
      <c r="Q75" s="188">
        <f t="shared" si="21"/>
        <v>1472.9365072042331</v>
      </c>
      <c r="R75" s="188">
        <f t="shared" si="21"/>
        <v>1479.4990585467358</v>
      </c>
      <c r="S75" s="188">
        <f t="shared" si="21"/>
        <v>1507.6261734090172</v>
      </c>
      <c r="T75" s="188">
        <f t="shared" si="21"/>
        <v>1530.2075933598842</v>
      </c>
      <c r="U75" s="188">
        <f t="shared" si="21"/>
        <v>1541.0619039554056</v>
      </c>
      <c r="V75" s="188">
        <f t="shared" si="21"/>
        <v>1598.9864302724814</v>
      </c>
      <c r="W75" s="188">
        <f t="shared" si="21"/>
        <v>1641.8463272413003</v>
      </c>
      <c r="DA75" s="152" t="s">
        <v>403</v>
      </c>
    </row>
    <row r="76" spans="1:105" ht="11.5" customHeight="1" x14ac:dyDescent="0.35">
      <c r="A76" s="197" t="s">
        <v>7</v>
      </c>
      <c r="B76" s="205">
        <f t="shared" si="21"/>
        <v>1248.2546535559313</v>
      </c>
      <c r="C76" s="205">
        <f t="shared" si="21"/>
        <v>1250.673979582175</v>
      </c>
      <c r="D76" s="205">
        <f t="shared" si="21"/>
        <v>1254.7267600981968</v>
      </c>
      <c r="E76" s="205">
        <f t="shared" si="21"/>
        <v>1243.0510044048601</v>
      </c>
      <c r="F76" s="205">
        <f t="shared" si="21"/>
        <v>1258.6500191057792</v>
      </c>
      <c r="G76" s="205">
        <f t="shared" si="21"/>
        <v>1274.1666732313311</v>
      </c>
      <c r="H76" s="205">
        <f t="shared" si="21"/>
        <v>1282.2565176774576</v>
      </c>
      <c r="I76" s="205">
        <f t="shared" si="21"/>
        <v>1301.109697468615</v>
      </c>
      <c r="J76" s="205">
        <f t="shared" si="21"/>
        <v>1313.0280795945509</v>
      </c>
      <c r="K76" s="205">
        <f t="shared" si="21"/>
        <v>1311.8873657105198</v>
      </c>
      <c r="L76" s="205">
        <f t="shared" si="21"/>
        <v>1335.1344286667052</v>
      </c>
      <c r="M76" s="205">
        <f t="shared" si="21"/>
        <v>1345.427234863088</v>
      </c>
      <c r="N76" s="205">
        <f t="shared" si="21"/>
        <v>1354.2902058928839</v>
      </c>
      <c r="O76" s="205">
        <f t="shared" si="21"/>
        <v>1387.7918796461961</v>
      </c>
      <c r="P76" s="205">
        <f t="shared" si="21"/>
        <v>1424.8107816451054</v>
      </c>
      <c r="Q76" s="205">
        <f t="shared" si="21"/>
        <v>1428.7804377361592</v>
      </c>
      <c r="R76" s="205">
        <f t="shared" si="21"/>
        <v>1439.2256516126231</v>
      </c>
      <c r="S76" s="205">
        <f t="shared" si="21"/>
        <v>1465.6324554994628</v>
      </c>
      <c r="T76" s="205">
        <f t="shared" si="21"/>
        <v>1489.9621081719067</v>
      </c>
      <c r="U76" s="205">
        <f t="shared" si="21"/>
        <v>1504.8055967074799</v>
      </c>
      <c r="V76" s="205">
        <f t="shared" si="21"/>
        <v>1447.8935307706154</v>
      </c>
      <c r="W76" s="205">
        <f t="shared" si="21"/>
        <v>1511.0891985116214</v>
      </c>
      <c r="DA76" s="199" t="s">
        <v>404</v>
      </c>
    </row>
    <row r="77" spans="1:105" ht="11.5" customHeight="1" x14ac:dyDescent="0.35">
      <c r="A77" s="207" t="s">
        <v>12</v>
      </c>
      <c r="B77" s="208">
        <f t="shared" si="21"/>
        <v>572.45825332634865</v>
      </c>
      <c r="C77" s="208">
        <f t="shared" si="21"/>
        <v>573.82486510842944</v>
      </c>
      <c r="D77" s="208">
        <f t="shared" si="21"/>
        <v>575.43782622605681</v>
      </c>
      <c r="E77" s="208">
        <f t="shared" si="21"/>
        <v>574.42842097274024</v>
      </c>
      <c r="F77" s="208">
        <f t="shared" si="21"/>
        <v>568.96542619095021</v>
      </c>
      <c r="G77" s="208">
        <f t="shared" si="21"/>
        <v>568.58678052324524</v>
      </c>
      <c r="H77" s="208">
        <f t="shared" si="21"/>
        <v>570.83307395023337</v>
      </c>
      <c r="I77" s="208">
        <f t="shared" si="21"/>
        <v>578.54684994458012</v>
      </c>
      <c r="J77" s="208">
        <f t="shared" si="21"/>
        <v>577.91071347370178</v>
      </c>
      <c r="K77" s="208">
        <f t="shared" si="21"/>
        <v>585.53023929412461</v>
      </c>
      <c r="L77" s="208">
        <f t="shared" si="21"/>
        <v>586.16575970390147</v>
      </c>
      <c r="M77" s="208">
        <f t="shared" si="21"/>
        <v>582.81414946779796</v>
      </c>
      <c r="N77" s="208">
        <f t="shared" si="21"/>
        <v>581.21082858742454</v>
      </c>
      <c r="O77" s="208">
        <f t="shared" si="21"/>
        <v>588.10565652538799</v>
      </c>
      <c r="P77" s="208">
        <f t="shared" si="21"/>
        <v>593.66827769720749</v>
      </c>
      <c r="Q77" s="208">
        <f t="shared" si="21"/>
        <v>594.27976543931675</v>
      </c>
      <c r="R77" s="208">
        <f t="shared" si="21"/>
        <v>603.31171799630374</v>
      </c>
      <c r="S77" s="208">
        <f t="shared" si="21"/>
        <v>611.354706470407</v>
      </c>
      <c r="T77" s="208">
        <f t="shared" si="21"/>
        <v>617.32685730292667</v>
      </c>
      <c r="U77" s="208">
        <f t="shared" si="21"/>
        <v>625.24807467759422</v>
      </c>
      <c r="V77" s="208">
        <f t="shared" si="21"/>
        <v>645.6758293189165</v>
      </c>
      <c r="W77" s="208">
        <f t="shared" si="21"/>
        <v>679.95876540379152</v>
      </c>
      <c r="DA77" s="209" t="s">
        <v>405</v>
      </c>
    </row>
    <row r="78" spans="1:105" ht="11.5" customHeight="1" x14ac:dyDescent="0.35">
      <c r="A78" s="207" t="s">
        <v>340</v>
      </c>
      <c r="B78" s="208">
        <f t="shared" si="21"/>
        <v>1174.063472177819</v>
      </c>
      <c r="C78" s="208">
        <f t="shared" si="21"/>
        <v>1178.1784198021164</v>
      </c>
      <c r="D78" s="208">
        <f t="shared" si="21"/>
        <v>1180.0871760330319</v>
      </c>
      <c r="E78" s="208">
        <f t="shared" si="21"/>
        <v>1180.9700388962335</v>
      </c>
      <c r="F78" s="208">
        <f t="shared" si="21"/>
        <v>1182.616683915779</v>
      </c>
      <c r="G78" s="208">
        <f t="shared" si="21"/>
        <v>1188.6212283030184</v>
      </c>
      <c r="H78" s="208">
        <f t="shared" si="21"/>
        <v>1191.5142334479494</v>
      </c>
      <c r="I78" s="208">
        <f t="shared" si="21"/>
        <v>1201.0070623550764</v>
      </c>
      <c r="J78" s="208">
        <f t="shared" si="21"/>
        <v>1198.6212621877492</v>
      </c>
      <c r="K78" s="208">
        <f t="shared" si="21"/>
        <v>1196.8843700541272</v>
      </c>
      <c r="L78" s="208">
        <f t="shared" si="21"/>
        <v>1214.0133776292114</v>
      </c>
      <c r="M78" s="208">
        <f t="shared" si="21"/>
        <v>1213.7876629984594</v>
      </c>
      <c r="N78" s="208">
        <f t="shared" si="21"/>
        <v>1206.0884526259738</v>
      </c>
      <c r="O78" s="208">
        <f t="shared" si="21"/>
        <v>1225.5219072459377</v>
      </c>
      <c r="P78" s="208">
        <f t="shared" si="21"/>
        <v>1246.8499480006108</v>
      </c>
      <c r="Q78" s="208">
        <f t="shared" si="21"/>
        <v>1249.6018656161536</v>
      </c>
      <c r="R78" s="208">
        <f t="shared" si="21"/>
        <v>1275.2075151935267</v>
      </c>
      <c r="S78" s="208">
        <f t="shared" si="21"/>
        <v>1301.0173193678763</v>
      </c>
      <c r="T78" s="208">
        <f t="shared" si="21"/>
        <v>1311.2383264188907</v>
      </c>
      <c r="U78" s="208">
        <f t="shared" si="21"/>
        <v>1301.6835583049028</v>
      </c>
      <c r="V78" s="208">
        <f t="shared" si="21"/>
        <v>1301.6306567016688</v>
      </c>
      <c r="W78" s="208">
        <f t="shared" si="21"/>
        <v>1395.9611183583884</v>
      </c>
      <c r="DA78" s="209" t="s">
        <v>406</v>
      </c>
    </row>
    <row r="79" spans="1:105" ht="11.5" customHeight="1" x14ac:dyDescent="0.35">
      <c r="A79" s="207" t="s">
        <v>342</v>
      </c>
      <c r="B79" s="208">
        <f t="shared" si="21"/>
        <v>3538.3959210759094</v>
      </c>
      <c r="C79" s="208">
        <f t="shared" si="21"/>
        <v>3529.2926087166784</v>
      </c>
      <c r="D79" s="208">
        <f t="shared" si="21"/>
        <v>3545.1229536917203</v>
      </c>
      <c r="E79" s="208">
        <f t="shared" si="21"/>
        <v>3509.4753024880192</v>
      </c>
      <c r="F79" s="208">
        <f t="shared" si="21"/>
        <v>3511.3795696390353</v>
      </c>
      <c r="G79" s="208">
        <f t="shared" si="21"/>
        <v>3550.8757109659355</v>
      </c>
      <c r="H79" s="208">
        <f t="shared" si="21"/>
        <v>3573.7260720599152</v>
      </c>
      <c r="I79" s="208">
        <f t="shared" si="21"/>
        <v>3545.7212696952724</v>
      </c>
      <c r="J79" s="208">
        <f t="shared" si="21"/>
        <v>3509.5633549344998</v>
      </c>
      <c r="K79" s="208">
        <f t="shared" si="21"/>
        <v>3451.3288471601727</v>
      </c>
      <c r="L79" s="208">
        <f t="shared" si="21"/>
        <v>3403.6283074385037</v>
      </c>
      <c r="M79" s="208">
        <f t="shared" si="21"/>
        <v>3446.1794069009479</v>
      </c>
      <c r="N79" s="208">
        <f t="shared" si="21"/>
        <v>3381.2322739564302</v>
      </c>
      <c r="O79" s="208">
        <f t="shared" si="21"/>
        <v>3362.9657764752224</v>
      </c>
      <c r="P79" s="208">
        <f t="shared" si="21"/>
        <v>3399.5646036917674</v>
      </c>
      <c r="Q79" s="208">
        <f t="shared" si="21"/>
        <v>3428.9257127412229</v>
      </c>
      <c r="R79" s="208">
        <f t="shared" si="21"/>
        <v>3479.8953277172927</v>
      </c>
      <c r="S79" s="208">
        <f t="shared" si="21"/>
        <v>3478.8276661161553</v>
      </c>
      <c r="T79" s="208">
        <f t="shared" si="21"/>
        <v>3480.4753130791919</v>
      </c>
      <c r="U79" s="208">
        <f t="shared" si="21"/>
        <v>3517.4306753118613</v>
      </c>
      <c r="V79" s="208">
        <f t="shared" si="21"/>
        <v>3817.9537878982669</v>
      </c>
      <c r="W79" s="208">
        <f t="shared" si="21"/>
        <v>3635.2208953737577</v>
      </c>
      <c r="DA79" s="209" t="s">
        <v>407</v>
      </c>
    </row>
    <row r="80" spans="1:105" ht="11.5" customHeight="1" x14ac:dyDescent="0.35">
      <c r="A80" s="201" t="s">
        <v>25</v>
      </c>
      <c r="B80" s="206">
        <f t="shared" si="21"/>
        <v>2061.0564601946626</v>
      </c>
      <c r="C80" s="206">
        <f t="shared" si="21"/>
        <v>1982.0954375109397</v>
      </c>
      <c r="D80" s="206">
        <f t="shared" si="21"/>
        <v>2081.0256295937465</v>
      </c>
      <c r="E80" s="206">
        <f t="shared" si="21"/>
        <v>2243.9548046224454</v>
      </c>
      <c r="F80" s="206">
        <f t="shared" si="21"/>
        <v>2230.1316423997455</v>
      </c>
      <c r="G80" s="206">
        <f t="shared" si="21"/>
        <v>2341.1553375997064</v>
      </c>
      <c r="H80" s="206">
        <f t="shared" si="21"/>
        <v>2313.2643642731118</v>
      </c>
      <c r="I80" s="206">
        <f t="shared" si="21"/>
        <v>2381.5081535241225</v>
      </c>
      <c r="J80" s="206">
        <f t="shared" si="21"/>
        <v>2417.7761032845324</v>
      </c>
      <c r="K80" s="206">
        <f t="shared" si="21"/>
        <v>2277.3270413886517</v>
      </c>
      <c r="L80" s="206">
        <f t="shared" si="21"/>
        <v>2516.1123211896565</v>
      </c>
      <c r="M80" s="206">
        <f t="shared" si="21"/>
        <v>2598.3858958366682</v>
      </c>
      <c r="N80" s="206">
        <f t="shared" si="21"/>
        <v>2502.2732111697596</v>
      </c>
      <c r="O80" s="206">
        <f t="shared" si="21"/>
        <v>2508.9504834191998</v>
      </c>
      <c r="P80" s="206">
        <f t="shared" si="21"/>
        <v>2494.0370061947992</v>
      </c>
      <c r="Q80" s="206">
        <f t="shared" si="21"/>
        <v>2532.9090692673335</v>
      </c>
      <c r="R80" s="206">
        <f t="shared" si="21"/>
        <v>2589.5993349201958</v>
      </c>
      <c r="S80" s="206">
        <f t="shared" si="21"/>
        <v>2604.2388111657115</v>
      </c>
      <c r="T80" s="206">
        <f t="shared" si="21"/>
        <v>2623.2642406597224</v>
      </c>
      <c r="U80" s="206">
        <f t="shared" si="21"/>
        <v>2582.0030576599834</v>
      </c>
      <c r="V80" s="206">
        <f t="shared" si="21"/>
        <v>3052.5450674239205</v>
      </c>
      <c r="W80" s="206">
        <f t="shared" si="21"/>
        <v>3024.5597288100867</v>
      </c>
      <c r="DA80" s="203" t="s">
        <v>408</v>
      </c>
    </row>
    <row r="81" spans="1:105" ht="11.5" customHeight="1" x14ac:dyDescent="0.35">
      <c r="A81" s="207" t="s">
        <v>12</v>
      </c>
      <c r="B81" s="208">
        <f t="shared" si="21"/>
        <v>572.75380729497624</v>
      </c>
      <c r="C81" s="208">
        <f t="shared" si="21"/>
        <v>584.54586487964843</v>
      </c>
      <c r="D81" s="208">
        <f t="shared" si="21"/>
        <v>580.54313087445257</v>
      </c>
      <c r="E81" s="208">
        <f t="shared" si="21"/>
        <v>576.61344829928476</v>
      </c>
      <c r="F81" s="208">
        <f t="shared" si="21"/>
        <v>582.32615361970795</v>
      </c>
      <c r="G81" s="208">
        <f t="shared" si="21"/>
        <v>580.4016854199341</v>
      </c>
      <c r="H81" s="208">
        <f t="shared" si="21"/>
        <v>558.47944576574957</v>
      </c>
      <c r="I81" s="208">
        <f t="shared" si="21"/>
        <v>548.12695469896028</v>
      </c>
      <c r="J81" s="208">
        <f t="shared" si="21"/>
        <v>520.53584089275739</v>
      </c>
      <c r="K81" s="208">
        <f t="shared" si="21"/>
        <v>516.85004908774329</v>
      </c>
      <c r="L81" s="208">
        <f t="shared" si="21"/>
        <v>503.01926056453254</v>
      </c>
      <c r="M81" s="208">
        <f t="shared" si="21"/>
        <v>493.13939035651907</v>
      </c>
      <c r="N81" s="208">
        <f t="shared" si="21"/>
        <v>478.99860073518789</v>
      </c>
      <c r="O81" s="208">
        <f t="shared" si="21"/>
        <v>481.62717773407837</v>
      </c>
      <c r="P81" s="208">
        <f t="shared" si="21"/>
        <v>492.97996781657577</v>
      </c>
      <c r="Q81" s="208">
        <f t="shared" si="21"/>
        <v>488.69247576068466</v>
      </c>
      <c r="R81" s="208">
        <f t="shared" si="21"/>
        <v>494.34711460656388</v>
      </c>
      <c r="S81" s="208">
        <f t="shared" si="21"/>
        <v>500.41321101701237</v>
      </c>
      <c r="T81" s="208">
        <f t="shared" si="21"/>
        <v>506.32195977415751</v>
      </c>
      <c r="U81" s="208">
        <f t="shared" si="21"/>
        <v>517.09798977238222</v>
      </c>
      <c r="V81" s="208">
        <f t="shared" si="21"/>
        <v>551.00041926144456</v>
      </c>
      <c r="W81" s="208">
        <f t="shared" si="21"/>
        <v>569.55932284264543</v>
      </c>
      <c r="DA81" s="209" t="s">
        <v>409</v>
      </c>
    </row>
    <row r="82" spans="1:105" ht="11.5" customHeight="1" x14ac:dyDescent="0.35">
      <c r="A82" s="207" t="s">
        <v>340</v>
      </c>
      <c r="B82" s="208">
        <f t="shared" si="21"/>
        <v>957.52265297056954</v>
      </c>
      <c r="C82" s="208">
        <f t="shared" si="21"/>
        <v>947.4019647563548</v>
      </c>
      <c r="D82" s="208">
        <f t="shared" si="21"/>
        <v>944.07196477434718</v>
      </c>
      <c r="E82" s="208">
        <f t="shared" si="21"/>
        <v>937.17577440188722</v>
      </c>
      <c r="F82" s="208">
        <f t="shared" si="21"/>
        <v>926.23877632582548</v>
      </c>
      <c r="G82" s="208">
        <f t="shared" si="21"/>
        <v>927.82171795212435</v>
      </c>
      <c r="H82" s="208">
        <f t="shared" si="21"/>
        <v>932.94850938078662</v>
      </c>
      <c r="I82" s="208">
        <f t="shared" si="21"/>
        <v>934.23521024281717</v>
      </c>
      <c r="J82" s="208">
        <f t="shared" si="21"/>
        <v>930.6864936321856</v>
      </c>
      <c r="K82" s="208">
        <f t="shared" si="21"/>
        <v>937.08991395380474</v>
      </c>
      <c r="L82" s="208">
        <f t="shared" si="21"/>
        <v>957.67096291982637</v>
      </c>
      <c r="M82" s="208">
        <f t="shared" si="21"/>
        <v>940.31843360278367</v>
      </c>
      <c r="N82" s="208">
        <f t="shared" si="21"/>
        <v>920.3735818717073</v>
      </c>
      <c r="O82" s="208">
        <f t="shared" si="21"/>
        <v>913.24999193714518</v>
      </c>
      <c r="P82" s="208">
        <f t="shared" si="21"/>
        <v>907.92043416098181</v>
      </c>
      <c r="Q82" s="208">
        <f t="shared" si="21"/>
        <v>898.6709428693963</v>
      </c>
      <c r="R82" s="208">
        <f t="shared" si="21"/>
        <v>906.26555692673321</v>
      </c>
      <c r="S82" s="208">
        <f t="shared" si="21"/>
        <v>914.52841878971651</v>
      </c>
      <c r="T82" s="208">
        <f t="shared" si="21"/>
        <v>919.03015472357777</v>
      </c>
      <c r="U82" s="208">
        <f t="shared" si="21"/>
        <v>918.41175794608614</v>
      </c>
      <c r="V82" s="208">
        <f t="shared" si="21"/>
        <v>910.54585059530768</v>
      </c>
      <c r="W82" s="208">
        <f t="shared" si="21"/>
        <v>968.54180045170244</v>
      </c>
      <c r="DA82" s="209" t="s">
        <v>410</v>
      </c>
    </row>
    <row r="83" spans="1:105" ht="11.5" customHeight="1" x14ac:dyDescent="0.35">
      <c r="A83" s="210" t="s">
        <v>342</v>
      </c>
      <c r="B83" s="211">
        <f t="shared" si="21"/>
        <v>5195.5740615254172</v>
      </c>
      <c r="C83" s="211">
        <f t="shared" si="21"/>
        <v>5225.4859658502601</v>
      </c>
      <c r="D83" s="211">
        <f t="shared" si="21"/>
        <v>5227.522231854854</v>
      </c>
      <c r="E83" s="211">
        <f t="shared" si="21"/>
        <v>5217.2681696132022</v>
      </c>
      <c r="F83" s="211">
        <f t="shared" si="21"/>
        <v>5209.653466671095</v>
      </c>
      <c r="G83" s="211">
        <f t="shared" si="21"/>
        <v>5249.3983744157049</v>
      </c>
      <c r="H83" s="211">
        <f t="shared" si="21"/>
        <v>5298.907298140386</v>
      </c>
      <c r="I83" s="211">
        <f t="shared" si="21"/>
        <v>5364.5740517480926</v>
      </c>
      <c r="J83" s="211">
        <f t="shared" si="21"/>
        <v>5436.9792014668665</v>
      </c>
      <c r="K83" s="211">
        <f t="shared" si="21"/>
        <v>5445.1301708019519</v>
      </c>
      <c r="L83" s="211">
        <f t="shared" si="21"/>
        <v>5474.7302805095933</v>
      </c>
      <c r="M83" s="211">
        <f t="shared" si="21"/>
        <v>5478.3417614208347</v>
      </c>
      <c r="N83" s="211">
        <f t="shared" si="21"/>
        <v>5375.2164914419436</v>
      </c>
      <c r="O83" s="211">
        <f t="shared" si="21"/>
        <v>5388.3886539302257</v>
      </c>
      <c r="P83" s="211">
        <f t="shared" si="21"/>
        <v>5448.7441645423796</v>
      </c>
      <c r="Q83" s="211">
        <f t="shared" si="21"/>
        <v>5502.1834758730211</v>
      </c>
      <c r="R83" s="211">
        <f t="shared" si="21"/>
        <v>5587.9625207946638</v>
      </c>
      <c r="S83" s="211">
        <f t="shared" si="21"/>
        <v>5623.6226867710538</v>
      </c>
      <c r="T83" s="211">
        <f t="shared" si="21"/>
        <v>5623.6611233010408</v>
      </c>
      <c r="U83" s="211">
        <f t="shared" si="21"/>
        <v>5635.145189599717</v>
      </c>
      <c r="V83" s="211">
        <f t="shared" si="21"/>
        <v>6224.8103959754844</v>
      </c>
      <c r="W83" s="211">
        <f t="shared" si="21"/>
        <v>6075.3045104363109</v>
      </c>
      <c r="DA83" s="212" t="s">
        <v>411</v>
      </c>
    </row>
    <row r="84" spans="1:105" x14ac:dyDescent="0.35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DA84" s="196"/>
    </row>
    <row r="85" spans="1:105" ht="11.5" customHeight="1" x14ac:dyDescent="0.35">
      <c r="A85" s="150" t="s">
        <v>41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DA85" s="152"/>
    </row>
    <row r="86" spans="1:105" ht="11.5" customHeight="1" x14ac:dyDescent="0.35">
      <c r="A86" s="197" t="s">
        <v>42</v>
      </c>
      <c r="B86" s="198">
        <f t="shared" ref="B86:W93" si="22">IF(B4=0,0,B4*1000000/B24)</f>
        <v>150060.2038374171</v>
      </c>
      <c r="C86" s="198">
        <f t="shared" si="22"/>
        <v>151813.51951309736</v>
      </c>
      <c r="D86" s="198">
        <f t="shared" si="22"/>
        <v>152081.02130523266</v>
      </c>
      <c r="E86" s="198">
        <f t="shared" si="22"/>
        <v>150203.19116886993</v>
      </c>
      <c r="F86" s="198">
        <f t="shared" si="22"/>
        <v>158357.98759812932</v>
      </c>
      <c r="G86" s="198">
        <f t="shared" si="22"/>
        <v>164575.81986951083</v>
      </c>
      <c r="H86" s="198">
        <f t="shared" si="22"/>
        <v>165478.73210945466</v>
      </c>
      <c r="I86" s="198">
        <f t="shared" si="22"/>
        <v>167466.52623862951</v>
      </c>
      <c r="J86" s="198">
        <f t="shared" si="22"/>
        <v>169376.10605778536</v>
      </c>
      <c r="K86" s="198">
        <f t="shared" si="22"/>
        <v>172521.66656444655</v>
      </c>
      <c r="L86" s="198">
        <f t="shared" si="22"/>
        <v>184736.83755143144</v>
      </c>
      <c r="M86" s="198">
        <f t="shared" si="22"/>
        <v>189107.37178655149</v>
      </c>
      <c r="N86" s="198">
        <f t="shared" si="22"/>
        <v>197997.46621571048</v>
      </c>
      <c r="O86" s="198">
        <f t="shared" si="22"/>
        <v>208877.56946146765</v>
      </c>
      <c r="P86" s="198">
        <f t="shared" si="22"/>
        <v>217453.65243071315</v>
      </c>
      <c r="Q86" s="198">
        <f t="shared" si="22"/>
        <v>220568.49217215457</v>
      </c>
      <c r="R86" s="198">
        <f t="shared" si="22"/>
        <v>224780.22243125609</v>
      </c>
      <c r="S86" s="198">
        <f t="shared" si="22"/>
        <v>235233.24514054041</v>
      </c>
      <c r="T86" s="198">
        <f t="shared" si="22"/>
        <v>241480.25174773735</v>
      </c>
      <c r="U86" s="198">
        <f t="shared" si="22"/>
        <v>248862.44764599262</v>
      </c>
      <c r="V86" s="198">
        <f t="shared" si="22"/>
        <v>184149.84154269085</v>
      </c>
      <c r="W86" s="198">
        <f t="shared" si="22"/>
        <v>190120.98487161164</v>
      </c>
      <c r="DA86" s="199" t="s">
        <v>412</v>
      </c>
    </row>
    <row r="87" spans="1:105" ht="11.5" customHeight="1" x14ac:dyDescent="0.35">
      <c r="A87" s="207" t="s">
        <v>12</v>
      </c>
      <c r="B87" s="213">
        <f t="shared" si="22"/>
        <v>44253.442774044233</v>
      </c>
      <c r="C87" s="213">
        <f t="shared" si="22"/>
        <v>44622.227329171947</v>
      </c>
      <c r="D87" s="213">
        <f t="shared" si="22"/>
        <v>45357.292164322775</v>
      </c>
      <c r="E87" s="213">
        <f t="shared" si="22"/>
        <v>45652.555170648819</v>
      </c>
      <c r="F87" s="213">
        <f t="shared" si="22"/>
        <v>46569.661780916569</v>
      </c>
      <c r="G87" s="213">
        <f t="shared" si="22"/>
        <v>47505.19220215657</v>
      </c>
      <c r="H87" s="213">
        <f t="shared" si="22"/>
        <v>48225.920165300187</v>
      </c>
      <c r="I87" s="213">
        <f t="shared" si="22"/>
        <v>50310.755368966195</v>
      </c>
      <c r="J87" s="213">
        <f t="shared" si="22"/>
        <v>49741.834354111823</v>
      </c>
      <c r="K87" s="213">
        <f t="shared" si="22"/>
        <v>51561.775839453549</v>
      </c>
      <c r="L87" s="213">
        <f t="shared" si="22"/>
        <v>55549.422212954654</v>
      </c>
      <c r="M87" s="213">
        <f t="shared" si="22"/>
        <v>55777.060940786665</v>
      </c>
      <c r="N87" s="213">
        <f t="shared" si="22"/>
        <v>57001.609855797513</v>
      </c>
      <c r="O87" s="213">
        <f t="shared" si="22"/>
        <v>59214.231090236317</v>
      </c>
      <c r="P87" s="213">
        <f t="shared" si="22"/>
        <v>62395.854837339328</v>
      </c>
      <c r="Q87" s="213">
        <f t="shared" si="22"/>
        <v>65147.427087691503</v>
      </c>
      <c r="R87" s="213">
        <f t="shared" si="22"/>
        <v>67609.376597056485</v>
      </c>
      <c r="S87" s="213">
        <f t="shared" si="22"/>
        <v>70719.122305707817</v>
      </c>
      <c r="T87" s="213">
        <f t="shared" si="22"/>
        <v>72484.293421775496</v>
      </c>
      <c r="U87" s="213">
        <f t="shared" si="22"/>
        <v>73501.635444967105</v>
      </c>
      <c r="V87" s="213">
        <f t="shared" si="22"/>
        <v>61523.830104701345</v>
      </c>
      <c r="W87" s="213">
        <f t="shared" si="22"/>
        <v>74153.795178336455</v>
      </c>
      <c r="DA87" s="209" t="s">
        <v>413</v>
      </c>
    </row>
    <row r="88" spans="1:105" ht="11.5" customHeight="1" x14ac:dyDescent="0.35">
      <c r="A88" s="207" t="s">
        <v>340</v>
      </c>
      <c r="B88" s="213">
        <f t="shared" si="22"/>
        <v>133761.47597294927</v>
      </c>
      <c r="C88" s="213">
        <f t="shared" si="22"/>
        <v>135834.37991287254</v>
      </c>
      <c r="D88" s="213">
        <f t="shared" si="22"/>
        <v>135732.86525966681</v>
      </c>
      <c r="E88" s="213">
        <f t="shared" si="22"/>
        <v>133372.92189539369</v>
      </c>
      <c r="F88" s="213">
        <f t="shared" si="22"/>
        <v>134348.51171819813</v>
      </c>
      <c r="G88" s="213">
        <f t="shared" si="22"/>
        <v>137571.40685089357</v>
      </c>
      <c r="H88" s="213">
        <f t="shared" si="22"/>
        <v>136148.78594578867</v>
      </c>
      <c r="I88" s="213">
        <f t="shared" si="22"/>
        <v>133198.15164827407</v>
      </c>
      <c r="J88" s="213">
        <f t="shared" si="22"/>
        <v>129993.15679680511</v>
      </c>
      <c r="K88" s="213">
        <f t="shared" si="22"/>
        <v>132331.08446642582</v>
      </c>
      <c r="L88" s="213">
        <f t="shared" si="22"/>
        <v>138512.89492703407</v>
      </c>
      <c r="M88" s="213">
        <f t="shared" si="22"/>
        <v>144692.13231762496</v>
      </c>
      <c r="N88" s="213">
        <f t="shared" si="22"/>
        <v>149167.40261114095</v>
      </c>
      <c r="O88" s="213">
        <f t="shared" si="22"/>
        <v>155962.58574640463</v>
      </c>
      <c r="P88" s="213">
        <f t="shared" si="22"/>
        <v>161715.96312768682</v>
      </c>
      <c r="Q88" s="213">
        <f t="shared" si="22"/>
        <v>163874.72724958605</v>
      </c>
      <c r="R88" s="213">
        <f t="shared" si="22"/>
        <v>171189.06991417444</v>
      </c>
      <c r="S88" s="213">
        <f t="shared" si="22"/>
        <v>179573.27950289968</v>
      </c>
      <c r="T88" s="213">
        <f t="shared" si="22"/>
        <v>181378.36631598408</v>
      </c>
      <c r="U88" s="213">
        <f t="shared" si="22"/>
        <v>183441.70312135929</v>
      </c>
      <c r="V88" s="213">
        <f t="shared" si="22"/>
        <v>142711.14632328472</v>
      </c>
      <c r="W88" s="213">
        <f t="shared" si="22"/>
        <v>161417.54060009253</v>
      </c>
      <c r="DA88" s="209" t="s">
        <v>414</v>
      </c>
    </row>
    <row r="89" spans="1:105" ht="11.5" customHeight="1" x14ac:dyDescent="0.35">
      <c r="A89" s="207" t="s">
        <v>342</v>
      </c>
      <c r="B89" s="213">
        <f t="shared" si="22"/>
        <v>525818.44258174009</v>
      </c>
      <c r="C89" s="213">
        <f t="shared" si="22"/>
        <v>529519.4145939002</v>
      </c>
      <c r="D89" s="213">
        <f t="shared" si="22"/>
        <v>528826.71698416269</v>
      </c>
      <c r="E89" s="213">
        <f t="shared" si="22"/>
        <v>532347.65834621154</v>
      </c>
      <c r="F89" s="213">
        <f t="shared" si="22"/>
        <v>568074.02657758445</v>
      </c>
      <c r="G89" s="213">
        <f t="shared" si="22"/>
        <v>591024.53765212477</v>
      </c>
      <c r="H89" s="213">
        <f t="shared" si="22"/>
        <v>598702.63238326239</v>
      </c>
      <c r="I89" s="213">
        <f t="shared" si="22"/>
        <v>599552.26406646392</v>
      </c>
      <c r="J89" s="213">
        <f t="shared" si="22"/>
        <v>602476.28111909854</v>
      </c>
      <c r="K89" s="213">
        <f t="shared" si="22"/>
        <v>601933.70807387133</v>
      </c>
      <c r="L89" s="213">
        <f t="shared" si="22"/>
        <v>625947.50671423541</v>
      </c>
      <c r="M89" s="213">
        <f t="shared" si="22"/>
        <v>627900.55424774822</v>
      </c>
      <c r="N89" s="213">
        <f t="shared" si="22"/>
        <v>638213.73363755597</v>
      </c>
      <c r="O89" s="213">
        <f t="shared" si="22"/>
        <v>649985.58750605374</v>
      </c>
      <c r="P89" s="213">
        <f t="shared" si="22"/>
        <v>657585.09522809344</v>
      </c>
      <c r="Q89" s="213">
        <f t="shared" si="22"/>
        <v>669563.97464757634</v>
      </c>
      <c r="R89" s="213">
        <f t="shared" si="22"/>
        <v>688759.50668080116</v>
      </c>
      <c r="S89" s="213">
        <f t="shared" si="22"/>
        <v>706818.98449785123</v>
      </c>
      <c r="T89" s="213">
        <f t="shared" si="22"/>
        <v>712300.15986202913</v>
      </c>
      <c r="U89" s="213">
        <f t="shared" si="22"/>
        <v>730624.60422667791</v>
      </c>
      <c r="V89" s="213">
        <f t="shared" si="22"/>
        <v>613864.43796067964</v>
      </c>
      <c r="W89" s="213">
        <f t="shared" si="22"/>
        <v>528026.08878713613</v>
      </c>
      <c r="DA89" s="209" t="s">
        <v>415</v>
      </c>
    </row>
    <row r="90" spans="1:105" ht="11.5" customHeight="1" x14ac:dyDescent="0.35">
      <c r="A90" s="201" t="s">
        <v>43</v>
      </c>
      <c r="B90" s="202">
        <f t="shared" si="22"/>
        <v>139288.32157671693</v>
      </c>
      <c r="C90" s="202">
        <f t="shared" si="22"/>
        <v>137954.51304730345</v>
      </c>
      <c r="D90" s="202">
        <f t="shared" si="22"/>
        <v>139838.06751295371</v>
      </c>
      <c r="E90" s="202">
        <f t="shared" si="22"/>
        <v>142136.26241523234</v>
      </c>
      <c r="F90" s="202">
        <f t="shared" si="22"/>
        <v>136108.67959791777</v>
      </c>
      <c r="G90" s="202">
        <f t="shared" si="22"/>
        <v>136896.0211244919</v>
      </c>
      <c r="H90" s="202">
        <f t="shared" si="22"/>
        <v>128734.55147532963</v>
      </c>
      <c r="I90" s="202">
        <f t="shared" si="22"/>
        <v>131662.38282482157</v>
      </c>
      <c r="J90" s="202">
        <f t="shared" si="22"/>
        <v>131960.38479023922</v>
      </c>
      <c r="K90" s="202">
        <f t="shared" si="22"/>
        <v>136415.91745003723</v>
      </c>
      <c r="L90" s="202">
        <f t="shared" si="22"/>
        <v>157686.26154281531</v>
      </c>
      <c r="M90" s="202">
        <f t="shared" si="22"/>
        <v>172101.58225150345</v>
      </c>
      <c r="N90" s="202">
        <f t="shared" si="22"/>
        <v>177332.26541633456</v>
      </c>
      <c r="O90" s="202">
        <f t="shared" si="22"/>
        <v>178795.97012119621</v>
      </c>
      <c r="P90" s="202">
        <f t="shared" si="22"/>
        <v>203250.48451746046</v>
      </c>
      <c r="Q90" s="202">
        <f t="shared" si="22"/>
        <v>204895.25384110719</v>
      </c>
      <c r="R90" s="202">
        <f t="shared" si="22"/>
        <v>228913.3710309309</v>
      </c>
      <c r="S90" s="202">
        <f t="shared" si="22"/>
        <v>224625.71292547733</v>
      </c>
      <c r="T90" s="202">
        <f t="shared" si="22"/>
        <v>230326.82910700736</v>
      </c>
      <c r="U90" s="202">
        <f t="shared" si="22"/>
        <v>235002.41203828296</v>
      </c>
      <c r="V90" s="202">
        <f t="shared" si="22"/>
        <v>194735.26934443513</v>
      </c>
      <c r="W90" s="202">
        <f t="shared" si="22"/>
        <v>175062.42271167104</v>
      </c>
      <c r="DA90" s="203" t="s">
        <v>416</v>
      </c>
    </row>
    <row r="91" spans="1:105" ht="11.5" customHeight="1" x14ac:dyDescent="0.35">
      <c r="A91" s="207" t="s">
        <v>12</v>
      </c>
      <c r="B91" s="213">
        <f t="shared" si="22"/>
        <v>6359.6534029739951</v>
      </c>
      <c r="C91" s="213">
        <f t="shared" si="22"/>
        <v>6403.7388984659829</v>
      </c>
      <c r="D91" s="213">
        <f t="shared" si="22"/>
        <v>6551.3175287215245</v>
      </c>
      <c r="E91" s="213">
        <f t="shared" si="22"/>
        <v>6915.123264580845</v>
      </c>
      <c r="F91" s="213">
        <f t="shared" si="22"/>
        <v>6643.0282139020137</v>
      </c>
      <c r="G91" s="213">
        <f t="shared" si="22"/>
        <v>6494.0757085914529</v>
      </c>
      <c r="H91" s="213">
        <f t="shared" si="22"/>
        <v>6018.2206850191196</v>
      </c>
      <c r="I91" s="213">
        <f t="shared" si="22"/>
        <v>5889.1478561139893</v>
      </c>
      <c r="J91" s="213">
        <f t="shared" si="22"/>
        <v>5382.1974413617172</v>
      </c>
      <c r="K91" s="213">
        <f t="shared" si="22"/>
        <v>5374.1405496462312</v>
      </c>
      <c r="L91" s="213">
        <f t="shared" si="22"/>
        <v>5614.0899639417457</v>
      </c>
      <c r="M91" s="213">
        <f t="shared" si="22"/>
        <v>6017.1292622831925</v>
      </c>
      <c r="N91" s="213">
        <f t="shared" si="22"/>
        <v>5960.3997701006138</v>
      </c>
      <c r="O91" s="213">
        <f t="shared" si="22"/>
        <v>6124.1366229299329</v>
      </c>
      <c r="P91" s="213">
        <f t="shared" si="22"/>
        <v>6954.3392360765974</v>
      </c>
      <c r="Q91" s="213">
        <f t="shared" si="22"/>
        <v>7081.3898671473562</v>
      </c>
      <c r="R91" s="213">
        <f t="shared" si="22"/>
        <v>8225.7376450772244</v>
      </c>
      <c r="S91" s="213">
        <f t="shared" si="22"/>
        <v>7657.1134120269007</v>
      </c>
      <c r="T91" s="213">
        <f t="shared" si="22"/>
        <v>7901.8636333769791</v>
      </c>
      <c r="U91" s="213">
        <f t="shared" si="22"/>
        <v>8862.958994753506</v>
      </c>
      <c r="V91" s="213">
        <f t="shared" si="22"/>
        <v>8579.0229399567052</v>
      </c>
      <c r="W91" s="213">
        <f t="shared" si="22"/>
        <v>9062.1159091011614</v>
      </c>
      <c r="DA91" s="209" t="s">
        <v>417</v>
      </c>
    </row>
    <row r="92" spans="1:105" ht="11.5" customHeight="1" x14ac:dyDescent="0.35">
      <c r="A92" s="207" t="s">
        <v>340</v>
      </c>
      <c r="B92" s="213">
        <f t="shared" si="22"/>
        <v>23721.347044677703</v>
      </c>
      <c r="C92" s="213">
        <f t="shared" si="22"/>
        <v>24921.6379671385</v>
      </c>
      <c r="D92" s="213">
        <f t="shared" si="22"/>
        <v>23341.719961663661</v>
      </c>
      <c r="E92" s="213">
        <f t="shared" si="22"/>
        <v>23753.0795202886</v>
      </c>
      <c r="F92" s="213">
        <f t="shared" si="22"/>
        <v>21253.81829739466</v>
      </c>
      <c r="G92" s="213">
        <f t="shared" si="22"/>
        <v>20825.751628000431</v>
      </c>
      <c r="H92" s="213">
        <f t="shared" si="22"/>
        <v>17878.115389412149</v>
      </c>
      <c r="I92" s="213">
        <f t="shared" si="22"/>
        <v>17426.858686357118</v>
      </c>
      <c r="J92" s="213">
        <f t="shared" si="22"/>
        <v>16982.346634023805</v>
      </c>
      <c r="K92" s="213">
        <f t="shared" si="22"/>
        <v>17579.487258243829</v>
      </c>
      <c r="L92" s="213">
        <f t="shared" si="22"/>
        <v>18243.071729847172</v>
      </c>
      <c r="M92" s="213">
        <f t="shared" si="22"/>
        <v>18760.359247808843</v>
      </c>
      <c r="N92" s="213">
        <f t="shared" si="22"/>
        <v>19961.633226798986</v>
      </c>
      <c r="O92" s="213">
        <f t="shared" si="22"/>
        <v>19719.420205631355</v>
      </c>
      <c r="P92" s="213">
        <f t="shared" si="22"/>
        <v>22540.863516964986</v>
      </c>
      <c r="Q92" s="213">
        <f t="shared" si="22"/>
        <v>21956.265263909587</v>
      </c>
      <c r="R92" s="213">
        <f t="shared" si="22"/>
        <v>24298.73066205459</v>
      </c>
      <c r="S92" s="213">
        <f t="shared" si="22"/>
        <v>22386.484222558043</v>
      </c>
      <c r="T92" s="213">
        <f t="shared" si="22"/>
        <v>22722.140056725555</v>
      </c>
      <c r="U92" s="213">
        <f t="shared" si="22"/>
        <v>23867.645697467928</v>
      </c>
      <c r="V92" s="213">
        <f t="shared" si="22"/>
        <v>19836.08417269338</v>
      </c>
      <c r="W92" s="213">
        <f t="shared" si="22"/>
        <v>19700.826233796346</v>
      </c>
      <c r="DA92" s="209" t="s">
        <v>418</v>
      </c>
    </row>
    <row r="93" spans="1:105" ht="11.5" customHeight="1" x14ac:dyDescent="0.35">
      <c r="A93" s="210" t="s">
        <v>342</v>
      </c>
      <c r="B93" s="214">
        <f t="shared" si="22"/>
        <v>440081.09021886648</v>
      </c>
      <c r="C93" s="214">
        <f t="shared" si="22"/>
        <v>462669.45594096481</v>
      </c>
      <c r="D93" s="214">
        <f t="shared" si="22"/>
        <v>438222.36000362906</v>
      </c>
      <c r="E93" s="214">
        <f t="shared" si="22"/>
        <v>397039.7105332347</v>
      </c>
      <c r="F93" s="214">
        <f t="shared" si="22"/>
        <v>384904.59251895489</v>
      </c>
      <c r="G93" s="214">
        <f t="shared" si="22"/>
        <v>365099.87522022863</v>
      </c>
      <c r="H93" s="214">
        <f t="shared" si="22"/>
        <v>355695.9949585899</v>
      </c>
      <c r="I93" s="214">
        <f t="shared" si="22"/>
        <v>355054.89682638418</v>
      </c>
      <c r="J93" s="214">
        <f t="shared" si="22"/>
        <v>352738.95595412963</v>
      </c>
      <c r="K93" s="214">
        <f t="shared" si="22"/>
        <v>399138.11184854893</v>
      </c>
      <c r="L93" s="214">
        <f t="shared" si="22"/>
        <v>407287.44681444159</v>
      </c>
      <c r="M93" s="214">
        <f t="shared" si="22"/>
        <v>424693.32780827663</v>
      </c>
      <c r="N93" s="214">
        <f t="shared" si="22"/>
        <v>448359.88409745751</v>
      </c>
      <c r="O93" s="214">
        <f t="shared" si="22"/>
        <v>452169.14820437675</v>
      </c>
      <c r="P93" s="214">
        <f t="shared" si="22"/>
        <v>524724.38072455954</v>
      </c>
      <c r="Q93" s="214">
        <f t="shared" si="22"/>
        <v>523526.72774472088</v>
      </c>
      <c r="R93" s="214">
        <f t="shared" si="22"/>
        <v>579031.59923275933</v>
      </c>
      <c r="S93" s="214">
        <f t="shared" si="22"/>
        <v>571537.64301901532</v>
      </c>
      <c r="T93" s="214">
        <f t="shared" si="22"/>
        <v>581547.558424577</v>
      </c>
      <c r="U93" s="214">
        <f t="shared" si="22"/>
        <v>608151.92254379904</v>
      </c>
      <c r="V93" s="214">
        <f t="shared" si="22"/>
        <v>448646.47484909883</v>
      </c>
      <c r="W93" s="214">
        <f t="shared" si="22"/>
        <v>400233.97716808395</v>
      </c>
      <c r="DA93" s="212" t="s">
        <v>419</v>
      </c>
    </row>
    <row r="94" spans="1:105" x14ac:dyDescent="0.35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DA94" s="196"/>
    </row>
    <row r="95" spans="1:105" ht="11.5" customHeight="1" x14ac:dyDescent="0.35">
      <c r="A95" s="150" t="s">
        <v>44</v>
      </c>
      <c r="B95" s="188">
        <f t="shared" ref="B95:W103" si="23">IF(B23=0,0,B23/B43)</f>
        <v>1167.8024847618931</v>
      </c>
      <c r="C95" s="188">
        <f t="shared" si="23"/>
        <v>1161.8795540823792</v>
      </c>
      <c r="D95" s="188">
        <f t="shared" si="23"/>
        <v>1152.7584229423603</v>
      </c>
      <c r="E95" s="188">
        <f t="shared" si="23"/>
        <v>1160.7889383138845</v>
      </c>
      <c r="F95" s="188">
        <f t="shared" si="23"/>
        <v>1154.6163188380731</v>
      </c>
      <c r="G95" s="188">
        <f t="shared" si="23"/>
        <v>1144.1572307344991</v>
      </c>
      <c r="H95" s="188">
        <f t="shared" si="23"/>
        <v>1137.0038318497561</v>
      </c>
      <c r="I95" s="188">
        <f t="shared" si="23"/>
        <v>1124.9446957825326</v>
      </c>
      <c r="J95" s="188">
        <f t="shared" si="23"/>
        <v>1113.4132647966703</v>
      </c>
      <c r="K95" s="188">
        <f t="shared" si="23"/>
        <v>1091.0611979790274</v>
      </c>
      <c r="L95" s="188">
        <f t="shared" si="23"/>
        <v>1085.7760192191147</v>
      </c>
      <c r="M95" s="188">
        <f t="shared" si="23"/>
        <v>1086.236362541393</v>
      </c>
      <c r="N95" s="188">
        <f t="shared" si="23"/>
        <v>1070.7257196461608</v>
      </c>
      <c r="O95" s="188">
        <f t="shared" si="23"/>
        <v>1055.4863568451117</v>
      </c>
      <c r="P95" s="188">
        <f t="shared" si="23"/>
        <v>1044.6515661685478</v>
      </c>
      <c r="Q95" s="188">
        <f t="shared" si="23"/>
        <v>1049.8008252509956</v>
      </c>
      <c r="R95" s="188">
        <f t="shared" si="23"/>
        <v>1051.5788468628402</v>
      </c>
      <c r="S95" s="188">
        <f t="shared" si="23"/>
        <v>1043.6884089875637</v>
      </c>
      <c r="T95" s="188">
        <f t="shared" si="23"/>
        <v>1033.0384453376987</v>
      </c>
      <c r="U95" s="188">
        <f t="shared" si="23"/>
        <v>1025.7619982993383</v>
      </c>
      <c r="V95" s="188">
        <f t="shared" si="23"/>
        <v>426.07672263531691</v>
      </c>
      <c r="W95" s="188">
        <f t="shared" si="23"/>
        <v>557.84564334863876</v>
      </c>
      <c r="DA95" s="152" t="s">
        <v>420</v>
      </c>
    </row>
    <row r="96" spans="1:105" ht="11.5" customHeight="1" x14ac:dyDescent="0.35">
      <c r="A96" s="197" t="s">
        <v>7</v>
      </c>
      <c r="B96" s="198">
        <f t="shared" si="23"/>
        <v>1200.5765290715301</v>
      </c>
      <c r="C96" s="198">
        <f t="shared" si="23"/>
        <v>1195.5014222604666</v>
      </c>
      <c r="D96" s="198">
        <f t="shared" si="23"/>
        <v>1187.0611602106817</v>
      </c>
      <c r="E96" s="198">
        <f t="shared" si="23"/>
        <v>1198.5689296017372</v>
      </c>
      <c r="F96" s="198">
        <f t="shared" si="23"/>
        <v>1192.3384668928895</v>
      </c>
      <c r="G96" s="198">
        <f t="shared" si="23"/>
        <v>1184.1355395151311</v>
      </c>
      <c r="H96" s="198">
        <f t="shared" si="23"/>
        <v>1179.0786138806588</v>
      </c>
      <c r="I96" s="198">
        <f t="shared" si="23"/>
        <v>1167.6889540184259</v>
      </c>
      <c r="J96" s="198">
        <f t="shared" si="23"/>
        <v>1158.3062177127838</v>
      </c>
      <c r="K96" s="198">
        <f t="shared" si="23"/>
        <v>1139.4356217689779</v>
      </c>
      <c r="L96" s="198">
        <f t="shared" si="23"/>
        <v>1132.4474076791641</v>
      </c>
      <c r="M96" s="198">
        <f t="shared" si="23"/>
        <v>1131.9188807459311</v>
      </c>
      <c r="N96" s="198">
        <f t="shared" si="23"/>
        <v>1114.9029504376613</v>
      </c>
      <c r="O96" s="198">
        <f t="shared" si="23"/>
        <v>1095.8258054514665</v>
      </c>
      <c r="P96" s="198">
        <f t="shared" si="23"/>
        <v>1083.7201832328453</v>
      </c>
      <c r="Q96" s="198">
        <f t="shared" si="23"/>
        <v>1086.6296765387565</v>
      </c>
      <c r="R96" s="198">
        <f t="shared" si="23"/>
        <v>1086.766929262767</v>
      </c>
      <c r="S96" s="198">
        <f t="shared" si="23"/>
        <v>1077.567901250874</v>
      </c>
      <c r="T96" s="198">
        <f t="shared" si="23"/>
        <v>1065.0069305590364</v>
      </c>
      <c r="U96" s="198">
        <f t="shared" si="23"/>
        <v>1054.8843778011351</v>
      </c>
      <c r="V96" s="198">
        <f t="shared" si="23"/>
        <v>418.85941529051399</v>
      </c>
      <c r="W96" s="198">
        <f t="shared" si="23"/>
        <v>561.41857865009524</v>
      </c>
      <c r="DA96" s="199" t="s">
        <v>421</v>
      </c>
    </row>
    <row r="97" spans="1:105" ht="11.5" customHeight="1" x14ac:dyDescent="0.35">
      <c r="A97" s="207" t="s">
        <v>12</v>
      </c>
      <c r="B97" s="213">
        <f t="shared" si="23"/>
        <v>1994.9001858343172</v>
      </c>
      <c r="C97" s="213">
        <f t="shared" si="23"/>
        <v>1991.6160997281152</v>
      </c>
      <c r="D97" s="213">
        <f t="shared" si="23"/>
        <v>1987.4965118741727</v>
      </c>
      <c r="E97" s="213">
        <f t="shared" si="23"/>
        <v>1989.7307303980601</v>
      </c>
      <c r="F97" s="213">
        <f t="shared" si="23"/>
        <v>1992.9742726458137</v>
      </c>
      <c r="G97" s="213">
        <f t="shared" si="23"/>
        <v>1996.440341370431</v>
      </c>
      <c r="H97" s="213">
        <f t="shared" si="23"/>
        <v>1993.2373750367142</v>
      </c>
      <c r="I97" s="213">
        <f t="shared" si="23"/>
        <v>1985.5172463056379</v>
      </c>
      <c r="J97" s="213">
        <f t="shared" si="23"/>
        <v>1987.7030456727557</v>
      </c>
      <c r="K97" s="213">
        <f t="shared" si="23"/>
        <v>1959.9685508534706</v>
      </c>
      <c r="L97" s="213">
        <f t="shared" si="23"/>
        <v>1965.5266437560106</v>
      </c>
      <c r="M97" s="213">
        <f t="shared" si="23"/>
        <v>1965.8350759103332</v>
      </c>
      <c r="N97" s="213">
        <f t="shared" si="23"/>
        <v>1922.2980244041923</v>
      </c>
      <c r="O97" s="213">
        <f t="shared" si="23"/>
        <v>1893.9551334161827</v>
      </c>
      <c r="P97" s="213">
        <f t="shared" si="23"/>
        <v>1924.5373868471829</v>
      </c>
      <c r="Q97" s="213">
        <f t="shared" si="23"/>
        <v>1950.7560293855743</v>
      </c>
      <c r="R97" s="213">
        <f t="shared" si="23"/>
        <v>1946.9254998780143</v>
      </c>
      <c r="S97" s="213">
        <f t="shared" si="23"/>
        <v>1938.6567303961851</v>
      </c>
      <c r="T97" s="213">
        <f t="shared" si="23"/>
        <v>1931.6492421931828</v>
      </c>
      <c r="U97" s="213">
        <f t="shared" si="23"/>
        <v>1921.2298950009053</v>
      </c>
      <c r="V97" s="213">
        <f t="shared" si="23"/>
        <v>993.22370842610758</v>
      </c>
      <c r="W97" s="213">
        <f t="shared" si="23"/>
        <v>1343.0026530414484</v>
      </c>
      <c r="DA97" s="209" t="s">
        <v>422</v>
      </c>
    </row>
    <row r="98" spans="1:105" ht="11.5" customHeight="1" x14ac:dyDescent="0.35">
      <c r="A98" s="207" t="s">
        <v>340</v>
      </c>
      <c r="B98" s="213">
        <f t="shared" si="23"/>
        <v>1307.1380115517288</v>
      </c>
      <c r="C98" s="213">
        <f t="shared" si="23"/>
        <v>1303.9050816504482</v>
      </c>
      <c r="D98" s="213">
        <f t="shared" si="23"/>
        <v>1288.2245263315499</v>
      </c>
      <c r="E98" s="213">
        <f t="shared" si="23"/>
        <v>1299.9648271115307</v>
      </c>
      <c r="F98" s="213">
        <f t="shared" si="23"/>
        <v>1300.4279565509771</v>
      </c>
      <c r="G98" s="213">
        <f t="shared" si="23"/>
        <v>1299.3625144456537</v>
      </c>
      <c r="H98" s="213">
        <f t="shared" si="23"/>
        <v>1296.6671974534415</v>
      </c>
      <c r="I98" s="213">
        <f t="shared" si="23"/>
        <v>1290.921471835946</v>
      </c>
      <c r="J98" s="213">
        <f t="shared" si="23"/>
        <v>1291.0588869347489</v>
      </c>
      <c r="K98" s="213">
        <f t="shared" si="23"/>
        <v>1258.4507507840199</v>
      </c>
      <c r="L98" s="213">
        <f t="shared" si="23"/>
        <v>1262.432259420596</v>
      </c>
      <c r="M98" s="213">
        <f t="shared" si="23"/>
        <v>1275.4987125193152</v>
      </c>
      <c r="N98" s="213">
        <f t="shared" si="23"/>
        <v>1270.8530142417314</v>
      </c>
      <c r="O98" s="213">
        <f t="shared" si="23"/>
        <v>1263.020437929343</v>
      </c>
      <c r="P98" s="213">
        <f t="shared" si="23"/>
        <v>1257.2797681565607</v>
      </c>
      <c r="Q98" s="213">
        <f t="shared" si="23"/>
        <v>1259.9881251039646</v>
      </c>
      <c r="R98" s="213">
        <f t="shared" si="23"/>
        <v>1251.1426555005503</v>
      </c>
      <c r="S98" s="213">
        <f t="shared" si="23"/>
        <v>1239.6485100772998</v>
      </c>
      <c r="T98" s="213">
        <f t="shared" si="23"/>
        <v>1236.1664077573303</v>
      </c>
      <c r="U98" s="213">
        <f t="shared" si="23"/>
        <v>1239.2839624974738</v>
      </c>
      <c r="V98" s="213">
        <f t="shared" si="23"/>
        <v>452.40614551871693</v>
      </c>
      <c r="W98" s="213">
        <f t="shared" si="23"/>
        <v>601.70158399963702</v>
      </c>
      <c r="DA98" s="209" t="s">
        <v>423</v>
      </c>
    </row>
    <row r="99" spans="1:105" ht="11.5" customHeight="1" x14ac:dyDescent="0.35">
      <c r="A99" s="207" t="s">
        <v>342</v>
      </c>
      <c r="B99" s="213">
        <f t="shared" si="23"/>
        <v>482.50510636861264</v>
      </c>
      <c r="C99" s="213">
        <f t="shared" si="23"/>
        <v>478.82990186448154</v>
      </c>
      <c r="D99" s="213">
        <f t="shared" si="23"/>
        <v>478.02390941944532</v>
      </c>
      <c r="E99" s="213">
        <f t="shared" si="23"/>
        <v>477.92446089877126</v>
      </c>
      <c r="F99" s="213">
        <f t="shared" si="23"/>
        <v>484.62912024639303</v>
      </c>
      <c r="G99" s="213">
        <f t="shared" si="23"/>
        <v>480.87735212806757</v>
      </c>
      <c r="H99" s="213">
        <f t="shared" si="23"/>
        <v>478.37234288500883</v>
      </c>
      <c r="I99" s="213">
        <f t="shared" si="23"/>
        <v>481.59977149358406</v>
      </c>
      <c r="J99" s="213">
        <f t="shared" si="23"/>
        <v>485.70716330995248</v>
      </c>
      <c r="K99" s="213">
        <f t="shared" si="23"/>
        <v>488.72834123321621</v>
      </c>
      <c r="L99" s="213">
        <f t="shared" si="23"/>
        <v>495.53929744020041</v>
      </c>
      <c r="M99" s="213">
        <f t="shared" si="23"/>
        <v>492.13541466401466</v>
      </c>
      <c r="N99" s="213">
        <f t="shared" si="23"/>
        <v>498.22136084640516</v>
      </c>
      <c r="O99" s="213">
        <f t="shared" si="23"/>
        <v>500.52015701270068</v>
      </c>
      <c r="P99" s="213">
        <f t="shared" si="23"/>
        <v>497.20037533598116</v>
      </c>
      <c r="Q99" s="213">
        <f t="shared" si="23"/>
        <v>493.69734714127952</v>
      </c>
      <c r="R99" s="213">
        <f t="shared" si="23"/>
        <v>485.97523380611392</v>
      </c>
      <c r="S99" s="213">
        <f t="shared" si="23"/>
        <v>488.72672393702129</v>
      </c>
      <c r="T99" s="213">
        <f t="shared" si="23"/>
        <v>488.69092442420163</v>
      </c>
      <c r="U99" s="213">
        <f t="shared" si="23"/>
        <v>484.76543592019578</v>
      </c>
      <c r="V99" s="213">
        <f t="shared" si="23"/>
        <v>161.22861792734003</v>
      </c>
      <c r="W99" s="213">
        <f t="shared" si="23"/>
        <v>229.85914080146435</v>
      </c>
      <c r="DA99" s="209" t="s">
        <v>424</v>
      </c>
    </row>
    <row r="100" spans="1:105" ht="11.5" customHeight="1" x14ac:dyDescent="0.35">
      <c r="A100" s="201" t="s">
        <v>25</v>
      </c>
      <c r="B100" s="202">
        <f t="shared" si="23"/>
        <v>687.65198134323259</v>
      </c>
      <c r="C100" s="202">
        <f t="shared" si="23"/>
        <v>677.86078409404934</v>
      </c>
      <c r="D100" s="202">
        <f t="shared" si="23"/>
        <v>671.14817898091542</v>
      </c>
      <c r="E100" s="202">
        <f t="shared" si="23"/>
        <v>637.10159954182905</v>
      </c>
      <c r="F100" s="202">
        <f t="shared" si="23"/>
        <v>647.65635964965156</v>
      </c>
      <c r="G100" s="202">
        <f t="shared" si="23"/>
        <v>628.61703605169544</v>
      </c>
      <c r="H100" s="202">
        <f t="shared" si="23"/>
        <v>634.58323735024248</v>
      </c>
      <c r="I100" s="202">
        <f t="shared" si="23"/>
        <v>621.36342141006332</v>
      </c>
      <c r="J100" s="202">
        <f t="shared" si="23"/>
        <v>605.80684913206164</v>
      </c>
      <c r="K100" s="202">
        <f t="shared" si="23"/>
        <v>549.03722107054546</v>
      </c>
      <c r="L100" s="202">
        <f t="shared" si="23"/>
        <v>567.57729186843642</v>
      </c>
      <c r="M100" s="202">
        <f t="shared" si="23"/>
        <v>559.80581688290681</v>
      </c>
      <c r="N100" s="202">
        <f t="shared" si="23"/>
        <v>547.78604839405978</v>
      </c>
      <c r="O100" s="202">
        <f t="shared" si="23"/>
        <v>564.75540707045036</v>
      </c>
      <c r="P100" s="202">
        <f t="shared" si="23"/>
        <v>559.39259838158193</v>
      </c>
      <c r="Q100" s="202">
        <f t="shared" si="23"/>
        <v>578.84922125928199</v>
      </c>
      <c r="R100" s="202">
        <f t="shared" si="23"/>
        <v>555.65906620851399</v>
      </c>
      <c r="S100" s="202">
        <f t="shared" si="23"/>
        <v>573.12954179909104</v>
      </c>
      <c r="T100" s="202">
        <f t="shared" si="23"/>
        <v>569.08625879269823</v>
      </c>
      <c r="U100" s="202">
        <f t="shared" si="23"/>
        <v>572.21409840183617</v>
      </c>
      <c r="V100" s="202">
        <f t="shared" si="23"/>
        <v>510.74005006136122</v>
      </c>
      <c r="W100" s="202">
        <f t="shared" si="23"/>
        <v>522.67070631367619</v>
      </c>
      <c r="DA100" s="203" t="s">
        <v>425</v>
      </c>
    </row>
    <row r="101" spans="1:105" ht="11.5" customHeight="1" x14ac:dyDescent="0.35">
      <c r="A101" s="207" t="s">
        <v>12</v>
      </c>
      <c r="B101" s="213">
        <f t="shared" si="23"/>
        <v>1273.9231549640781</v>
      </c>
      <c r="C101" s="213">
        <f t="shared" si="23"/>
        <v>1262.9099032178783</v>
      </c>
      <c r="D101" s="213">
        <f t="shared" si="23"/>
        <v>1233.3167711285298</v>
      </c>
      <c r="E101" s="213">
        <f t="shared" si="23"/>
        <v>1169.8377192008011</v>
      </c>
      <c r="F101" s="213">
        <f t="shared" si="23"/>
        <v>1242.7978079765344</v>
      </c>
      <c r="G101" s="213">
        <f t="shared" si="23"/>
        <v>1247.9204436878131</v>
      </c>
      <c r="H101" s="213">
        <f t="shared" si="23"/>
        <v>1270.0833240571096</v>
      </c>
      <c r="I101" s="213">
        <f t="shared" si="23"/>
        <v>1270.8920854299263</v>
      </c>
      <c r="J101" s="213">
        <f t="shared" si="23"/>
        <v>1281.8442505155947</v>
      </c>
      <c r="K101" s="213">
        <f t="shared" si="23"/>
        <v>1229.9870092955073</v>
      </c>
      <c r="L101" s="213">
        <f t="shared" si="23"/>
        <v>1209.1802825562775</v>
      </c>
      <c r="M101" s="213">
        <f t="shared" si="23"/>
        <v>1218.6680160705243</v>
      </c>
      <c r="N101" s="213">
        <f t="shared" si="23"/>
        <v>1208.4914361813674</v>
      </c>
      <c r="O101" s="213">
        <f t="shared" si="23"/>
        <v>1228.2795447182452</v>
      </c>
      <c r="P101" s="213">
        <f t="shared" si="23"/>
        <v>1212.2013205485848</v>
      </c>
      <c r="Q101" s="213">
        <f t="shared" si="23"/>
        <v>1225.654518772744</v>
      </c>
      <c r="R101" s="213">
        <f t="shared" si="23"/>
        <v>1196.844292503114</v>
      </c>
      <c r="S101" s="213">
        <f t="shared" si="23"/>
        <v>1233.1266540581089</v>
      </c>
      <c r="T101" s="213">
        <f t="shared" si="23"/>
        <v>1250.4264886892383</v>
      </c>
      <c r="U101" s="213">
        <f t="shared" si="23"/>
        <v>1234.8611510065741</v>
      </c>
      <c r="V101" s="213">
        <f t="shared" si="23"/>
        <v>1194.3444651581826</v>
      </c>
      <c r="W101" s="213">
        <f t="shared" si="23"/>
        <v>1220.4181519764029</v>
      </c>
      <c r="DA101" s="209" t="s">
        <v>426</v>
      </c>
    </row>
    <row r="102" spans="1:105" ht="11.5" customHeight="1" x14ac:dyDescent="0.35">
      <c r="A102" s="207" t="s">
        <v>340</v>
      </c>
      <c r="B102" s="213">
        <f t="shared" si="23"/>
        <v>1085.8365210937659</v>
      </c>
      <c r="C102" s="213">
        <f t="shared" si="23"/>
        <v>1023.5498387012842</v>
      </c>
      <c r="D102" s="213">
        <f t="shared" si="23"/>
        <v>1041.6799498164251</v>
      </c>
      <c r="E102" s="213">
        <f t="shared" si="23"/>
        <v>1061.9173290033218</v>
      </c>
      <c r="F102" s="213">
        <f t="shared" si="23"/>
        <v>1078.9431137080644</v>
      </c>
      <c r="G102" s="213">
        <f t="shared" si="23"/>
        <v>1084.0175680985058</v>
      </c>
      <c r="H102" s="213">
        <f t="shared" si="23"/>
        <v>1081.231779312209</v>
      </c>
      <c r="I102" s="213">
        <f t="shared" si="23"/>
        <v>1076.9487657090081</v>
      </c>
      <c r="J102" s="213">
        <f t="shared" si="23"/>
        <v>1027.3705623845879</v>
      </c>
      <c r="K102" s="213">
        <f t="shared" si="23"/>
        <v>955.67260667127152</v>
      </c>
      <c r="L102" s="213">
        <f t="shared" si="23"/>
        <v>962.08724501632275</v>
      </c>
      <c r="M102" s="213">
        <f t="shared" si="23"/>
        <v>953.72660673976407</v>
      </c>
      <c r="N102" s="213">
        <f t="shared" si="23"/>
        <v>947.87864232931054</v>
      </c>
      <c r="O102" s="213">
        <f t="shared" si="23"/>
        <v>980.16085775257204</v>
      </c>
      <c r="P102" s="213">
        <f t="shared" si="23"/>
        <v>991.90638006907432</v>
      </c>
      <c r="Q102" s="213">
        <f t="shared" si="23"/>
        <v>1041.0688279180088</v>
      </c>
      <c r="R102" s="213">
        <f t="shared" si="23"/>
        <v>1000.7047267821122</v>
      </c>
      <c r="S102" s="213">
        <f t="shared" si="23"/>
        <v>1049.4375358664483</v>
      </c>
      <c r="T102" s="213">
        <f t="shared" si="23"/>
        <v>1042.7844840018895</v>
      </c>
      <c r="U102" s="213">
        <f t="shared" si="23"/>
        <v>1054.6941004220907</v>
      </c>
      <c r="V102" s="213">
        <f t="shared" si="23"/>
        <v>1063.752654111903</v>
      </c>
      <c r="W102" s="213">
        <f t="shared" si="23"/>
        <v>1055.2844525631931</v>
      </c>
      <c r="DA102" s="209" t="s">
        <v>427</v>
      </c>
    </row>
    <row r="103" spans="1:105" ht="11.5" customHeight="1" x14ac:dyDescent="0.35">
      <c r="A103" s="210" t="s">
        <v>342</v>
      </c>
      <c r="B103" s="214">
        <f t="shared" si="23"/>
        <v>343.74739241226973</v>
      </c>
      <c r="C103" s="214">
        <f t="shared" si="23"/>
        <v>327.69056402046607</v>
      </c>
      <c r="D103" s="214">
        <f t="shared" si="23"/>
        <v>340.95798749533327</v>
      </c>
      <c r="E103" s="214">
        <f t="shared" si="23"/>
        <v>342.53440755384281</v>
      </c>
      <c r="F103" s="214">
        <f t="shared" si="23"/>
        <v>342.57985152582665</v>
      </c>
      <c r="G103" s="214">
        <f t="shared" si="23"/>
        <v>340.86991933720554</v>
      </c>
      <c r="H103" s="214">
        <f t="shared" si="23"/>
        <v>338.25209879127721</v>
      </c>
      <c r="I103" s="214">
        <f t="shared" si="23"/>
        <v>334.76212232451269</v>
      </c>
      <c r="J103" s="214">
        <f t="shared" si="23"/>
        <v>330.04348420636626</v>
      </c>
      <c r="K103" s="214">
        <f t="shared" si="23"/>
        <v>274.26146162571041</v>
      </c>
      <c r="L103" s="214">
        <f t="shared" si="23"/>
        <v>319.04839793553674</v>
      </c>
      <c r="M103" s="214">
        <f t="shared" si="23"/>
        <v>324.48662771543707</v>
      </c>
      <c r="N103" s="214">
        <f t="shared" si="23"/>
        <v>309.48975401290437</v>
      </c>
      <c r="O103" s="214">
        <f t="shared" si="23"/>
        <v>319.86849138955137</v>
      </c>
      <c r="P103" s="214">
        <f t="shared" si="23"/>
        <v>309.61383856718714</v>
      </c>
      <c r="Q103" s="214">
        <f t="shared" si="23"/>
        <v>322.5816024911054</v>
      </c>
      <c r="R103" s="214">
        <f t="shared" si="23"/>
        <v>311.35684322634012</v>
      </c>
      <c r="S103" s="214">
        <f t="shared" si="23"/>
        <v>318.65052046798894</v>
      </c>
      <c r="T103" s="214">
        <f t="shared" si="23"/>
        <v>317.57966839474705</v>
      </c>
      <c r="U103" s="214">
        <f t="shared" si="23"/>
        <v>313.17975686681632</v>
      </c>
      <c r="V103" s="214">
        <f t="shared" si="23"/>
        <v>290.17659493718662</v>
      </c>
      <c r="W103" s="214">
        <f t="shared" si="23"/>
        <v>300.31521739614556</v>
      </c>
      <c r="DA103" s="212" t="s">
        <v>428</v>
      </c>
    </row>
    <row r="104" spans="1:105" x14ac:dyDescent="0.35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DA104" s="196"/>
    </row>
    <row r="105" spans="1:105" ht="11.5" customHeight="1" x14ac:dyDescent="0.35">
      <c r="A105" s="150" t="s">
        <v>45</v>
      </c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DA105" s="216"/>
    </row>
    <row r="106" spans="1:105" ht="11.5" customHeight="1" x14ac:dyDescent="0.35">
      <c r="A106" s="197" t="s">
        <v>46</v>
      </c>
      <c r="B106" s="217">
        <f t="shared" ref="B106:W109" si="24">IF(B4=0,0,B4/B$4)</f>
        <v>1</v>
      </c>
      <c r="C106" s="217">
        <f t="shared" si="24"/>
        <v>1</v>
      </c>
      <c r="D106" s="217">
        <f t="shared" si="24"/>
        <v>1</v>
      </c>
      <c r="E106" s="217">
        <f t="shared" si="24"/>
        <v>1</v>
      </c>
      <c r="F106" s="217">
        <f t="shared" si="24"/>
        <v>1</v>
      </c>
      <c r="G106" s="217">
        <f t="shared" si="24"/>
        <v>1</v>
      </c>
      <c r="H106" s="217">
        <f t="shared" si="24"/>
        <v>1</v>
      </c>
      <c r="I106" s="217">
        <f t="shared" si="24"/>
        <v>1</v>
      </c>
      <c r="J106" s="217">
        <f t="shared" si="24"/>
        <v>1</v>
      </c>
      <c r="K106" s="217">
        <f t="shared" si="24"/>
        <v>1</v>
      </c>
      <c r="L106" s="217">
        <f t="shared" si="24"/>
        <v>1</v>
      </c>
      <c r="M106" s="217">
        <f t="shared" si="24"/>
        <v>1</v>
      </c>
      <c r="N106" s="217">
        <f t="shared" si="24"/>
        <v>1</v>
      </c>
      <c r="O106" s="217">
        <f t="shared" si="24"/>
        <v>1</v>
      </c>
      <c r="P106" s="217">
        <f t="shared" si="24"/>
        <v>1</v>
      </c>
      <c r="Q106" s="217">
        <f t="shared" si="24"/>
        <v>1</v>
      </c>
      <c r="R106" s="217">
        <f t="shared" si="24"/>
        <v>1</v>
      </c>
      <c r="S106" s="217">
        <f t="shared" si="24"/>
        <v>1</v>
      </c>
      <c r="T106" s="217">
        <f t="shared" si="24"/>
        <v>1</v>
      </c>
      <c r="U106" s="217">
        <f t="shared" si="24"/>
        <v>1</v>
      </c>
      <c r="V106" s="217">
        <f t="shared" si="24"/>
        <v>1</v>
      </c>
      <c r="W106" s="217">
        <f t="shared" si="24"/>
        <v>1</v>
      </c>
      <c r="DA106" s="218"/>
    </row>
    <row r="107" spans="1:105" ht="11.5" customHeight="1" x14ac:dyDescent="0.35">
      <c r="A107" s="207" t="s">
        <v>12</v>
      </c>
      <c r="B107" s="219">
        <f t="shared" si="24"/>
        <v>0.11496535294960926</v>
      </c>
      <c r="C107" s="219">
        <f t="shared" si="24"/>
        <v>0.11304429854542428</v>
      </c>
      <c r="D107" s="219">
        <f t="shared" si="24"/>
        <v>0.11614144079990298</v>
      </c>
      <c r="E107" s="219">
        <f t="shared" si="24"/>
        <v>0.11614426405222812</v>
      </c>
      <c r="F107" s="219">
        <f t="shared" si="24"/>
        <v>0.10924221076643451</v>
      </c>
      <c r="G107" s="219">
        <f t="shared" si="24"/>
        <v>0.10550771437440602</v>
      </c>
      <c r="H107" s="219">
        <f t="shared" si="24"/>
        <v>0.1047049593805562</v>
      </c>
      <c r="I107" s="219">
        <f t="shared" si="24"/>
        <v>0.10542164897005488</v>
      </c>
      <c r="J107" s="219">
        <f t="shared" si="24"/>
        <v>0.1006616159139114</v>
      </c>
      <c r="K107" s="219">
        <f t="shared" si="24"/>
        <v>0.10417936090844333</v>
      </c>
      <c r="L107" s="219">
        <f t="shared" si="24"/>
        <v>0.10196064776735664</v>
      </c>
      <c r="M107" s="219">
        <f t="shared" si="24"/>
        <v>9.8529053247137066E-2</v>
      </c>
      <c r="N107" s="219">
        <f t="shared" si="24"/>
        <v>9.238901773055197E-2</v>
      </c>
      <c r="O107" s="219">
        <f t="shared" si="24"/>
        <v>8.6374482635711597E-2</v>
      </c>
      <c r="P107" s="219">
        <f t="shared" si="24"/>
        <v>8.2736440528946284E-2</v>
      </c>
      <c r="Q107" s="219">
        <f t="shared" si="24"/>
        <v>8.3719789746115353E-2</v>
      </c>
      <c r="R107" s="219">
        <f t="shared" si="24"/>
        <v>8.3792417575353523E-2</v>
      </c>
      <c r="S107" s="219">
        <f t="shared" si="24"/>
        <v>8.1773566814058535E-2</v>
      </c>
      <c r="T107" s="219">
        <f t="shared" si="24"/>
        <v>8.0577334921589666E-2</v>
      </c>
      <c r="U107" s="219">
        <f t="shared" si="24"/>
        <v>7.8919717393174466E-2</v>
      </c>
      <c r="V107" s="219">
        <f t="shared" si="24"/>
        <v>0.11276977628574431</v>
      </c>
      <c r="W107" s="219">
        <f t="shared" si="24"/>
        <v>0.1282988139816954</v>
      </c>
      <c r="DA107" s="220"/>
    </row>
    <row r="108" spans="1:105" ht="11.5" customHeight="1" x14ac:dyDescent="0.35">
      <c r="A108" s="207" t="s">
        <v>340</v>
      </c>
      <c r="B108" s="219">
        <f t="shared" si="24"/>
        <v>0.42749668633970322</v>
      </c>
      <c r="C108" s="219">
        <f t="shared" si="24"/>
        <v>0.43458267211956347</v>
      </c>
      <c r="D108" s="219">
        <f t="shared" si="24"/>
        <v>0.42792346520070895</v>
      </c>
      <c r="E108" s="219">
        <f t="shared" si="24"/>
        <v>0.43657716512594275</v>
      </c>
      <c r="F108" s="219">
        <f t="shared" si="24"/>
        <v>0.42248759603046537</v>
      </c>
      <c r="G108" s="219">
        <f t="shared" si="24"/>
        <v>0.41990396425318044</v>
      </c>
      <c r="H108" s="219">
        <f t="shared" si="24"/>
        <v>0.41880216793144714</v>
      </c>
      <c r="I108" s="219">
        <f t="shared" si="24"/>
        <v>0.40821537112412143</v>
      </c>
      <c r="J108" s="219">
        <f t="shared" si="24"/>
        <v>0.39576392259333454</v>
      </c>
      <c r="K108" s="219">
        <f t="shared" si="24"/>
        <v>0.38803532964059856</v>
      </c>
      <c r="L108" s="219">
        <f t="shared" si="24"/>
        <v>0.38116970840982634</v>
      </c>
      <c r="M108" s="219">
        <f t="shared" si="24"/>
        <v>0.39217539263852624</v>
      </c>
      <c r="N108" s="219">
        <f t="shared" si="24"/>
        <v>0.39082002620296147</v>
      </c>
      <c r="O108" s="219">
        <f t="shared" si="24"/>
        <v>0.39464169937685967</v>
      </c>
      <c r="P108" s="219">
        <f t="shared" si="24"/>
        <v>0.40270323742415454</v>
      </c>
      <c r="Q108" s="219">
        <f t="shared" si="24"/>
        <v>0.40796293741299255</v>
      </c>
      <c r="R108" s="219">
        <f t="shared" si="24"/>
        <v>0.42810203782611123</v>
      </c>
      <c r="S108" s="219">
        <f t="shared" si="24"/>
        <v>0.4322825929193489</v>
      </c>
      <c r="T108" s="219">
        <f t="shared" si="24"/>
        <v>0.42309796534837868</v>
      </c>
      <c r="U108" s="219">
        <f t="shared" si="24"/>
        <v>0.41245340057810181</v>
      </c>
      <c r="V108" s="219">
        <f t="shared" si="24"/>
        <v>0.40015645360417051</v>
      </c>
      <c r="W108" s="219">
        <f t="shared" si="24"/>
        <v>0.43679426183196629</v>
      </c>
      <c r="DA108" s="220"/>
    </row>
    <row r="109" spans="1:105" ht="11.5" customHeight="1" x14ac:dyDescent="0.35">
      <c r="A109" s="207" t="s">
        <v>342</v>
      </c>
      <c r="B109" s="219">
        <f t="shared" si="24"/>
        <v>0.45753796071068747</v>
      </c>
      <c r="C109" s="219">
        <f t="shared" si="24"/>
        <v>0.45237302933501233</v>
      </c>
      <c r="D109" s="219">
        <f t="shared" si="24"/>
        <v>0.45593509399938809</v>
      </c>
      <c r="E109" s="219">
        <f t="shared" si="24"/>
        <v>0.44727857082182915</v>
      </c>
      <c r="F109" s="219">
        <f t="shared" si="24"/>
        <v>0.46827019320310015</v>
      </c>
      <c r="G109" s="219">
        <f t="shared" si="24"/>
        <v>0.47458832137241352</v>
      </c>
      <c r="H109" s="219">
        <f t="shared" si="24"/>
        <v>0.47649287268799662</v>
      </c>
      <c r="I109" s="219">
        <f t="shared" si="24"/>
        <v>0.48636297990582367</v>
      </c>
      <c r="J109" s="219">
        <f t="shared" si="24"/>
        <v>0.50357446149275409</v>
      </c>
      <c r="K109" s="219">
        <f t="shared" si="24"/>
        <v>0.50778530945095812</v>
      </c>
      <c r="L109" s="219">
        <f t="shared" si="24"/>
        <v>0.51686964382281697</v>
      </c>
      <c r="M109" s="219">
        <f t="shared" si="24"/>
        <v>0.50929555411433658</v>
      </c>
      <c r="N109" s="219">
        <f t="shared" si="24"/>
        <v>0.51679095606648651</v>
      </c>
      <c r="O109" s="219">
        <f t="shared" si="24"/>
        <v>0.51898381798742876</v>
      </c>
      <c r="P109" s="219">
        <f t="shared" si="24"/>
        <v>0.51456032204689917</v>
      </c>
      <c r="Q109" s="219">
        <f t="shared" si="24"/>
        <v>0.50831727284089201</v>
      </c>
      <c r="R109" s="219">
        <f t="shared" si="24"/>
        <v>0.48810554459853533</v>
      </c>
      <c r="S109" s="219">
        <f t="shared" si="24"/>
        <v>0.48594384026659265</v>
      </c>
      <c r="T109" s="219">
        <f t="shared" si="24"/>
        <v>0.49632469973003179</v>
      </c>
      <c r="U109" s="219">
        <f t="shared" si="24"/>
        <v>0.50862688202872375</v>
      </c>
      <c r="V109" s="219">
        <f t="shared" si="24"/>
        <v>0.48707377011008507</v>
      </c>
      <c r="W109" s="219">
        <f t="shared" si="24"/>
        <v>0.43490692418633836</v>
      </c>
      <c r="DA109" s="220"/>
    </row>
    <row r="110" spans="1:105" ht="11.5" customHeight="1" x14ac:dyDescent="0.35">
      <c r="A110" s="201" t="s">
        <v>47</v>
      </c>
      <c r="B110" s="221">
        <f t="shared" ref="B110:W113" si="25">IF(B8=0,0,B8/B$8)</f>
        <v>1</v>
      </c>
      <c r="C110" s="221">
        <f t="shared" si="25"/>
        <v>1</v>
      </c>
      <c r="D110" s="221">
        <f t="shared" si="25"/>
        <v>1</v>
      </c>
      <c r="E110" s="221">
        <f t="shared" si="25"/>
        <v>1</v>
      </c>
      <c r="F110" s="221">
        <f t="shared" si="25"/>
        <v>1</v>
      </c>
      <c r="G110" s="221">
        <f t="shared" si="25"/>
        <v>1</v>
      </c>
      <c r="H110" s="221">
        <f t="shared" si="25"/>
        <v>1</v>
      </c>
      <c r="I110" s="221">
        <f t="shared" si="25"/>
        <v>1</v>
      </c>
      <c r="J110" s="221">
        <f t="shared" si="25"/>
        <v>1</v>
      </c>
      <c r="K110" s="221">
        <f t="shared" si="25"/>
        <v>1</v>
      </c>
      <c r="L110" s="221">
        <f t="shared" si="25"/>
        <v>1</v>
      </c>
      <c r="M110" s="221">
        <f t="shared" si="25"/>
        <v>1</v>
      </c>
      <c r="N110" s="221">
        <f t="shared" si="25"/>
        <v>1</v>
      </c>
      <c r="O110" s="221">
        <f t="shared" si="25"/>
        <v>1</v>
      </c>
      <c r="P110" s="221">
        <f t="shared" si="25"/>
        <v>1</v>
      </c>
      <c r="Q110" s="221">
        <f t="shared" si="25"/>
        <v>1</v>
      </c>
      <c r="R110" s="221">
        <f t="shared" si="25"/>
        <v>1</v>
      </c>
      <c r="S110" s="221">
        <f t="shared" si="25"/>
        <v>1</v>
      </c>
      <c r="T110" s="221">
        <f t="shared" si="25"/>
        <v>1</v>
      </c>
      <c r="U110" s="221">
        <f t="shared" si="25"/>
        <v>1</v>
      </c>
      <c r="V110" s="221">
        <f t="shared" si="25"/>
        <v>1</v>
      </c>
      <c r="W110" s="221">
        <f t="shared" si="25"/>
        <v>1</v>
      </c>
      <c r="DA110" s="222"/>
    </row>
    <row r="111" spans="1:105" ht="11.5" customHeight="1" x14ac:dyDescent="0.35">
      <c r="A111" s="207" t="s">
        <v>12</v>
      </c>
      <c r="B111" s="223">
        <f t="shared" si="25"/>
        <v>1.59771262274024E-2</v>
      </c>
      <c r="C111" s="223">
        <f t="shared" si="25"/>
        <v>1.7857555710834628E-2</v>
      </c>
      <c r="D111" s="223">
        <f t="shared" si="25"/>
        <v>1.6213882656642496E-2</v>
      </c>
      <c r="E111" s="223">
        <f t="shared" si="25"/>
        <v>1.4696791835904631E-2</v>
      </c>
      <c r="F111" s="223">
        <f t="shared" si="25"/>
        <v>1.3911923867589977E-2</v>
      </c>
      <c r="G111" s="223">
        <f t="shared" si="25"/>
        <v>1.2364794047628037E-2</v>
      </c>
      <c r="H111" s="223">
        <f t="shared" si="25"/>
        <v>1.107328331621274E-2</v>
      </c>
      <c r="I111" s="223">
        <f t="shared" si="25"/>
        <v>9.8563631605492179E-3</v>
      </c>
      <c r="J111" s="223">
        <f t="shared" si="25"/>
        <v>8.9865617979994449E-3</v>
      </c>
      <c r="K111" s="223">
        <f t="shared" si="25"/>
        <v>9.104248854118752E-3</v>
      </c>
      <c r="L111" s="223">
        <f t="shared" si="25"/>
        <v>7.0027959969862393E-3</v>
      </c>
      <c r="M111" s="223">
        <f t="shared" si="25"/>
        <v>6.4449449843272414E-3</v>
      </c>
      <c r="N111" s="223">
        <f t="shared" si="25"/>
        <v>6.2013805291156032E-3</v>
      </c>
      <c r="O111" s="223">
        <f t="shared" si="25"/>
        <v>5.9428960882549143E-3</v>
      </c>
      <c r="P111" s="223">
        <f t="shared" si="25"/>
        <v>5.9799812106652471E-3</v>
      </c>
      <c r="Q111" s="223">
        <f t="shared" si="25"/>
        <v>5.6636491885201749E-3</v>
      </c>
      <c r="R111" s="223">
        <f t="shared" si="25"/>
        <v>5.660840674737073E-3</v>
      </c>
      <c r="S111" s="223">
        <f t="shared" si="25"/>
        <v>5.2749429962775009E-3</v>
      </c>
      <c r="T111" s="223">
        <f t="shared" si="25"/>
        <v>5.1882792486330773E-3</v>
      </c>
      <c r="U111" s="223">
        <f t="shared" si="25"/>
        <v>5.4958729965073625E-3</v>
      </c>
      <c r="V111" s="223">
        <f t="shared" si="25"/>
        <v>5.1122126137296857E-3</v>
      </c>
      <c r="W111" s="223">
        <f t="shared" si="25"/>
        <v>5.8466376333200397E-3</v>
      </c>
      <c r="DA111" s="224"/>
    </row>
    <row r="112" spans="1:105" ht="11.5" customHeight="1" x14ac:dyDescent="0.35">
      <c r="A112" s="207" t="s">
        <v>340</v>
      </c>
      <c r="B112" s="223">
        <f t="shared" si="25"/>
        <v>6.0954190813477319E-2</v>
      </c>
      <c r="C112" s="223">
        <f t="shared" si="25"/>
        <v>6.1567639424397316E-2</v>
      </c>
      <c r="D112" s="223">
        <f t="shared" si="25"/>
        <v>5.9943028907780978E-2</v>
      </c>
      <c r="E112" s="223">
        <f t="shared" si="25"/>
        <v>6.1356629207578839E-2</v>
      </c>
      <c r="F112" s="223">
        <f t="shared" si="25"/>
        <v>6.0535717224075122E-2</v>
      </c>
      <c r="G112" s="223">
        <f t="shared" si="25"/>
        <v>5.9535834130390326E-2</v>
      </c>
      <c r="H112" s="223">
        <f t="shared" si="25"/>
        <v>5.9253229923326822E-2</v>
      </c>
      <c r="I112" s="223">
        <f t="shared" si="25"/>
        <v>5.7413349755473075E-2</v>
      </c>
      <c r="J112" s="223">
        <f t="shared" si="25"/>
        <v>5.5287842436903094E-2</v>
      </c>
      <c r="K112" s="223">
        <f t="shared" si="25"/>
        <v>5.7997477117120069E-2</v>
      </c>
      <c r="L112" s="223">
        <f t="shared" si="25"/>
        <v>5.0730861845588469E-2</v>
      </c>
      <c r="M112" s="223">
        <f t="shared" si="25"/>
        <v>4.7104870019297251E-2</v>
      </c>
      <c r="N112" s="223">
        <f t="shared" si="25"/>
        <v>4.9767975350036103E-2</v>
      </c>
      <c r="O112" s="223">
        <f t="shared" si="25"/>
        <v>4.9982465531301895E-2</v>
      </c>
      <c r="P112" s="223">
        <f t="shared" si="25"/>
        <v>5.1009792786291468E-2</v>
      </c>
      <c r="Q112" s="223">
        <f t="shared" si="25"/>
        <v>4.9993055501136897E-2</v>
      </c>
      <c r="R112" s="223">
        <f t="shared" si="25"/>
        <v>4.9788566879692853E-2</v>
      </c>
      <c r="S112" s="223">
        <f t="shared" si="25"/>
        <v>4.7122837743949923E-2</v>
      </c>
      <c r="T112" s="223">
        <f t="shared" si="25"/>
        <v>4.6687651969886702E-2</v>
      </c>
      <c r="U112" s="223">
        <f t="shared" si="25"/>
        <v>4.9682562855794102E-2</v>
      </c>
      <c r="V112" s="223">
        <f t="shared" si="25"/>
        <v>4.8184792461090059E-2</v>
      </c>
      <c r="W112" s="223">
        <f t="shared" si="25"/>
        <v>5.3524736431160569E-2</v>
      </c>
      <c r="DA112" s="224"/>
    </row>
    <row r="113" spans="1:105" ht="11.5" customHeight="1" x14ac:dyDescent="0.35">
      <c r="A113" s="210" t="s">
        <v>342</v>
      </c>
      <c r="B113" s="225">
        <f t="shared" si="25"/>
        <v>0.92306868295912026</v>
      </c>
      <c r="C113" s="225">
        <f t="shared" si="25"/>
        <v>0.92057480486476795</v>
      </c>
      <c r="D113" s="225">
        <f t="shared" si="25"/>
        <v>0.9238430884355765</v>
      </c>
      <c r="E113" s="225">
        <f t="shared" si="25"/>
        <v>0.92394657895651655</v>
      </c>
      <c r="F113" s="225">
        <f t="shared" si="25"/>
        <v>0.92555235890833487</v>
      </c>
      <c r="G113" s="225">
        <f t="shared" si="25"/>
        <v>0.92809937182198166</v>
      </c>
      <c r="H113" s="225">
        <f t="shared" si="25"/>
        <v>0.92967348676046035</v>
      </c>
      <c r="I113" s="225">
        <f t="shared" si="25"/>
        <v>0.93273028708397765</v>
      </c>
      <c r="J113" s="225">
        <f t="shared" si="25"/>
        <v>0.93572559576509751</v>
      </c>
      <c r="K113" s="225">
        <f t="shared" si="25"/>
        <v>0.93289827402876113</v>
      </c>
      <c r="L113" s="225">
        <f t="shared" si="25"/>
        <v>0.94226634215742533</v>
      </c>
      <c r="M113" s="225">
        <f t="shared" si="25"/>
        <v>0.94645018499637557</v>
      </c>
      <c r="N113" s="225">
        <f t="shared" si="25"/>
        <v>0.94403064412084836</v>
      </c>
      <c r="O113" s="225">
        <f t="shared" si="25"/>
        <v>0.94407463838044314</v>
      </c>
      <c r="P113" s="225">
        <f t="shared" si="25"/>
        <v>0.94301022600304329</v>
      </c>
      <c r="Q113" s="225">
        <f t="shared" si="25"/>
        <v>0.944343295310343</v>
      </c>
      <c r="R113" s="225">
        <f t="shared" si="25"/>
        <v>0.94455059244557005</v>
      </c>
      <c r="S113" s="225">
        <f t="shared" si="25"/>
        <v>0.9476022192597725</v>
      </c>
      <c r="T113" s="225">
        <f t="shared" si="25"/>
        <v>0.94812406878148026</v>
      </c>
      <c r="U113" s="225">
        <f t="shared" si="25"/>
        <v>0.94482156414769858</v>
      </c>
      <c r="V113" s="225">
        <f t="shared" si="25"/>
        <v>0.94670299492518017</v>
      </c>
      <c r="W113" s="225">
        <f t="shared" si="25"/>
        <v>0.94062862593551932</v>
      </c>
      <c r="DA113" s="226"/>
    </row>
    <row r="114" spans="1:105" x14ac:dyDescent="0.35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DA114" s="196"/>
    </row>
    <row r="115" spans="1:105" ht="11.5" customHeight="1" x14ac:dyDescent="0.35">
      <c r="A115" s="150" t="s">
        <v>48</v>
      </c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DA115" s="216"/>
    </row>
    <row r="116" spans="1:105" ht="11.5" customHeight="1" x14ac:dyDescent="0.35">
      <c r="A116" s="197" t="s">
        <v>7</v>
      </c>
      <c r="B116" s="217">
        <f t="shared" ref="B116:W119" si="26">IF(B14=0,0,B14/B$14)</f>
        <v>1</v>
      </c>
      <c r="C116" s="217">
        <f t="shared" si="26"/>
        <v>1</v>
      </c>
      <c r="D116" s="217">
        <f t="shared" si="26"/>
        <v>1</v>
      </c>
      <c r="E116" s="217">
        <f t="shared" si="26"/>
        <v>1</v>
      </c>
      <c r="F116" s="217">
        <f t="shared" si="26"/>
        <v>1</v>
      </c>
      <c r="G116" s="217">
        <f t="shared" si="26"/>
        <v>1</v>
      </c>
      <c r="H116" s="217">
        <f t="shared" si="26"/>
        <v>1</v>
      </c>
      <c r="I116" s="217">
        <f t="shared" si="26"/>
        <v>1</v>
      </c>
      <c r="J116" s="217">
        <f t="shared" si="26"/>
        <v>1</v>
      </c>
      <c r="K116" s="217">
        <f t="shared" si="26"/>
        <v>1</v>
      </c>
      <c r="L116" s="217">
        <f t="shared" si="26"/>
        <v>1</v>
      </c>
      <c r="M116" s="217">
        <f t="shared" si="26"/>
        <v>1</v>
      </c>
      <c r="N116" s="217">
        <f t="shared" si="26"/>
        <v>1</v>
      </c>
      <c r="O116" s="217">
        <f t="shared" si="26"/>
        <v>1</v>
      </c>
      <c r="P116" s="217">
        <f t="shared" si="26"/>
        <v>1</v>
      </c>
      <c r="Q116" s="217">
        <f t="shared" si="26"/>
        <v>1</v>
      </c>
      <c r="R116" s="217">
        <f t="shared" si="26"/>
        <v>1</v>
      </c>
      <c r="S116" s="217">
        <f t="shared" si="26"/>
        <v>1</v>
      </c>
      <c r="T116" s="217">
        <f t="shared" si="26"/>
        <v>1</v>
      </c>
      <c r="U116" s="217">
        <f t="shared" si="26"/>
        <v>1</v>
      </c>
      <c r="V116" s="217">
        <f t="shared" si="26"/>
        <v>1</v>
      </c>
      <c r="W116" s="217">
        <f t="shared" si="26"/>
        <v>1</v>
      </c>
      <c r="DA116" s="218"/>
    </row>
    <row r="117" spans="1:105" ht="11.5" customHeight="1" x14ac:dyDescent="0.35">
      <c r="A117" s="207" t="s">
        <v>12</v>
      </c>
      <c r="B117" s="219">
        <f t="shared" si="26"/>
        <v>0.17878293939038845</v>
      </c>
      <c r="C117" s="219">
        <f t="shared" si="26"/>
        <v>0.1764587167059041</v>
      </c>
      <c r="D117" s="219">
        <f t="shared" si="26"/>
        <v>0.17859296882355366</v>
      </c>
      <c r="E117" s="219">
        <f t="shared" si="26"/>
        <v>0.17658703176524387</v>
      </c>
      <c r="F117" s="219">
        <f t="shared" si="26"/>
        <v>0.16792225624171678</v>
      </c>
      <c r="G117" s="219">
        <f t="shared" si="26"/>
        <v>0.1631096588451012</v>
      </c>
      <c r="H117" s="219">
        <f t="shared" si="26"/>
        <v>0.15994222279571368</v>
      </c>
      <c r="I117" s="219">
        <f t="shared" si="26"/>
        <v>0.15603484665122713</v>
      </c>
      <c r="J117" s="219">
        <f t="shared" si="26"/>
        <v>0.15086238770342322</v>
      </c>
      <c r="K117" s="219">
        <f t="shared" si="26"/>
        <v>0.15557873877424749</v>
      </c>
      <c r="L117" s="219">
        <f t="shared" si="26"/>
        <v>0.14886821999295927</v>
      </c>
      <c r="M117" s="219">
        <f t="shared" si="26"/>
        <v>0.14470615853677782</v>
      </c>
      <c r="N117" s="219">
        <f t="shared" si="26"/>
        <v>0.13772564674085916</v>
      </c>
      <c r="O117" s="219">
        <f t="shared" si="26"/>
        <v>0.12911663072907442</v>
      </c>
      <c r="P117" s="219">
        <f t="shared" si="26"/>
        <v>0.1201418875629061</v>
      </c>
      <c r="Q117" s="219">
        <f t="shared" si="26"/>
        <v>0.1178961933256278</v>
      </c>
      <c r="R117" s="219">
        <f t="shared" si="26"/>
        <v>0.11678007657538397</v>
      </c>
      <c r="S117" s="219">
        <f t="shared" si="26"/>
        <v>0.11346004866637266</v>
      </c>
      <c r="T117" s="219">
        <f t="shared" si="26"/>
        <v>0.11122196333623706</v>
      </c>
      <c r="U117" s="219">
        <f t="shared" si="26"/>
        <v>0.11102476241826381</v>
      </c>
      <c r="V117" s="219">
        <f t="shared" si="26"/>
        <v>0.15052152354764603</v>
      </c>
      <c r="W117" s="219">
        <f t="shared" si="26"/>
        <v>0.14801706537047615</v>
      </c>
      <c r="DA117" s="220"/>
    </row>
    <row r="118" spans="1:105" ht="11.5" customHeight="1" x14ac:dyDescent="0.35">
      <c r="A118" s="207" t="s">
        <v>340</v>
      </c>
      <c r="B118" s="219">
        <f t="shared" si="26"/>
        <v>0.45108212226145711</v>
      </c>
      <c r="C118" s="219">
        <f t="shared" si="26"/>
        <v>0.45755162215523865</v>
      </c>
      <c r="D118" s="219">
        <f t="shared" si="26"/>
        <v>0.45094236228419482</v>
      </c>
      <c r="E118" s="219">
        <f t="shared" si="26"/>
        <v>0.46711352410953738</v>
      </c>
      <c r="F118" s="219">
        <f t="shared" si="26"/>
        <v>0.46790759219464373</v>
      </c>
      <c r="G118" s="219">
        <f t="shared" si="26"/>
        <v>0.4686029995873236</v>
      </c>
      <c r="H118" s="219">
        <f t="shared" si="26"/>
        <v>0.47300055704206856</v>
      </c>
      <c r="I118" s="219">
        <f t="shared" si="26"/>
        <v>0.47375173642672358</v>
      </c>
      <c r="J118" s="219">
        <f t="shared" si="26"/>
        <v>0.47073427289346564</v>
      </c>
      <c r="K118" s="219">
        <f t="shared" si="26"/>
        <v>0.46153930109311042</v>
      </c>
      <c r="L118" s="219">
        <f t="shared" si="26"/>
        <v>0.4622534444193625</v>
      </c>
      <c r="M118" s="219">
        <f t="shared" si="26"/>
        <v>0.4624091150504418</v>
      </c>
      <c r="N118" s="219">
        <f t="shared" si="26"/>
        <v>0.46198719284557055</v>
      </c>
      <c r="O118" s="219">
        <f t="shared" si="26"/>
        <v>0.46673577234957409</v>
      </c>
      <c r="P118" s="219">
        <f t="shared" si="26"/>
        <v>0.4738664207851993</v>
      </c>
      <c r="Q118" s="219">
        <f t="shared" si="26"/>
        <v>0.48024004616502741</v>
      </c>
      <c r="R118" s="219">
        <f t="shared" si="26"/>
        <v>0.49805961893587447</v>
      </c>
      <c r="S118" s="219">
        <f t="shared" si="26"/>
        <v>0.5026697351788133</v>
      </c>
      <c r="T118" s="219">
        <f t="shared" si="26"/>
        <v>0.49572803678554755</v>
      </c>
      <c r="U118" s="219">
        <f t="shared" si="26"/>
        <v>0.48401765639609645</v>
      </c>
      <c r="V118" s="219">
        <f t="shared" si="26"/>
        <v>0.46418854765324674</v>
      </c>
      <c r="W118" s="219">
        <f t="shared" si="26"/>
        <v>0.47526898559352071</v>
      </c>
      <c r="DA118" s="220"/>
    </row>
    <row r="119" spans="1:105" ht="11.5" customHeight="1" x14ac:dyDescent="0.35">
      <c r="A119" s="207" t="s">
        <v>342</v>
      </c>
      <c r="B119" s="219">
        <f t="shared" si="26"/>
        <v>0.37013493834815436</v>
      </c>
      <c r="C119" s="219">
        <f t="shared" si="26"/>
        <v>0.36598966113885728</v>
      </c>
      <c r="D119" s="219">
        <f t="shared" si="26"/>
        <v>0.37046466889225155</v>
      </c>
      <c r="E119" s="219">
        <f t="shared" si="26"/>
        <v>0.35629944412521869</v>
      </c>
      <c r="F119" s="219">
        <f t="shared" si="26"/>
        <v>0.36417015156363952</v>
      </c>
      <c r="G119" s="219">
        <f t="shared" si="26"/>
        <v>0.36828734156757514</v>
      </c>
      <c r="H119" s="219">
        <f t="shared" si="26"/>
        <v>0.3670572201622177</v>
      </c>
      <c r="I119" s="219">
        <f t="shared" si="26"/>
        <v>0.37021341692204929</v>
      </c>
      <c r="J119" s="219">
        <f t="shared" si="26"/>
        <v>0.37840333940311105</v>
      </c>
      <c r="K119" s="219">
        <f t="shared" si="26"/>
        <v>0.3828819601326422</v>
      </c>
      <c r="L119" s="219">
        <f t="shared" si="26"/>
        <v>0.38887833558767826</v>
      </c>
      <c r="M119" s="219">
        <f t="shared" si="26"/>
        <v>0.39288472641278033</v>
      </c>
      <c r="N119" s="219">
        <f t="shared" si="26"/>
        <v>0.40028716041357026</v>
      </c>
      <c r="O119" s="219">
        <f t="shared" si="26"/>
        <v>0.40414759692135144</v>
      </c>
      <c r="P119" s="219">
        <f t="shared" si="26"/>
        <v>0.40599169165189458</v>
      </c>
      <c r="Q119" s="219">
        <f t="shared" si="26"/>
        <v>0.4018637605093448</v>
      </c>
      <c r="R119" s="219">
        <f t="shared" si="26"/>
        <v>0.38516030448874156</v>
      </c>
      <c r="S119" s="219">
        <f t="shared" si="26"/>
        <v>0.38387021615481404</v>
      </c>
      <c r="T119" s="219">
        <f t="shared" si="26"/>
        <v>0.39304999987821532</v>
      </c>
      <c r="U119" s="219">
        <f t="shared" si="26"/>
        <v>0.40495758118563974</v>
      </c>
      <c r="V119" s="219">
        <f t="shared" si="26"/>
        <v>0.38528992879910723</v>
      </c>
      <c r="W119" s="219">
        <f t="shared" si="26"/>
        <v>0.37671394903600308</v>
      </c>
      <c r="DA119" s="220"/>
    </row>
    <row r="120" spans="1:105" ht="11.5" customHeight="1" x14ac:dyDescent="0.35">
      <c r="A120" s="201" t="s">
        <v>25</v>
      </c>
      <c r="B120" s="221">
        <f t="shared" ref="B120:W123" si="27">IF(B18=0,0,B18/B$18)</f>
        <v>1</v>
      </c>
      <c r="C120" s="221">
        <f t="shared" si="27"/>
        <v>1</v>
      </c>
      <c r="D120" s="221">
        <f t="shared" si="27"/>
        <v>1</v>
      </c>
      <c r="E120" s="221">
        <f t="shared" si="27"/>
        <v>1</v>
      </c>
      <c r="F120" s="221">
        <f t="shared" si="27"/>
        <v>1</v>
      </c>
      <c r="G120" s="221">
        <f t="shared" si="27"/>
        <v>1</v>
      </c>
      <c r="H120" s="221">
        <f t="shared" si="27"/>
        <v>1</v>
      </c>
      <c r="I120" s="221">
        <f t="shared" si="27"/>
        <v>1</v>
      </c>
      <c r="J120" s="221">
        <f t="shared" si="27"/>
        <v>1</v>
      </c>
      <c r="K120" s="221">
        <f t="shared" si="27"/>
        <v>1</v>
      </c>
      <c r="L120" s="221">
        <f t="shared" si="27"/>
        <v>1</v>
      </c>
      <c r="M120" s="221">
        <f t="shared" si="27"/>
        <v>1</v>
      </c>
      <c r="N120" s="221">
        <f t="shared" si="27"/>
        <v>1</v>
      </c>
      <c r="O120" s="221">
        <f t="shared" si="27"/>
        <v>1</v>
      </c>
      <c r="P120" s="221">
        <f t="shared" si="27"/>
        <v>1</v>
      </c>
      <c r="Q120" s="221">
        <f t="shared" si="27"/>
        <v>1</v>
      </c>
      <c r="R120" s="221">
        <f t="shared" si="27"/>
        <v>1</v>
      </c>
      <c r="S120" s="221">
        <f t="shared" si="27"/>
        <v>1</v>
      </c>
      <c r="T120" s="221">
        <f t="shared" si="27"/>
        <v>1</v>
      </c>
      <c r="U120" s="221">
        <f t="shared" si="27"/>
        <v>1</v>
      </c>
      <c r="V120" s="221">
        <f t="shared" si="27"/>
        <v>1</v>
      </c>
      <c r="W120" s="221">
        <f t="shared" si="27"/>
        <v>1</v>
      </c>
      <c r="DA120" s="222"/>
    </row>
    <row r="121" spans="1:105" ht="11.5" customHeight="1" x14ac:dyDescent="0.35">
      <c r="A121" s="207" t="s">
        <v>12</v>
      </c>
      <c r="B121" s="223">
        <f t="shared" si="27"/>
        <v>9.7242926390777959E-2</v>
      </c>
      <c r="C121" s="223">
        <f t="shared" si="27"/>
        <v>0.1134536156707406</v>
      </c>
      <c r="D121" s="223">
        <f t="shared" si="27"/>
        <v>9.6547459782199571E-2</v>
      </c>
      <c r="E121" s="223">
        <f t="shared" si="27"/>
        <v>7.7624384518381356E-2</v>
      </c>
      <c r="F121" s="223">
        <f t="shared" si="27"/>
        <v>7.4429090523133581E-2</v>
      </c>
      <c r="G121" s="223">
        <f t="shared" si="27"/>
        <v>6.4618786748984525E-2</v>
      </c>
      <c r="H121" s="223">
        <f t="shared" si="27"/>
        <v>5.7185425023933728E-2</v>
      </c>
      <c r="I121" s="223">
        <f t="shared" si="27"/>
        <v>5.0717172812012205E-2</v>
      </c>
      <c r="J121" s="223">
        <f t="shared" si="27"/>
        <v>4.7436437942488641E-2</v>
      </c>
      <c r="K121" s="223">
        <f t="shared" si="27"/>
        <v>5.2449252947831392E-2</v>
      </c>
      <c r="L121" s="223">
        <f t="shared" si="27"/>
        <v>3.9322448654137032E-2</v>
      </c>
      <c r="M121" s="223">
        <f t="shared" si="27"/>
        <v>3.4984911533426616E-2</v>
      </c>
      <c r="N121" s="223">
        <f t="shared" si="27"/>
        <v>3.5318339142348353E-2</v>
      </c>
      <c r="O121" s="223">
        <f t="shared" si="27"/>
        <v>3.3306568258278407E-2</v>
      </c>
      <c r="P121" s="223">
        <f t="shared" si="27"/>
        <v>3.4546329896263168E-2</v>
      </c>
      <c r="Q121" s="223">
        <f t="shared" si="27"/>
        <v>3.1617373649330739E-2</v>
      </c>
      <c r="R121" s="223">
        <f t="shared" si="27"/>
        <v>3.007299399973655E-2</v>
      </c>
      <c r="S121" s="223">
        <f t="shared" si="27"/>
        <v>2.9734464352757346E-2</v>
      </c>
      <c r="T121" s="223">
        <f t="shared" si="27"/>
        <v>2.918925870632218E-2</v>
      </c>
      <c r="U121" s="223">
        <f t="shared" si="27"/>
        <v>2.9184104058049411E-2</v>
      </c>
      <c r="V121" s="223">
        <f t="shared" si="27"/>
        <v>2.0946214123441397E-2</v>
      </c>
      <c r="W121" s="223">
        <f t="shared" si="27"/>
        <v>2.1268962182682982E-2</v>
      </c>
      <c r="DA121" s="224"/>
    </row>
    <row r="122" spans="1:105" ht="11.5" customHeight="1" x14ac:dyDescent="0.35">
      <c r="A122" s="207" t="s">
        <v>340</v>
      </c>
      <c r="B122" s="223">
        <f t="shared" si="27"/>
        <v>0.16627926511186836</v>
      </c>
      <c r="C122" s="223">
        <f t="shared" si="27"/>
        <v>0.16290017524685507</v>
      </c>
      <c r="D122" s="223">
        <f t="shared" si="27"/>
        <v>0.16291419066354049</v>
      </c>
      <c r="E122" s="223">
        <f t="shared" si="27"/>
        <v>0.15333927625158411</v>
      </c>
      <c r="F122" s="223">
        <f t="shared" si="27"/>
        <v>0.16101005874381277</v>
      </c>
      <c r="G122" s="223">
        <f t="shared" si="27"/>
        <v>0.15509681779923126</v>
      </c>
      <c r="H122" s="223">
        <f t="shared" si="27"/>
        <v>0.17207501841706882</v>
      </c>
      <c r="I122" s="223">
        <f t="shared" si="27"/>
        <v>0.17016084989397454</v>
      </c>
      <c r="J122" s="223">
        <f t="shared" si="27"/>
        <v>0.16537232980464592</v>
      </c>
      <c r="K122" s="223">
        <f t="shared" si="27"/>
        <v>0.18519267591307711</v>
      </c>
      <c r="L122" s="223">
        <f t="shared" si="27"/>
        <v>0.16689926602787825</v>
      </c>
      <c r="M122" s="223">
        <f t="shared" si="27"/>
        <v>0.15637986073366814</v>
      </c>
      <c r="N122" s="223">
        <f t="shared" si="27"/>
        <v>0.16261892343854162</v>
      </c>
      <c r="O122" s="223">
        <f t="shared" si="27"/>
        <v>0.16496007541099872</v>
      </c>
      <c r="P122" s="223">
        <f t="shared" si="27"/>
        <v>0.16744010858665873</v>
      </c>
      <c r="Q122" s="223">
        <f t="shared" si="27"/>
        <v>0.16552523426163715</v>
      </c>
      <c r="R122" s="223">
        <f t="shared" si="27"/>
        <v>0.16414970226279413</v>
      </c>
      <c r="S122" s="223">
        <f t="shared" si="27"/>
        <v>0.16604332047854273</v>
      </c>
      <c r="T122" s="223">
        <f t="shared" si="27"/>
        <v>0.16580020049516078</v>
      </c>
      <c r="U122" s="223">
        <f t="shared" si="27"/>
        <v>0.17399926391813836</v>
      </c>
      <c r="V122" s="223">
        <f t="shared" si="27"/>
        <v>0.14110369967287845</v>
      </c>
      <c r="W122" s="223">
        <f t="shared" si="27"/>
        <v>0.15230677939503259</v>
      </c>
      <c r="DA122" s="224"/>
    </row>
    <row r="123" spans="1:105" ht="11.5" customHeight="1" x14ac:dyDescent="0.35">
      <c r="A123" s="210" t="s">
        <v>342</v>
      </c>
      <c r="B123" s="225">
        <f t="shared" si="27"/>
        <v>0.73647780849735378</v>
      </c>
      <c r="C123" s="225">
        <f t="shared" si="27"/>
        <v>0.7236462090824044</v>
      </c>
      <c r="D123" s="225">
        <f t="shared" si="27"/>
        <v>0.7405383495542599</v>
      </c>
      <c r="E123" s="225">
        <f t="shared" si="27"/>
        <v>0.76903633923003456</v>
      </c>
      <c r="F123" s="225">
        <f t="shared" si="27"/>
        <v>0.76456085073305369</v>
      </c>
      <c r="G123" s="225">
        <f t="shared" si="27"/>
        <v>0.78028439545178419</v>
      </c>
      <c r="H123" s="225">
        <f t="shared" si="27"/>
        <v>0.77073955655899751</v>
      </c>
      <c r="I123" s="225">
        <f t="shared" si="27"/>
        <v>0.77912197729401333</v>
      </c>
      <c r="J123" s="225">
        <f t="shared" si="27"/>
        <v>0.78719123225286558</v>
      </c>
      <c r="K123" s="225">
        <f t="shared" si="27"/>
        <v>0.7623580711390916</v>
      </c>
      <c r="L123" s="225">
        <f t="shared" si="27"/>
        <v>0.79377828531798478</v>
      </c>
      <c r="M123" s="225">
        <f t="shared" si="27"/>
        <v>0.8086352277329053</v>
      </c>
      <c r="N123" s="225">
        <f t="shared" si="27"/>
        <v>0.80206273741911005</v>
      </c>
      <c r="O123" s="225">
        <f t="shared" si="27"/>
        <v>0.80173335633072285</v>
      </c>
      <c r="P123" s="225">
        <f t="shared" si="27"/>
        <v>0.79801356151707803</v>
      </c>
      <c r="Q123" s="225">
        <f t="shared" si="27"/>
        <v>0.80285739208903206</v>
      </c>
      <c r="R123" s="225">
        <f t="shared" si="27"/>
        <v>0.80577730373746936</v>
      </c>
      <c r="S123" s="225">
        <f t="shared" si="27"/>
        <v>0.80422221516869985</v>
      </c>
      <c r="T123" s="225">
        <f t="shared" si="27"/>
        <v>0.80501054079851697</v>
      </c>
      <c r="U123" s="225">
        <f t="shared" si="27"/>
        <v>0.79681663202381214</v>
      </c>
      <c r="V123" s="225">
        <f t="shared" si="27"/>
        <v>0.83795008620368017</v>
      </c>
      <c r="W123" s="225">
        <f t="shared" si="27"/>
        <v>0.8264242584222844</v>
      </c>
      <c r="DA123" s="226"/>
    </row>
    <row r="125" spans="1:105" x14ac:dyDescent="0.35">
      <c r="A125" s="146" t="s">
        <v>429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F99-7AB5-475B-9E7C-118AB6078716}">
  <sheetPr>
    <tabColor theme="1" tint="0.249977111117893"/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W34" sqref="Q34:W34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437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ht="11.5" customHeight="1" x14ac:dyDescent="0.3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53" t="s">
        <v>10</v>
      </c>
      <c r="B4" s="154">
        <f t="shared" ref="B4:W4" si="0">SUM(B5,B6,B9)</f>
        <v>406430.62558965239</v>
      </c>
      <c r="C4" s="154">
        <f t="shared" si="0"/>
        <v>408434.2368833418</v>
      </c>
      <c r="D4" s="154">
        <f t="shared" si="0"/>
        <v>401282.61538795469</v>
      </c>
      <c r="E4" s="154">
        <f t="shared" si="0"/>
        <v>396962.30946890975</v>
      </c>
      <c r="F4" s="154">
        <f t="shared" si="0"/>
        <v>404392.63288724411</v>
      </c>
      <c r="G4" s="154">
        <f t="shared" si="0"/>
        <v>412978.69745887868</v>
      </c>
      <c r="H4" s="154">
        <f t="shared" si="0"/>
        <v>423962.33421865781</v>
      </c>
      <c r="I4" s="154">
        <f t="shared" si="0"/>
        <v>428987.22303689853</v>
      </c>
      <c r="J4" s="154">
        <f t="shared" si="0"/>
        <v>444654.23177548207</v>
      </c>
      <c r="K4" s="154">
        <f t="shared" si="0"/>
        <v>436674.66252995451</v>
      </c>
      <c r="L4" s="154">
        <f t="shared" si="0"/>
        <v>437874.06184048974</v>
      </c>
      <c r="M4" s="154">
        <f t="shared" si="0"/>
        <v>444447.71246475773</v>
      </c>
      <c r="N4" s="154">
        <f t="shared" si="0"/>
        <v>448691.13365017122</v>
      </c>
      <c r="O4" s="154">
        <f t="shared" si="0"/>
        <v>452678.46281855559</v>
      </c>
      <c r="P4" s="154">
        <f t="shared" si="0"/>
        <v>457232.80085340323</v>
      </c>
      <c r="Q4" s="154">
        <f t="shared" si="0"/>
        <v>461046.03324622207</v>
      </c>
      <c r="R4" s="154">
        <f t="shared" si="0"/>
        <v>468669.88312119187</v>
      </c>
      <c r="S4" s="154">
        <f t="shared" si="0"/>
        <v>484862.02719136328</v>
      </c>
      <c r="T4" s="154">
        <f t="shared" si="0"/>
        <v>493404.91578995524</v>
      </c>
      <c r="U4" s="154">
        <f t="shared" si="0"/>
        <v>506885.4545650509</v>
      </c>
      <c r="V4" s="154">
        <f t="shared" si="0"/>
        <v>278866.38042821875</v>
      </c>
      <c r="W4" s="154">
        <f t="shared" si="0"/>
        <v>320779.80995115463</v>
      </c>
      <c r="DA4" s="155" t="s">
        <v>438</v>
      </c>
    </row>
    <row r="5" spans="1:105" ht="11.5" customHeight="1" x14ac:dyDescent="0.35">
      <c r="A5" s="227" t="s">
        <v>55</v>
      </c>
      <c r="B5" s="228">
        <v>67843.840564744096</v>
      </c>
      <c r="C5" s="228">
        <v>68539.656573900225</v>
      </c>
      <c r="D5" s="228">
        <v>69374.812774150167</v>
      </c>
      <c r="E5" s="228">
        <v>70183.361905556143</v>
      </c>
      <c r="F5" s="228">
        <v>72445.632887244108</v>
      </c>
      <c r="G5" s="228">
        <v>73154.697458878698</v>
      </c>
      <c r="H5" s="228">
        <v>74583.334218657837</v>
      </c>
      <c r="I5" s="228">
        <v>76350.815575898509</v>
      </c>
      <c r="J5" s="228">
        <v>79124.684832482046</v>
      </c>
      <c r="K5" s="228">
        <v>78491.058768954535</v>
      </c>
      <c r="L5" s="228">
        <v>80818.824573023419</v>
      </c>
      <c r="M5" s="228">
        <v>81212.75915489922</v>
      </c>
      <c r="N5" s="228">
        <v>82300.482448189461</v>
      </c>
      <c r="O5" s="228">
        <v>81874.19394914154</v>
      </c>
      <c r="P5" s="228">
        <v>82028.681334256587</v>
      </c>
      <c r="Q5" s="228">
        <v>79939.70388606796</v>
      </c>
      <c r="R5" s="228">
        <v>82344.575219371458</v>
      </c>
      <c r="S5" s="228">
        <v>84124.391371363308</v>
      </c>
      <c r="T5" s="228">
        <v>86275.847035955259</v>
      </c>
      <c r="U5" s="228">
        <v>86131.8096350509</v>
      </c>
      <c r="V5" s="228">
        <v>51633.24688621876</v>
      </c>
      <c r="W5" s="228">
        <v>55543.667320154651</v>
      </c>
      <c r="DA5" s="229" t="s">
        <v>439</v>
      </c>
    </row>
    <row r="6" spans="1:105" ht="11.5" customHeight="1" x14ac:dyDescent="0.35">
      <c r="A6" s="159" t="s">
        <v>53</v>
      </c>
      <c r="B6" s="160">
        <f t="shared" ref="B6:W6" si="1">SUM(B7:B8)</f>
        <v>279790.78502490831</v>
      </c>
      <c r="C6" s="160">
        <f t="shared" si="1"/>
        <v>274768.58030944155</v>
      </c>
      <c r="D6" s="160">
        <f t="shared" si="1"/>
        <v>263902.80261380452</v>
      </c>
      <c r="E6" s="160">
        <f t="shared" si="1"/>
        <v>256117.94756335358</v>
      </c>
      <c r="F6" s="160">
        <f t="shared" si="1"/>
        <v>256276</v>
      </c>
      <c r="G6" s="160">
        <f t="shared" si="1"/>
        <v>260160.99999999997</v>
      </c>
      <c r="H6" s="160">
        <f t="shared" si="1"/>
        <v>265968</v>
      </c>
      <c r="I6" s="160">
        <f t="shared" si="1"/>
        <v>265333.40746100002</v>
      </c>
      <c r="J6" s="160">
        <f t="shared" si="1"/>
        <v>268919.54694299999</v>
      </c>
      <c r="K6" s="160">
        <f t="shared" si="1"/>
        <v>255097.60376099998</v>
      </c>
      <c r="L6" s="160">
        <f t="shared" si="1"/>
        <v>252199.85892402832</v>
      </c>
      <c r="M6" s="160">
        <f t="shared" si="1"/>
        <v>259539.61330985857</v>
      </c>
      <c r="N6" s="160">
        <f t="shared" si="1"/>
        <v>260950.77120198178</v>
      </c>
      <c r="O6" s="160">
        <f t="shared" si="1"/>
        <v>263500.21886941406</v>
      </c>
      <c r="P6" s="160">
        <f t="shared" si="1"/>
        <v>268824.41951914661</v>
      </c>
      <c r="Q6" s="160">
        <f t="shared" si="1"/>
        <v>271182.72936015407</v>
      </c>
      <c r="R6" s="160">
        <f t="shared" si="1"/>
        <v>272009.8079018204</v>
      </c>
      <c r="S6" s="160">
        <f t="shared" si="1"/>
        <v>276503.09581999999</v>
      </c>
      <c r="T6" s="160">
        <f t="shared" si="1"/>
        <v>281054.27875400003</v>
      </c>
      <c r="U6" s="160">
        <f t="shared" si="1"/>
        <v>288745.90493000002</v>
      </c>
      <c r="V6" s="160">
        <f t="shared" si="1"/>
        <v>157860.8458726622</v>
      </c>
      <c r="W6" s="160">
        <f t="shared" si="1"/>
        <v>180012.79495499231</v>
      </c>
      <c r="DA6" s="161" t="s">
        <v>440</v>
      </c>
    </row>
    <row r="7" spans="1:105" ht="11.5" customHeight="1" x14ac:dyDescent="0.35">
      <c r="A7" s="162" t="s">
        <v>441</v>
      </c>
      <c r="B7" s="163">
        <v>70374.786919286213</v>
      </c>
      <c r="C7" s="163">
        <v>67916.990118547343</v>
      </c>
      <c r="D7" s="163">
        <v>67812.217458741346</v>
      </c>
      <c r="E7" s="163">
        <v>67715.846947233236</v>
      </c>
      <c r="F7" s="163">
        <v>66231.674589890376</v>
      </c>
      <c r="G7" s="163">
        <v>63065.338361242728</v>
      </c>
      <c r="H7" s="163">
        <v>67496.35588011668</v>
      </c>
      <c r="I7" s="163">
        <v>68617.724103557281</v>
      </c>
      <c r="J7" s="163">
        <v>66108.217174162652</v>
      </c>
      <c r="K7" s="163">
        <v>61368.280717398477</v>
      </c>
      <c r="L7" s="163">
        <v>59595.578040787288</v>
      </c>
      <c r="M7" s="163">
        <v>56940.190752920629</v>
      </c>
      <c r="N7" s="163">
        <v>57314.303354417592</v>
      </c>
      <c r="O7" s="163">
        <v>54140.708016777935</v>
      </c>
      <c r="P7" s="163">
        <v>54626.575593416484</v>
      </c>
      <c r="Q7" s="163">
        <v>52627.699363698288</v>
      </c>
      <c r="R7" s="163">
        <v>50984.099954037069</v>
      </c>
      <c r="S7" s="163">
        <v>50434.594615390444</v>
      </c>
      <c r="T7" s="163">
        <v>49469.093600855304</v>
      </c>
      <c r="U7" s="163">
        <v>52116.665401914826</v>
      </c>
      <c r="V7" s="163">
        <v>28316.013961556655</v>
      </c>
      <c r="W7" s="163">
        <v>33531.802497666802</v>
      </c>
      <c r="DA7" s="149" t="s">
        <v>442</v>
      </c>
    </row>
    <row r="8" spans="1:105" ht="11.5" customHeight="1" x14ac:dyDescent="0.35">
      <c r="A8" s="162" t="s">
        <v>113</v>
      </c>
      <c r="B8" s="163">
        <v>209415.9981056221</v>
      </c>
      <c r="C8" s="163">
        <v>206851.5901908942</v>
      </c>
      <c r="D8" s="163">
        <v>196090.58515506316</v>
      </c>
      <c r="E8" s="163">
        <v>188402.10061612033</v>
      </c>
      <c r="F8" s="163">
        <v>190044.32541010962</v>
      </c>
      <c r="G8" s="163">
        <v>197095.66163875724</v>
      </c>
      <c r="H8" s="163">
        <v>198471.64411988333</v>
      </c>
      <c r="I8" s="163">
        <v>196715.68335744276</v>
      </c>
      <c r="J8" s="163">
        <v>202811.32976883734</v>
      </c>
      <c r="K8" s="163">
        <v>193729.3230436015</v>
      </c>
      <c r="L8" s="163">
        <v>192604.28088324104</v>
      </c>
      <c r="M8" s="163">
        <v>202599.42255693793</v>
      </c>
      <c r="N8" s="163">
        <v>203636.4678475642</v>
      </c>
      <c r="O8" s="163">
        <v>209359.5108526361</v>
      </c>
      <c r="P8" s="163">
        <v>214197.84392573015</v>
      </c>
      <c r="Q8" s="163">
        <v>218555.02999645576</v>
      </c>
      <c r="R8" s="163">
        <v>221025.70794778332</v>
      </c>
      <c r="S8" s="163">
        <v>226068.50120460952</v>
      </c>
      <c r="T8" s="163">
        <v>231585.18515314473</v>
      </c>
      <c r="U8" s="163">
        <v>236629.23952808519</v>
      </c>
      <c r="V8" s="163">
        <v>129544.83191110556</v>
      </c>
      <c r="W8" s="163">
        <v>146480.99245732551</v>
      </c>
      <c r="DA8" s="149" t="s">
        <v>443</v>
      </c>
    </row>
    <row r="9" spans="1:105" ht="11.5" customHeight="1" x14ac:dyDescent="0.35">
      <c r="A9" s="230" t="s">
        <v>54</v>
      </c>
      <c r="B9" s="231">
        <v>58796</v>
      </c>
      <c r="C9" s="231">
        <v>65126</v>
      </c>
      <c r="D9" s="231">
        <v>68005</v>
      </c>
      <c r="E9" s="231">
        <v>70661</v>
      </c>
      <c r="F9" s="231">
        <v>75671</v>
      </c>
      <c r="G9" s="231">
        <v>79663</v>
      </c>
      <c r="H9" s="231">
        <v>83411</v>
      </c>
      <c r="I9" s="231">
        <v>87303</v>
      </c>
      <c r="J9" s="231">
        <v>96610</v>
      </c>
      <c r="K9" s="231">
        <v>103086</v>
      </c>
      <c r="L9" s="231">
        <v>104855.378343438</v>
      </c>
      <c r="M9" s="231">
        <v>103695.34</v>
      </c>
      <c r="N9" s="231">
        <v>105439.88</v>
      </c>
      <c r="O9" s="231">
        <v>107304.05</v>
      </c>
      <c r="P9" s="231">
        <v>106379.7</v>
      </c>
      <c r="Q9" s="231">
        <v>109923.6</v>
      </c>
      <c r="R9" s="231">
        <v>114315.5</v>
      </c>
      <c r="S9" s="231">
        <v>124234.54</v>
      </c>
      <c r="T9" s="231">
        <v>126074.79</v>
      </c>
      <c r="U9" s="231">
        <v>132007.74</v>
      </c>
      <c r="V9" s="231">
        <v>69372.287669337777</v>
      </c>
      <c r="W9" s="231">
        <v>85223.347676007645</v>
      </c>
      <c r="DA9" s="232" t="s">
        <v>444</v>
      </c>
    </row>
    <row r="10" spans="1:105" ht="11.5" customHeight="1" x14ac:dyDescent="0.35">
      <c r="A10" s="153" t="s">
        <v>18</v>
      </c>
      <c r="B10" s="154">
        <f t="shared" ref="B10:W10" si="2">SUM(B11:B12)</f>
        <v>387920.754642224</v>
      </c>
      <c r="C10" s="154">
        <f t="shared" si="2"/>
        <v>369253.30225225695</v>
      </c>
      <c r="D10" s="154">
        <f t="shared" si="2"/>
        <v>368161.19255303108</v>
      </c>
      <c r="E10" s="154">
        <f t="shared" si="2"/>
        <v>376309.26875462406</v>
      </c>
      <c r="F10" s="154">
        <f t="shared" si="2"/>
        <v>390035</v>
      </c>
      <c r="G10" s="154">
        <f t="shared" si="2"/>
        <v>394596.99999999994</v>
      </c>
      <c r="H10" s="154">
        <f t="shared" si="2"/>
        <v>416246</v>
      </c>
      <c r="I10" s="154">
        <f t="shared" si="2"/>
        <v>430724.00000000006</v>
      </c>
      <c r="J10" s="154">
        <f t="shared" si="2"/>
        <v>421685.99999999988</v>
      </c>
      <c r="K10" s="154">
        <f t="shared" si="2"/>
        <v>344369.00000000006</v>
      </c>
      <c r="L10" s="154">
        <f t="shared" si="2"/>
        <v>374955</v>
      </c>
      <c r="M10" s="154">
        <f t="shared" si="2"/>
        <v>401122</v>
      </c>
      <c r="N10" s="154">
        <f t="shared" si="2"/>
        <v>385189.00000000006</v>
      </c>
      <c r="O10" s="154">
        <f t="shared" si="2"/>
        <v>384319</v>
      </c>
      <c r="P10" s="154">
        <f t="shared" si="2"/>
        <v>388931.99999999994</v>
      </c>
      <c r="Q10" s="154">
        <f t="shared" si="2"/>
        <v>398517</v>
      </c>
      <c r="R10" s="154">
        <f t="shared" si="2"/>
        <v>407458</v>
      </c>
      <c r="S10" s="154">
        <f t="shared" si="2"/>
        <v>411278.00000000006</v>
      </c>
      <c r="T10" s="154">
        <f t="shared" si="2"/>
        <v>418314</v>
      </c>
      <c r="U10" s="154">
        <f t="shared" si="2"/>
        <v>407921.00000000006</v>
      </c>
      <c r="V10" s="154">
        <f t="shared" si="2"/>
        <v>377307</v>
      </c>
      <c r="W10" s="154">
        <f t="shared" si="2"/>
        <v>409571.98254603677</v>
      </c>
      <c r="DA10" s="155" t="s">
        <v>445</v>
      </c>
    </row>
    <row r="11" spans="1:105" ht="11.5" customHeight="1" x14ac:dyDescent="0.35">
      <c r="A11" s="200" t="s">
        <v>441</v>
      </c>
      <c r="B11" s="163">
        <v>98258.410983410082</v>
      </c>
      <c r="C11" s="163">
        <v>92641.109307406077</v>
      </c>
      <c r="D11" s="163">
        <v>95663.209501284335</v>
      </c>
      <c r="E11" s="163">
        <v>102202.64723521125</v>
      </c>
      <c r="F11" s="163">
        <v>108252.64931401645</v>
      </c>
      <c r="G11" s="163">
        <v>105662.07639419317</v>
      </c>
      <c r="H11" s="163">
        <v>114575.5037626922</v>
      </c>
      <c r="I11" s="163">
        <v>117544.27495568234</v>
      </c>
      <c r="J11" s="163">
        <v>117020.31318976961</v>
      </c>
      <c r="K11" s="163">
        <v>98408.499165175599</v>
      </c>
      <c r="L11" s="163">
        <v>105049.69021114855</v>
      </c>
      <c r="M11" s="163">
        <v>108851.15434115144</v>
      </c>
      <c r="N11" s="163">
        <v>103459.28374289775</v>
      </c>
      <c r="O11" s="163">
        <v>97788.013339418772</v>
      </c>
      <c r="P11" s="163">
        <v>97036.760175105024</v>
      </c>
      <c r="Q11" s="163">
        <v>95429.359674998035</v>
      </c>
      <c r="R11" s="163">
        <v>90356.59852600054</v>
      </c>
      <c r="S11" s="163">
        <v>88953.605642476628</v>
      </c>
      <c r="T11" s="163">
        <v>92451.665716238669</v>
      </c>
      <c r="U11" s="163">
        <v>90357.822499324669</v>
      </c>
      <c r="V11" s="163">
        <v>75484.948805108157</v>
      </c>
      <c r="W11" s="163">
        <v>84422.455399107188</v>
      </c>
      <c r="DA11" s="149" t="s">
        <v>446</v>
      </c>
    </row>
    <row r="12" spans="1:105" ht="11.5" customHeight="1" x14ac:dyDescent="0.35">
      <c r="A12" s="204" t="s">
        <v>113</v>
      </c>
      <c r="B12" s="165">
        <v>289662.34365881392</v>
      </c>
      <c r="C12" s="165">
        <v>276612.19294485089</v>
      </c>
      <c r="D12" s="165">
        <v>272497.98305174673</v>
      </c>
      <c r="E12" s="165">
        <v>274106.62151941279</v>
      </c>
      <c r="F12" s="165">
        <v>281782.35068598355</v>
      </c>
      <c r="G12" s="165">
        <v>288934.92360580678</v>
      </c>
      <c r="H12" s="165">
        <v>301670.49623730779</v>
      </c>
      <c r="I12" s="165">
        <v>313179.72504431772</v>
      </c>
      <c r="J12" s="165">
        <v>304665.68681023025</v>
      </c>
      <c r="K12" s="165">
        <v>245960.50083482446</v>
      </c>
      <c r="L12" s="165">
        <v>269905.30978885142</v>
      </c>
      <c r="M12" s="165">
        <v>292270.84565884853</v>
      </c>
      <c r="N12" s="165">
        <v>281729.71625710232</v>
      </c>
      <c r="O12" s="165">
        <v>286530.9866605812</v>
      </c>
      <c r="P12" s="165">
        <v>291895.23982489493</v>
      </c>
      <c r="Q12" s="165">
        <v>303087.64032500196</v>
      </c>
      <c r="R12" s="165">
        <v>317101.40147399943</v>
      </c>
      <c r="S12" s="165">
        <v>322324.39435752342</v>
      </c>
      <c r="T12" s="165">
        <v>325862.33428376133</v>
      </c>
      <c r="U12" s="165">
        <v>317563.17750067537</v>
      </c>
      <c r="V12" s="165">
        <v>301822.05119489186</v>
      </c>
      <c r="W12" s="165">
        <v>325149.52714692958</v>
      </c>
      <c r="DA12" s="166" t="s">
        <v>447</v>
      </c>
    </row>
    <row r="13" spans="1:105" x14ac:dyDescent="0.3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233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DA13" s="149"/>
    </row>
    <row r="14" spans="1:105" ht="11.5" customHeight="1" x14ac:dyDescent="0.35">
      <c r="A14" s="150" t="s">
        <v>24</v>
      </c>
      <c r="B14" s="188">
        <f t="shared" ref="B14:W14" si="3">B15+B21</f>
        <v>3726.4862889100568</v>
      </c>
      <c r="C14" s="188">
        <f t="shared" si="3"/>
        <v>3678.1954400749146</v>
      </c>
      <c r="D14" s="188">
        <f t="shared" si="3"/>
        <v>3803.753053227349</v>
      </c>
      <c r="E14" s="188">
        <f t="shared" si="3"/>
        <v>3893.169277061168</v>
      </c>
      <c r="F14" s="188">
        <f t="shared" si="3"/>
        <v>4007.3713873168776</v>
      </c>
      <c r="G14" s="188">
        <f t="shared" si="3"/>
        <v>4033.0157000639892</v>
      </c>
      <c r="H14" s="188">
        <f t="shared" si="3"/>
        <v>4004.2053714040485</v>
      </c>
      <c r="I14" s="188">
        <f t="shared" si="3"/>
        <v>4160.7357146624036</v>
      </c>
      <c r="J14" s="188">
        <f t="shared" si="3"/>
        <v>4192.0367098732422</v>
      </c>
      <c r="K14" s="188">
        <f t="shared" si="3"/>
        <v>4148.4595169573386</v>
      </c>
      <c r="L14" s="188">
        <f t="shared" si="3"/>
        <v>4248.8776835190465</v>
      </c>
      <c r="M14" s="188">
        <f t="shared" si="3"/>
        <v>4320.0033540662871</v>
      </c>
      <c r="N14" s="188">
        <f t="shared" si="3"/>
        <v>4385.5669754948212</v>
      </c>
      <c r="O14" s="188">
        <f t="shared" si="3"/>
        <v>4388.9479897631236</v>
      </c>
      <c r="P14" s="188">
        <f t="shared" si="3"/>
        <v>4382.3921189634493</v>
      </c>
      <c r="Q14" s="188">
        <f t="shared" si="3"/>
        <v>4461.4434505776062</v>
      </c>
      <c r="R14" s="188">
        <f t="shared" si="3"/>
        <v>4646.04175198144</v>
      </c>
      <c r="S14" s="188">
        <f t="shared" si="3"/>
        <v>4708.643952754308</v>
      </c>
      <c r="T14" s="188">
        <f t="shared" si="3"/>
        <v>4728.2440690375761</v>
      </c>
      <c r="U14" s="188">
        <f t="shared" si="3"/>
        <v>4670.9946722257846</v>
      </c>
      <c r="V14" s="188">
        <f t="shared" si="3"/>
        <v>4177.5497149102239</v>
      </c>
      <c r="W14" s="188">
        <f t="shared" si="3"/>
        <v>4545.6541290822261</v>
      </c>
      <c r="DA14" s="152" t="s">
        <v>448</v>
      </c>
    </row>
    <row r="15" spans="1:105" ht="11.5" customHeight="1" x14ac:dyDescent="0.35">
      <c r="A15" s="153" t="s">
        <v>7</v>
      </c>
      <c r="B15" s="189">
        <f t="shared" ref="B15:W15" si="4">SUM(B16,B17,B20)</f>
        <v>3017.501066485705</v>
      </c>
      <c r="C15" s="189">
        <f t="shared" si="4"/>
        <v>2979.8170897002356</v>
      </c>
      <c r="D15" s="189">
        <f t="shared" si="4"/>
        <v>3082.5169704287555</v>
      </c>
      <c r="E15" s="189">
        <f t="shared" si="4"/>
        <v>3179.0704586490592</v>
      </c>
      <c r="F15" s="189">
        <f t="shared" si="4"/>
        <v>3263.823629794967</v>
      </c>
      <c r="G15" s="189">
        <f t="shared" si="4"/>
        <v>3318.004666436007</v>
      </c>
      <c r="H15" s="189">
        <f t="shared" si="4"/>
        <v>3264.1125020375357</v>
      </c>
      <c r="I15" s="189">
        <f t="shared" si="4"/>
        <v>3377.0630279740872</v>
      </c>
      <c r="J15" s="189">
        <f t="shared" si="4"/>
        <v>3469.4001304937801</v>
      </c>
      <c r="K15" s="189">
        <f t="shared" si="4"/>
        <v>3522.7969100299706</v>
      </c>
      <c r="L15" s="189">
        <f t="shared" si="4"/>
        <v>3577.2349156679861</v>
      </c>
      <c r="M15" s="189">
        <f t="shared" si="4"/>
        <v>3600.7508482351614</v>
      </c>
      <c r="N15" s="189">
        <f t="shared" si="4"/>
        <v>3689.0131917039093</v>
      </c>
      <c r="O15" s="189">
        <f t="shared" si="4"/>
        <v>3681.7174086003101</v>
      </c>
      <c r="P15" s="189">
        <f t="shared" si="4"/>
        <v>3681.6538899958741</v>
      </c>
      <c r="Q15" s="189">
        <f t="shared" si="4"/>
        <v>3766.0101932320154</v>
      </c>
      <c r="R15" s="189">
        <f t="shared" si="4"/>
        <v>3923.043515240121</v>
      </c>
      <c r="S15" s="189">
        <f t="shared" si="4"/>
        <v>3951.112875995017</v>
      </c>
      <c r="T15" s="189">
        <f t="shared" si="4"/>
        <v>3948.6073702627091</v>
      </c>
      <c r="U15" s="189">
        <f t="shared" si="4"/>
        <v>3931.9737625385087</v>
      </c>
      <c r="V15" s="189">
        <f t="shared" si="4"/>
        <v>3399.4802789183359</v>
      </c>
      <c r="W15" s="189">
        <f t="shared" si="4"/>
        <v>3740.4349385221171</v>
      </c>
      <c r="DA15" s="155" t="s">
        <v>449</v>
      </c>
    </row>
    <row r="16" spans="1:105" ht="11.5" customHeight="1" x14ac:dyDescent="0.35">
      <c r="A16" s="227" t="s">
        <v>55</v>
      </c>
      <c r="B16" s="234">
        <v>832.02877218237245</v>
      </c>
      <c r="C16" s="234">
        <v>843.41289914178424</v>
      </c>
      <c r="D16" s="234">
        <v>859.47305434990392</v>
      </c>
      <c r="E16" s="234">
        <v>876.16434109397414</v>
      </c>
      <c r="F16" s="234">
        <v>906.93806691568682</v>
      </c>
      <c r="G16" s="234">
        <v>910.47968785001365</v>
      </c>
      <c r="H16" s="234">
        <v>930.59872989602468</v>
      </c>
      <c r="I16" s="234">
        <v>959.04897600156642</v>
      </c>
      <c r="J16" s="234">
        <v>986.52134975232184</v>
      </c>
      <c r="K16" s="234">
        <v>992.8014203647499</v>
      </c>
      <c r="L16" s="234">
        <v>1014.8858389840456</v>
      </c>
      <c r="M16" s="234">
        <v>1020.1134854136176</v>
      </c>
      <c r="N16" s="234">
        <v>1030.1013014542102</v>
      </c>
      <c r="O16" s="234">
        <v>1029.083965316805</v>
      </c>
      <c r="P16" s="234">
        <v>1028.8999192672763</v>
      </c>
      <c r="Q16" s="234">
        <v>1000.2185267467289</v>
      </c>
      <c r="R16" s="234">
        <v>1030.0732434672752</v>
      </c>
      <c r="S16" s="234">
        <v>1044.6374910695299</v>
      </c>
      <c r="T16" s="234">
        <v>1057.7428950162973</v>
      </c>
      <c r="U16" s="234">
        <v>1060.2969979220727</v>
      </c>
      <c r="V16" s="234">
        <v>921.20428695095438</v>
      </c>
      <c r="W16" s="234">
        <v>948.86040431143408</v>
      </c>
      <c r="DA16" s="229" t="s">
        <v>450</v>
      </c>
    </row>
    <row r="17" spans="1:105" ht="11.5" customHeight="1" x14ac:dyDescent="0.35">
      <c r="A17" s="159" t="s">
        <v>53</v>
      </c>
      <c r="B17" s="191">
        <f t="shared" ref="B17:W17" si="5">SUM(B18:B19)</f>
        <v>1999.1953255603546</v>
      </c>
      <c r="C17" s="191">
        <f t="shared" si="5"/>
        <v>1925.2952661912304</v>
      </c>
      <c r="D17" s="191">
        <f t="shared" si="5"/>
        <v>2002.9227206999431</v>
      </c>
      <c r="E17" s="191">
        <f t="shared" si="5"/>
        <v>2072.5864135469492</v>
      </c>
      <c r="F17" s="191">
        <f t="shared" si="5"/>
        <v>2107.3743293757848</v>
      </c>
      <c r="G17" s="191">
        <f t="shared" si="5"/>
        <v>2145.1163217312833</v>
      </c>
      <c r="H17" s="191">
        <f t="shared" si="5"/>
        <v>2069.1375689704696</v>
      </c>
      <c r="I17" s="191">
        <f t="shared" si="5"/>
        <v>2145.2753947434949</v>
      </c>
      <c r="J17" s="191">
        <f t="shared" si="5"/>
        <v>2179.94577268382</v>
      </c>
      <c r="K17" s="191">
        <f t="shared" si="5"/>
        <v>2184.3331908109258</v>
      </c>
      <c r="L17" s="191">
        <f t="shared" si="5"/>
        <v>2217.5748042816649</v>
      </c>
      <c r="M17" s="191">
        <f t="shared" si="5"/>
        <v>2242.3181578733861</v>
      </c>
      <c r="N17" s="191">
        <f t="shared" si="5"/>
        <v>2309.3338958459649</v>
      </c>
      <c r="O17" s="191">
        <f t="shared" si="5"/>
        <v>2300.6464304390452</v>
      </c>
      <c r="P17" s="191">
        <f t="shared" si="5"/>
        <v>2305.7770373039043</v>
      </c>
      <c r="Q17" s="191">
        <f t="shared" si="5"/>
        <v>2409.068981007053</v>
      </c>
      <c r="R17" s="191">
        <f t="shared" si="5"/>
        <v>2535.608789854949</v>
      </c>
      <c r="S17" s="191">
        <f t="shared" si="5"/>
        <v>2538.6441886489256</v>
      </c>
      <c r="T17" s="191">
        <f t="shared" si="5"/>
        <v>2528.9340619628788</v>
      </c>
      <c r="U17" s="191">
        <f t="shared" si="5"/>
        <v>2495.139433293476</v>
      </c>
      <c r="V17" s="191">
        <f t="shared" si="5"/>
        <v>2178.3060050321697</v>
      </c>
      <c r="W17" s="191">
        <f t="shared" si="5"/>
        <v>2459.7428589410993</v>
      </c>
      <c r="DA17" s="161" t="s">
        <v>451</v>
      </c>
    </row>
    <row r="18" spans="1:105" ht="11.5" customHeight="1" x14ac:dyDescent="0.35">
      <c r="A18" s="162" t="s">
        <v>112</v>
      </c>
      <c r="B18" s="192">
        <v>604.01538619473331</v>
      </c>
      <c r="C18" s="192">
        <v>560.80827626153371</v>
      </c>
      <c r="D18" s="192">
        <v>583.83672278171775</v>
      </c>
      <c r="E18" s="192">
        <v>617.99537100936641</v>
      </c>
      <c r="F18" s="192">
        <v>629.84402730267925</v>
      </c>
      <c r="G18" s="192">
        <v>602.66680379193906</v>
      </c>
      <c r="H18" s="192">
        <v>576.43373952422735</v>
      </c>
      <c r="I18" s="192">
        <v>617.70307333438052</v>
      </c>
      <c r="J18" s="192">
        <v>614.38258344017663</v>
      </c>
      <c r="K18" s="192">
        <v>580.99824751262315</v>
      </c>
      <c r="L18" s="192">
        <v>569.51331578712814</v>
      </c>
      <c r="M18" s="192">
        <v>574.27328113224314</v>
      </c>
      <c r="N18" s="192">
        <v>593.52952438758086</v>
      </c>
      <c r="O18" s="192">
        <v>518.07066718310989</v>
      </c>
      <c r="P18" s="192">
        <v>517.68006082672355</v>
      </c>
      <c r="Q18" s="192">
        <v>513.46992021182359</v>
      </c>
      <c r="R18" s="192">
        <v>526.6041561000892</v>
      </c>
      <c r="S18" s="192">
        <v>507.3039563384109</v>
      </c>
      <c r="T18" s="192">
        <v>484.09860007539515</v>
      </c>
      <c r="U18" s="192">
        <v>488.05073107251212</v>
      </c>
      <c r="V18" s="192">
        <v>426.87407462374478</v>
      </c>
      <c r="W18" s="192">
        <v>524.80033715991055</v>
      </c>
      <c r="DA18" s="149" t="s">
        <v>452</v>
      </c>
    </row>
    <row r="19" spans="1:105" ht="11.5" customHeight="1" x14ac:dyDescent="0.35">
      <c r="A19" s="162" t="s">
        <v>113</v>
      </c>
      <c r="B19" s="192">
        <v>1395.1799393656213</v>
      </c>
      <c r="C19" s="192">
        <v>1364.4869899296966</v>
      </c>
      <c r="D19" s="192">
        <v>1419.0859979182253</v>
      </c>
      <c r="E19" s="192">
        <v>1454.5910425375828</v>
      </c>
      <c r="F19" s="192">
        <v>1477.5303020731055</v>
      </c>
      <c r="G19" s="192">
        <v>1542.4495179393443</v>
      </c>
      <c r="H19" s="192">
        <v>1492.7038294462423</v>
      </c>
      <c r="I19" s="192">
        <v>1527.5723214091142</v>
      </c>
      <c r="J19" s="192">
        <v>1565.5631892436431</v>
      </c>
      <c r="K19" s="192">
        <v>1603.3349432983027</v>
      </c>
      <c r="L19" s="192">
        <v>1648.0614884945369</v>
      </c>
      <c r="M19" s="192">
        <v>1668.0448767411428</v>
      </c>
      <c r="N19" s="192">
        <v>1715.8043714583839</v>
      </c>
      <c r="O19" s="192">
        <v>1782.5757632559353</v>
      </c>
      <c r="P19" s="192">
        <v>1788.0969764771808</v>
      </c>
      <c r="Q19" s="192">
        <v>1895.5990607952294</v>
      </c>
      <c r="R19" s="192">
        <v>2009.0046337548597</v>
      </c>
      <c r="S19" s="192">
        <v>2031.3402323105149</v>
      </c>
      <c r="T19" s="192">
        <v>2044.8354618874837</v>
      </c>
      <c r="U19" s="192">
        <v>2007.0887022209638</v>
      </c>
      <c r="V19" s="192">
        <v>1751.4319304084247</v>
      </c>
      <c r="W19" s="192">
        <v>1934.9425217811888</v>
      </c>
      <c r="DA19" s="149" t="s">
        <v>453</v>
      </c>
    </row>
    <row r="20" spans="1:105" ht="11.5" customHeight="1" x14ac:dyDescent="0.35">
      <c r="A20" s="230" t="s">
        <v>54</v>
      </c>
      <c r="B20" s="235">
        <v>186.27696874297752</v>
      </c>
      <c r="C20" s="235">
        <v>211.10892436722068</v>
      </c>
      <c r="D20" s="235">
        <v>220.12119537890854</v>
      </c>
      <c r="E20" s="235">
        <v>230.319704008136</v>
      </c>
      <c r="F20" s="235">
        <v>249.51123350349539</v>
      </c>
      <c r="G20" s="235">
        <v>262.40865685471016</v>
      </c>
      <c r="H20" s="235">
        <v>264.37620317104103</v>
      </c>
      <c r="I20" s="235">
        <v>272.73865722902616</v>
      </c>
      <c r="J20" s="235">
        <v>302.9330080576384</v>
      </c>
      <c r="K20" s="235">
        <v>345.6622988542947</v>
      </c>
      <c r="L20" s="235">
        <v>344.77427240227536</v>
      </c>
      <c r="M20" s="235">
        <v>338.31920494815762</v>
      </c>
      <c r="N20" s="235">
        <v>349.57799440373441</v>
      </c>
      <c r="O20" s="235">
        <v>351.98701284445985</v>
      </c>
      <c r="P20" s="235">
        <v>346.9769334246937</v>
      </c>
      <c r="Q20" s="235">
        <v>356.72268547823336</v>
      </c>
      <c r="R20" s="235">
        <v>357.36148191789715</v>
      </c>
      <c r="S20" s="235">
        <v>367.83119627656129</v>
      </c>
      <c r="T20" s="235">
        <v>361.93041328353343</v>
      </c>
      <c r="U20" s="235">
        <v>376.53733132296037</v>
      </c>
      <c r="V20" s="235">
        <v>299.96998693521186</v>
      </c>
      <c r="W20" s="235">
        <v>331.8316752695838</v>
      </c>
      <c r="DA20" s="232" t="s">
        <v>454</v>
      </c>
    </row>
    <row r="21" spans="1:105" ht="11.5" customHeight="1" x14ac:dyDescent="0.35">
      <c r="A21" s="153" t="s">
        <v>25</v>
      </c>
      <c r="B21" s="189">
        <f t="shared" ref="B21:W21" si="6">SUM(B22:B23)</f>
        <v>708.9852224243516</v>
      </c>
      <c r="C21" s="189">
        <f t="shared" si="6"/>
        <v>698.37835037467903</v>
      </c>
      <c r="D21" s="189">
        <f t="shared" si="6"/>
        <v>721.23608279859354</v>
      </c>
      <c r="E21" s="189">
        <f t="shared" si="6"/>
        <v>714.09881841210881</v>
      </c>
      <c r="F21" s="189">
        <f t="shared" si="6"/>
        <v>743.54775752191063</v>
      </c>
      <c r="G21" s="189">
        <f t="shared" si="6"/>
        <v>715.01103362798233</v>
      </c>
      <c r="H21" s="189">
        <f t="shared" si="6"/>
        <v>740.09286936651256</v>
      </c>
      <c r="I21" s="189">
        <f t="shared" si="6"/>
        <v>783.67268668831616</v>
      </c>
      <c r="J21" s="189">
        <f t="shared" si="6"/>
        <v>722.63657937946164</v>
      </c>
      <c r="K21" s="189">
        <f t="shared" si="6"/>
        <v>625.66260692736785</v>
      </c>
      <c r="L21" s="189">
        <f t="shared" si="6"/>
        <v>671.64276785106074</v>
      </c>
      <c r="M21" s="189">
        <f t="shared" si="6"/>
        <v>719.25250583112552</v>
      </c>
      <c r="N21" s="189">
        <f t="shared" si="6"/>
        <v>696.55378379091212</v>
      </c>
      <c r="O21" s="189">
        <f t="shared" si="6"/>
        <v>707.23058116281356</v>
      </c>
      <c r="P21" s="189">
        <f t="shared" si="6"/>
        <v>700.73822896757474</v>
      </c>
      <c r="Q21" s="189">
        <f t="shared" si="6"/>
        <v>695.43325734559085</v>
      </c>
      <c r="R21" s="189">
        <f t="shared" si="6"/>
        <v>722.99823674131881</v>
      </c>
      <c r="S21" s="189">
        <f t="shared" si="6"/>
        <v>757.53107675929107</v>
      </c>
      <c r="T21" s="189">
        <f t="shared" si="6"/>
        <v>779.63669877486666</v>
      </c>
      <c r="U21" s="189">
        <f t="shared" si="6"/>
        <v>739.02090968727634</v>
      </c>
      <c r="V21" s="189">
        <f t="shared" si="6"/>
        <v>778.06943599188799</v>
      </c>
      <c r="W21" s="189">
        <f t="shared" si="6"/>
        <v>805.21919056010915</v>
      </c>
      <c r="DA21" s="155" t="s">
        <v>455</v>
      </c>
    </row>
    <row r="22" spans="1:105" ht="11.5" customHeight="1" x14ac:dyDescent="0.35">
      <c r="A22" s="200" t="s">
        <v>112</v>
      </c>
      <c r="B22" s="192">
        <v>153.37612524069772</v>
      </c>
      <c r="C22" s="192">
        <v>140.94644111823433</v>
      </c>
      <c r="D22" s="192">
        <v>144.97703591127075</v>
      </c>
      <c r="E22" s="192">
        <v>141.82636517553982</v>
      </c>
      <c r="F22" s="192">
        <v>145.61297963347306</v>
      </c>
      <c r="G22" s="192">
        <v>138.73049686423823</v>
      </c>
      <c r="H22" s="192">
        <v>152.57631902723068</v>
      </c>
      <c r="I22" s="192">
        <v>158.8921539421525</v>
      </c>
      <c r="J22" s="192">
        <v>155.08382969662563</v>
      </c>
      <c r="K22" s="192">
        <v>131.56025841443321</v>
      </c>
      <c r="L22" s="192">
        <v>144.61189944813404</v>
      </c>
      <c r="M22" s="192">
        <v>138.31170746917053</v>
      </c>
      <c r="N22" s="192">
        <v>132.41237956760531</v>
      </c>
      <c r="O22" s="192">
        <v>120.02032054985622</v>
      </c>
      <c r="P22" s="192">
        <v>115.89845567042909</v>
      </c>
      <c r="Q22" s="192">
        <v>114.86901057765962</v>
      </c>
      <c r="R22" s="192">
        <v>109.56943294240241</v>
      </c>
      <c r="S22" s="192">
        <v>110.65860441053361</v>
      </c>
      <c r="T22" s="192">
        <v>111.49242480081762</v>
      </c>
      <c r="U22" s="192">
        <v>110.17748472846206</v>
      </c>
      <c r="V22" s="192">
        <v>102.299111258349</v>
      </c>
      <c r="W22" s="192">
        <v>119.82447241347501</v>
      </c>
      <c r="DA22" s="149" t="s">
        <v>456</v>
      </c>
    </row>
    <row r="23" spans="1:105" ht="11.5" customHeight="1" x14ac:dyDescent="0.35">
      <c r="A23" s="204" t="s">
        <v>113</v>
      </c>
      <c r="B23" s="193">
        <v>555.60909718365394</v>
      </c>
      <c r="C23" s="193">
        <v>557.43190925644467</v>
      </c>
      <c r="D23" s="193">
        <v>576.25904688732282</v>
      </c>
      <c r="E23" s="193">
        <v>572.27245323656894</v>
      </c>
      <c r="F23" s="193">
        <v>597.93477788843757</v>
      </c>
      <c r="G23" s="193">
        <v>576.28053676374407</v>
      </c>
      <c r="H23" s="193">
        <v>587.51655033928182</v>
      </c>
      <c r="I23" s="193">
        <v>624.78053274616366</v>
      </c>
      <c r="J23" s="193">
        <v>567.55274968283595</v>
      </c>
      <c r="K23" s="193">
        <v>494.10234851293467</v>
      </c>
      <c r="L23" s="193">
        <v>527.03086840292667</v>
      </c>
      <c r="M23" s="193">
        <v>580.94079836195499</v>
      </c>
      <c r="N23" s="193">
        <v>564.14140422330684</v>
      </c>
      <c r="O23" s="193">
        <v>587.21026061295731</v>
      </c>
      <c r="P23" s="193">
        <v>584.83977329714571</v>
      </c>
      <c r="Q23" s="193">
        <v>580.56424676793119</v>
      </c>
      <c r="R23" s="193">
        <v>613.42880379891642</v>
      </c>
      <c r="S23" s="193">
        <v>646.87247234875747</v>
      </c>
      <c r="T23" s="193">
        <v>668.14427397404904</v>
      </c>
      <c r="U23" s="193">
        <v>628.84342495881424</v>
      </c>
      <c r="V23" s="193">
        <v>675.77032473353893</v>
      </c>
      <c r="W23" s="193">
        <v>685.3947181466342</v>
      </c>
      <c r="DA23" s="166" t="s">
        <v>457</v>
      </c>
    </row>
    <row r="24" spans="1:105" x14ac:dyDescent="0.35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233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DA24" s="149"/>
    </row>
    <row r="25" spans="1:105" ht="11.5" customHeight="1" x14ac:dyDescent="0.35">
      <c r="A25" s="150" t="s">
        <v>120</v>
      </c>
      <c r="B25" s="188">
        <f t="shared" ref="B25:W25" si="7">B26+B32</f>
        <v>24850.741757999996</v>
      </c>
      <c r="C25" s="188">
        <f t="shared" si="7"/>
        <v>24736.625757000002</v>
      </c>
      <c r="D25" s="188">
        <f t="shared" si="7"/>
        <v>25353.365878999997</v>
      </c>
      <c r="E25" s="188">
        <f t="shared" si="7"/>
        <v>25999.786403999995</v>
      </c>
      <c r="F25" s="188">
        <f t="shared" si="7"/>
        <v>26738.662919999999</v>
      </c>
      <c r="G25" s="188">
        <f t="shared" si="7"/>
        <v>27143.607376000004</v>
      </c>
      <c r="H25" s="188">
        <f t="shared" si="7"/>
        <v>27293.146336999995</v>
      </c>
      <c r="I25" s="188">
        <f t="shared" si="7"/>
        <v>27903.989882999998</v>
      </c>
      <c r="J25" s="188">
        <f t="shared" si="7"/>
        <v>28370.747039000002</v>
      </c>
      <c r="K25" s="188">
        <f t="shared" si="7"/>
        <v>28475.794979000006</v>
      </c>
      <c r="L25" s="188">
        <f t="shared" si="7"/>
        <v>28868.147613000005</v>
      </c>
      <c r="M25" s="188">
        <f t="shared" si="7"/>
        <v>28844.231517999997</v>
      </c>
      <c r="N25" s="188">
        <f t="shared" si="7"/>
        <v>29209.330142999999</v>
      </c>
      <c r="O25" s="188">
        <f t="shared" si="7"/>
        <v>29613.766992000004</v>
      </c>
      <c r="P25" s="188">
        <f t="shared" si="7"/>
        <v>29651.323324000001</v>
      </c>
      <c r="Q25" s="188">
        <f t="shared" si="7"/>
        <v>30181.935939999996</v>
      </c>
      <c r="R25" s="188">
        <f t="shared" si="7"/>
        <v>31226.370282</v>
      </c>
      <c r="S25" s="188">
        <f t="shared" si="7"/>
        <v>31662.415747999992</v>
      </c>
      <c r="T25" s="188">
        <f t="shared" si="7"/>
        <v>31758.0412</v>
      </c>
      <c r="U25" s="188">
        <f t="shared" si="7"/>
        <v>31342.039619000003</v>
      </c>
      <c r="V25" s="188">
        <f t="shared" si="7"/>
        <v>29779.181035000001</v>
      </c>
      <c r="W25" s="188">
        <f t="shared" si="7"/>
        <v>30514.315183000002</v>
      </c>
      <c r="DA25" s="152" t="s">
        <v>458</v>
      </c>
    </row>
    <row r="26" spans="1:105" ht="11.5" customHeight="1" x14ac:dyDescent="0.35">
      <c r="A26" s="153" t="s">
        <v>7</v>
      </c>
      <c r="B26" s="189">
        <f t="shared" ref="B26:W26" si="8">SUM(B27,B28,B31)</f>
        <v>21305.815621999998</v>
      </c>
      <c r="C26" s="189">
        <f t="shared" si="8"/>
        <v>21194.996455</v>
      </c>
      <c r="D26" s="189">
        <f t="shared" si="8"/>
        <v>21724.446006999999</v>
      </c>
      <c r="E26" s="189">
        <f t="shared" si="8"/>
        <v>22360.008660999996</v>
      </c>
      <c r="F26" s="189">
        <f t="shared" si="8"/>
        <v>23010.378704999999</v>
      </c>
      <c r="G26" s="189">
        <f t="shared" si="8"/>
        <v>23487.644874000005</v>
      </c>
      <c r="H26" s="189">
        <f t="shared" si="8"/>
        <v>23483.358106999996</v>
      </c>
      <c r="I26" s="189">
        <f t="shared" si="8"/>
        <v>23932.487184999998</v>
      </c>
      <c r="J26" s="189">
        <f t="shared" si="8"/>
        <v>24572.485827</v>
      </c>
      <c r="K26" s="189">
        <f t="shared" si="8"/>
        <v>24958.593359000006</v>
      </c>
      <c r="L26" s="189">
        <f t="shared" si="8"/>
        <v>25367.450462000004</v>
      </c>
      <c r="M26" s="189">
        <f t="shared" si="8"/>
        <v>25138.431414999995</v>
      </c>
      <c r="N26" s="189">
        <f t="shared" si="8"/>
        <v>25616.256332999998</v>
      </c>
      <c r="O26" s="189">
        <f t="shared" si="8"/>
        <v>25973.919992000003</v>
      </c>
      <c r="P26" s="189">
        <f t="shared" si="8"/>
        <v>26038.227261</v>
      </c>
      <c r="Q26" s="189">
        <f t="shared" si="8"/>
        <v>26600.388263999997</v>
      </c>
      <c r="R26" s="189">
        <f t="shared" si="8"/>
        <v>27505.790764999998</v>
      </c>
      <c r="S26" s="189">
        <f t="shared" si="8"/>
        <v>27802.258870999991</v>
      </c>
      <c r="T26" s="189">
        <f t="shared" si="8"/>
        <v>27794.960861</v>
      </c>
      <c r="U26" s="189">
        <f t="shared" si="8"/>
        <v>27519.358224000003</v>
      </c>
      <c r="V26" s="189">
        <f t="shared" si="8"/>
        <v>25826.359264999999</v>
      </c>
      <c r="W26" s="189">
        <f t="shared" si="8"/>
        <v>26391.293068000003</v>
      </c>
      <c r="DA26" s="155" t="s">
        <v>459</v>
      </c>
    </row>
    <row r="27" spans="1:105" ht="11.5" customHeight="1" x14ac:dyDescent="0.35">
      <c r="A27" s="227" t="s">
        <v>55</v>
      </c>
      <c r="B27" s="234">
        <v>7563.8979399999989</v>
      </c>
      <c r="C27" s="234">
        <v>7667.5058739999995</v>
      </c>
      <c r="D27" s="234">
        <v>7813.3914109999987</v>
      </c>
      <c r="E27" s="234">
        <v>7965.1303819999985</v>
      </c>
      <c r="F27" s="234">
        <v>8246.8218669999987</v>
      </c>
      <c r="G27" s="234">
        <v>8344.4072859999997</v>
      </c>
      <c r="H27" s="234">
        <v>8460.1041099999984</v>
      </c>
      <c r="I27" s="234">
        <v>8718.6270660000009</v>
      </c>
      <c r="J27" s="234">
        <v>9018.1012960000025</v>
      </c>
      <c r="K27" s="234">
        <v>9070.2916180000011</v>
      </c>
      <c r="L27" s="234">
        <v>9287.781699000001</v>
      </c>
      <c r="M27" s="234">
        <v>9294.3406379999979</v>
      </c>
      <c r="N27" s="234">
        <v>9396.1104990000003</v>
      </c>
      <c r="O27" s="234">
        <v>9364.1369540000014</v>
      </c>
      <c r="P27" s="234">
        <v>9380.9921519999989</v>
      </c>
      <c r="Q27" s="234">
        <v>9414.3426369999997</v>
      </c>
      <c r="R27" s="234">
        <v>9577.0807470000018</v>
      </c>
      <c r="S27" s="234">
        <v>9652.7057889999978</v>
      </c>
      <c r="T27" s="234">
        <v>9758.1523829999987</v>
      </c>
      <c r="U27" s="234">
        <v>9724.6010860000006</v>
      </c>
      <c r="V27" s="234">
        <v>9130.9972639999996</v>
      </c>
      <c r="W27" s="234">
        <v>8766.1968929999985</v>
      </c>
      <c r="DA27" s="229" t="s">
        <v>460</v>
      </c>
    </row>
    <row r="28" spans="1:105" ht="11.5" customHeight="1" x14ac:dyDescent="0.35">
      <c r="A28" s="159" t="s">
        <v>53</v>
      </c>
      <c r="B28" s="191">
        <f t="shared" ref="B28:W28" si="9">SUM(B29:B30)</f>
        <v>13327.968859000001</v>
      </c>
      <c r="C28" s="191">
        <f t="shared" si="9"/>
        <v>13058.293396000001</v>
      </c>
      <c r="D28" s="191">
        <f t="shared" si="9"/>
        <v>13421.896381</v>
      </c>
      <c r="E28" s="191">
        <f t="shared" si="9"/>
        <v>13883.056710999997</v>
      </c>
      <c r="F28" s="191">
        <f t="shared" si="9"/>
        <v>14208.609895000001</v>
      </c>
      <c r="G28" s="191">
        <f t="shared" si="9"/>
        <v>14560.107235000003</v>
      </c>
      <c r="H28" s="191">
        <f t="shared" si="9"/>
        <v>14435.731517999999</v>
      </c>
      <c r="I28" s="191">
        <f t="shared" si="9"/>
        <v>14607.774207999999</v>
      </c>
      <c r="J28" s="191">
        <f t="shared" si="9"/>
        <v>14880.574349999997</v>
      </c>
      <c r="K28" s="191">
        <f t="shared" si="9"/>
        <v>15119.520510000004</v>
      </c>
      <c r="L28" s="191">
        <f t="shared" si="9"/>
        <v>15308.967483000002</v>
      </c>
      <c r="M28" s="191">
        <f t="shared" si="9"/>
        <v>15084.481460999996</v>
      </c>
      <c r="N28" s="191">
        <f t="shared" si="9"/>
        <v>15434.249798000001</v>
      </c>
      <c r="O28" s="191">
        <f t="shared" si="9"/>
        <v>15823.4308</v>
      </c>
      <c r="P28" s="191">
        <f t="shared" si="9"/>
        <v>15881.521348</v>
      </c>
      <c r="Q28" s="191">
        <f t="shared" si="9"/>
        <v>16391.327318</v>
      </c>
      <c r="R28" s="191">
        <f t="shared" si="9"/>
        <v>17128.97784</v>
      </c>
      <c r="S28" s="191">
        <f t="shared" si="9"/>
        <v>17326.788316999995</v>
      </c>
      <c r="T28" s="191">
        <f t="shared" si="9"/>
        <v>17225.519875999998</v>
      </c>
      <c r="U28" s="191">
        <f t="shared" si="9"/>
        <v>16951.961638000001</v>
      </c>
      <c r="V28" s="191">
        <f t="shared" si="9"/>
        <v>15886.328256000001</v>
      </c>
      <c r="W28" s="191">
        <f t="shared" si="9"/>
        <v>16806.107959000004</v>
      </c>
      <c r="DA28" s="161" t="s">
        <v>461</v>
      </c>
    </row>
    <row r="29" spans="1:105" ht="11.5" customHeight="1" x14ac:dyDescent="0.35">
      <c r="A29" s="162" t="s">
        <v>112</v>
      </c>
      <c r="B29" s="192">
        <v>4026.7692519999996</v>
      </c>
      <c r="C29" s="192">
        <v>3948.3670259999994</v>
      </c>
      <c r="D29" s="192">
        <v>3960.9546630000004</v>
      </c>
      <c r="E29" s="192">
        <v>4151.4710949999999</v>
      </c>
      <c r="F29" s="192">
        <v>4246.3000290000009</v>
      </c>
      <c r="G29" s="192">
        <v>4188.6186320000006</v>
      </c>
      <c r="H29" s="192">
        <v>4069.6380009999998</v>
      </c>
      <c r="I29" s="192">
        <v>4132.8650500000003</v>
      </c>
      <c r="J29" s="192">
        <v>4186.612744</v>
      </c>
      <c r="K29" s="192">
        <v>3984.4733449999999</v>
      </c>
      <c r="L29" s="192">
        <v>3902.4230960000004</v>
      </c>
      <c r="M29" s="192">
        <v>3882.0392770000003</v>
      </c>
      <c r="N29" s="192">
        <v>3965.5721359999998</v>
      </c>
      <c r="O29" s="192">
        <v>3866.2254130000001</v>
      </c>
      <c r="P29" s="192">
        <v>3905.6310110000009</v>
      </c>
      <c r="Q29" s="192">
        <v>3754.0002320000003</v>
      </c>
      <c r="R29" s="192">
        <v>3723.8495360000002</v>
      </c>
      <c r="S29" s="192">
        <v>3719.5639220000003</v>
      </c>
      <c r="T29" s="192">
        <v>3573.4527559999992</v>
      </c>
      <c r="U29" s="192">
        <v>3541.5370460000004</v>
      </c>
      <c r="V29" s="192">
        <v>3238.3339370000003</v>
      </c>
      <c r="W29" s="192">
        <v>3717.3778190000007</v>
      </c>
      <c r="DA29" s="149" t="s">
        <v>462</v>
      </c>
    </row>
    <row r="30" spans="1:105" ht="11.5" customHeight="1" x14ac:dyDescent="0.35">
      <c r="A30" s="162" t="s">
        <v>113</v>
      </c>
      <c r="B30" s="192">
        <v>9301.1996070000005</v>
      </c>
      <c r="C30" s="192">
        <v>9109.926370000001</v>
      </c>
      <c r="D30" s="192">
        <v>9460.941718</v>
      </c>
      <c r="E30" s="192">
        <v>9731.5856159999985</v>
      </c>
      <c r="F30" s="192">
        <v>9962.3098660000014</v>
      </c>
      <c r="G30" s="192">
        <v>10371.488603000002</v>
      </c>
      <c r="H30" s="192">
        <v>10366.093516999999</v>
      </c>
      <c r="I30" s="192">
        <v>10474.909157999999</v>
      </c>
      <c r="J30" s="192">
        <v>10693.961605999997</v>
      </c>
      <c r="K30" s="192">
        <v>11135.047165000004</v>
      </c>
      <c r="L30" s="192">
        <v>11406.544387000002</v>
      </c>
      <c r="M30" s="192">
        <v>11202.442183999996</v>
      </c>
      <c r="N30" s="192">
        <v>11468.677662000002</v>
      </c>
      <c r="O30" s="192">
        <v>11957.205387</v>
      </c>
      <c r="P30" s="192">
        <v>11975.890336999999</v>
      </c>
      <c r="Q30" s="192">
        <v>12637.327085999999</v>
      </c>
      <c r="R30" s="192">
        <v>13405.128303999998</v>
      </c>
      <c r="S30" s="192">
        <v>13607.224394999996</v>
      </c>
      <c r="T30" s="192">
        <v>13652.067119999998</v>
      </c>
      <c r="U30" s="192">
        <v>13410.424591999999</v>
      </c>
      <c r="V30" s="192">
        <v>12647.994319000001</v>
      </c>
      <c r="W30" s="192">
        <v>13088.730140000003</v>
      </c>
      <c r="DA30" s="149" t="s">
        <v>463</v>
      </c>
    </row>
    <row r="31" spans="1:105" ht="11.5" customHeight="1" x14ac:dyDescent="0.35">
      <c r="A31" s="230" t="s">
        <v>54</v>
      </c>
      <c r="B31" s="235">
        <v>413.948823</v>
      </c>
      <c r="C31" s="235">
        <v>469.19718499999999</v>
      </c>
      <c r="D31" s="235">
        <v>489.15821499999998</v>
      </c>
      <c r="E31" s="235">
        <v>511.82156800000001</v>
      </c>
      <c r="F31" s="235">
        <v>554.94694299999992</v>
      </c>
      <c r="G31" s="235">
        <v>583.13035300000001</v>
      </c>
      <c r="H31" s="235">
        <v>587.52247900000009</v>
      </c>
      <c r="I31" s="235">
        <v>606.0859109999999</v>
      </c>
      <c r="J31" s="235">
        <v>673.81018100000006</v>
      </c>
      <c r="K31" s="235">
        <v>768.78123100000016</v>
      </c>
      <c r="L31" s="235">
        <v>770.70127999999988</v>
      </c>
      <c r="M31" s="235">
        <v>759.60931600000015</v>
      </c>
      <c r="N31" s="235">
        <v>785.89603599999998</v>
      </c>
      <c r="O31" s="235">
        <v>786.35223799999994</v>
      </c>
      <c r="P31" s="235">
        <v>775.71376099999998</v>
      </c>
      <c r="Q31" s="235">
        <v>794.71830899999986</v>
      </c>
      <c r="R31" s="235">
        <v>799.73217799999998</v>
      </c>
      <c r="S31" s="235">
        <v>822.76476500000001</v>
      </c>
      <c r="T31" s="235">
        <v>811.28860199999986</v>
      </c>
      <c r="U31" s="235">
        <v>842.79549999999995</v>
      </c>
      <c r="V31" s="235">
        <v>809.03374499999995</v>
      </c>
      <c r="W31" s="235">
        <v>818.98821599999985</v>
      </c>
      <c r="DA31" s="232" t="s">
        <v>464</v>
      </c>
    </row>
    <row r="32" spans="1:105" ht="11.5" customHeight="1" x14ac:dyDescent="0.35">
      <c r="A32" s="153" t="s">
        <v>25</v>
      </c>
      <c r="B32" s="189">
        <f t="shared" ref="B32:W32" si="10">SUM(B33:B34)</f>
        <v>3544.926136</v>
      </c>
      <c r="C32" s="189">
        <f t="shared" si="10"/>
        <v>3541.6293019999994</v>
      </c>
      <c r="D32" s="189">
        <f t="shared" si="10"/>
        <v>3628.9198720000004</v>
      </c>
      <c r="E32" s="189">
        <f t="shared" si="10"/>
        <v>3639.7777430000001</v>
      </c>
      <c r="F32" s="189">
        <f t="shared" si="10"/>
        <v>3728.2842149999988</v>
      </c>
      <c r="G32" s="189">
        <f t="shared" si="10"/>
        <v>3655.9625019999999</v>
      </c>
      <c r="H32" s="189">
        <f t="shared" si="10"/>
        <v>3809.7882299999992</v>
      </c>
      <c r="I32" s="189">
        <f t="shared" si="10"/>
        <v>3971.5026980000002</v>
      </c>
      <c r="J32" s="189">
        <f t="shared" si="10"/>
        <v>3798.2612119999999</v>
      </c>
      <c r="K32" s="189">
        <f t="shared" si="10"/>
        <v>3517.2016199999998</v>
      </c>
      <c r="L32" s="189">
        <f t="shared" si="10"/>
        <v>3500.6971510000003</v>
      </c>
      <c r="M32" s="189">
        <f t="shared" si="10"/>
        <v>3705.8001030000005</v>
      </c>
      <c r="N32" s="189">
        <f t="shared" si="10"/>
        <v>3593.0738100000008</v>
      </c>
      <c r="O32" s="189">
        <f t="shared" si="10"/>
        <v>3639.8470000000007</v>
      </c>
      <c r="P32" s="189">
        <f t="shared" si="10"/>
        <v>3613.0960629999995</v>
      </c>
      <c r="Q32" s="189">
        <f t="shared" si="10"/>
        <v>3581.5476759999997</v>
      </c>
      <c r="R32" s="189">
        <f t="shared" si="10"/>
        <v>3720.5795170000006</v>
      </c>
      <c r="S32" s="189">
        <f t="shared" si="10"/>
        <v>3860.1568770000003</v>
      </c>
      <c r="T32" s="189">
        <f t="shared" si="10"/>
        <v>3963.0803389999992</v>
      </c>
      <c r="U32" s="189">
        <f t="shared" si="10"/>
        <v>3822.6813950000005</v>
      </c>
      <c r="V32" s="189">
        <f t="shared" si="10"/>
        <v>3952.8217700000005</v>
      </c>
      <c r="W32" s="189">
        <f t="shared" si="10"/>
        <v>4123.0221149999998</v>
      </c>
      <c r="DA32" s="155" t="s">
        <v>465</v>
      </c>
    </row>
    <row r="33" spans="1:105" ht="11.5" customHeight="1" x14ac:dyDescent="0.35">
      <c r="A33" s="200" t="s">
        <v>112</v>
      </c>
      <c r="B33" s="192">
        <v>766.88063699999998</v>
      </c>
      <c r="C33" s="192">
        <v>733.80451800000003</v>
      </c>
      <c r="D33" s="192">
        <v>730.00128099999995</v>
      </c>
      <c r="E33" s="192">
        <v>731.61780499999998</v>
      </c>
      <c r="F33" s="192">
        <v>738.61031500000001</v>
      </c>
      <c r="G33" s="192">
        <v>719.62452899999982</v>
      </c>
      <c r="H33" s="192">
        <v>778.64652799999999</v>
      </c>
      <c r="I33" s="192">
        <v>816.4356049999999</v>
      </c>
      <c r="J33" s="192">
        <v>803.65761499999996</v>
      </c>
      <c r="K33" s="192">
        <v>739.52373999999998</v>
      </c>
      <c r="L33" s="192">
        <v>757.16387199999997</v>
      </c>
      <c r="M33" s="192">
        <v>779.34283799999992</v>
      </c>
      <c r="N33" s="192">
        <v>740.51933400000007</v>
      </c>
      <c r="O33" s="192">
        <v>700.64074199999993</v>
      </c>
      <c r="P33" s="192">
        <v>680.25708799999995</v>
      </c>
      <c r="Q33" s="192">
        <v>665.17204600000014</v>
      </c>
      <c r="R33" s="192">
        <v>644.40853299999981</v>
      </c>
      <c r="S33" s="192">
        <v>614.38272199999994</v>
      </c>
      <c r="T33" s="192">
        <v>602.76842299999976</v>
      </c>
      <c r="U33" s="192">
        <v>587.16851399999996</v>
      </c>
      <c r="V33" s="192">
        <v>566.15962500000001</v>
      </c>
      <c r="W33" s="192">
        <v>652.39031099999988</v>
      </c>
      <c r="DA33" s="149" t="s">
        <v>466</v>
      </c>
    </row>
    <row r="34" spans="1:105" ht="11.5" customHeight="1" x14ac:dyDescent="0.35">
      <c r="A34" s="204" t="s">
        <v>113</v>
      </c>
      <c r="B34" s="193">
        <v>2778.0454989999998</v>
      </c>
      <c r="C34" s="193">
        <v>2807.8247839999995</v>
      </c>
      <c r="D34" s="193">
        <v>2898.9185910000006</v>
      </c>
      <c r="E34" s="193">
        <v>2908.1599380000002</v>
      </c>
      <c r="F34" s="193">
        <v>2989.6738999999989</v>
      </c>
      <c r="G34" s="193">
        <v>2936.3379730000001</v>
      </c>
      <c r="H34" s="193">
        <v>3031.1417019999994</v>
      </c>
      <c r="I34" s="193">
        <v>3155.0670930000001</v>
      </c>
      <c r="J34" s="193">
        <v>2994.6035969999998</v>
      </c>
      <c r="K34" s="193">
        <v>2777.6778799999997</v>
      </c>
      <c r="L34" s="193">
        <v>2743.5332790000002</v>
      </c>
      <c r="M34" s="193">
        <v>2926.4572650000005</v>
      </c>
      <c r="N34" s="193">
        <v>2852.5544760000007</v>
      </c>
      <c r="O34" s="193">
        <v>2939.2062580000006</v>
      </c>
      <c r="P34" s="193">
        <v>2932.8389749999997</v>
      </c>
      <c r="Q34" s="193">
        <v>2916.3756299999995</v>
      </c>
      <c r="R34" s="193">
        <v>3076.1709840000008</v>
      </c>
      <c r="S34" s="193">
        <v>3245.7741550000005</v>
      </c>
      <c r="T34" s="193">
        <v>3360.3119159999997</v>
      </c>
      <c r="U34" s="193">
        <v>3235.5128810000006</v>
      </c>
      <c r="V34" s="193">
        <v>3386.6621450000007</v>
      </c>
      <c r="W34" s="193">
        <v>3470.6318039999996</v>
      </c>
      <c r="DA34" s="166" t="s">
        <v>467</v>
      </c>
    </row>
    <row r="35" spans="1:105" x14ac:dyDescent="0.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233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DA35" s="149"/>
    </row>
    <row r="36" spans="1:105" ht="11.5" customHeight="1" x14ac:dyDescent="0.35">
      <c r="A36" s="150" t="s">
        <v>468</v>
      </c>
      <c r="B36" s="151"/>
      <c r="C36" s="151">
        <f t="shared" ref="C36:W36" si="11">C37+C43</f>
        <v>1080.740914</v>
      </c>
      <c r="D36" s="151">
        <f t="shared" si="11"/>
        <v>1520.7167730000001</v>
      </c>
      <c r="E36" s="151">
        <f t="shared" si="11"/>
        <v>1581.6132519999996</v>
      </c>
      <c r="F36" s="151">
        <f t="shared" si="11"/>
        <v>1675.9334330000002</v>
      </c>
      <c r="G36" s="151">
        <f t="shared" si="11"/>
        <v>1476.5762990000003</v>
      </c>
      <c r="H36" s="151">
        <f t="shared" si="11"/>
        <v>1182.3312959999994</v>
      </c>
      <c r="I36" s="151">
        <f t="shared" si="11"/>
        <v>1518.4704320000005</v>
      </c>
      <c r="J36" s="151">
        <f t="shared" si="11"/>
        <v>1512.9972</v>
      </c>
      <c r="K36" s="151">
        <f t="shared" si="11"/>
        <v>1304.4169220000003</v>
      </c>
      <c r="L36" s="151">
        <f t="shared" si="11"/>
        <v>1393.2032010000003</v>
      </c>
      <c r="M36" s="151">
        <f t="shared" si="11"/>
        <v>1074.488691</v>
      </c>
      <c r="N36" s="151">
        <f t="shared" si="11"/>
        <v>1362.770289</v>
      </c>
      <c r="O36" s="151">
        <f t="shared" si="11"/>
        <v>1415.6426339999998</v>
      </c>
      <c r="P36" s="151">
        <f t="shared" si="11"/>
        <v>1041.9529619999996</v>
      </c>
      <c r="Q36" s="151">
        <f t="shared" si="11"/>
        <v>1522.1742239999992</v>
      </c>
      <c r="R36" s="151">
        <f t="shared" si="11"/>
        <v>2025.186956</v>
      </c>
      <c r="S36" s="151">
        <f t="shared" si="11"/>
        <v>1505.332267</v>
      </c>
      <c r="T36" s="151">
        <f t="shared" si="11"/>
        <v>1299.7596639999999</v>
      </c>
      <c r="U36" s="151">
        <f t="shared" si="11"/>
        <v>799.49750799999993</v>
      </c>
      <c r="V36" s="151">
        <f t="shared" si="11"/>
        <v>390.86472400000002</v>
      </c>
      <c r="W36" s="151">
        <f t="shared" si="11"/>
        <v>2041.5108510000002</v>
      </c>
      <c r="DA36" s="152" t="s">
        <v>469</v>
      </c>
    </row>
    <row r="37" spans="1:105" ht="11.5" customHeight="1" x14ac:dyDescent="0.35">
      <c r="A37" s="153" t="s">
        <v>7</v>
      </c>
      <c r="B37" s="154"/>
      <c r="C37" s="154">
        <f t="shared" ref="C37:W37" si="12">SUM(C38,C39,C42)</f>
        <v>890.39975099999992</v>
      </c>
      <c r="D37" s="154">
        <f t="shared" si="12"/>
        <v>1272.9028330000001</v>
      </c>
      <c r="E37" s="154">
        <f t="shared" si="12"/>
        <v>1370.9917569999998</v>
      </c>
      <c r="F37" s="154">
        <f t="shared" si="12"/>
        <v>1433.6965150000001</v>
      </c>
      <c r="G37" s="154">
        <f t="shared" si="12"/>
        <v>1357.6522470000002</v>
      </c>
      <c r="H37" s="154">
        <f t="shared" si="12"/>
        <v>861.45545199999935</v>
      </c>
      <c r="I37" s="154">
        <f t="shared" si="12"/>
        <v>1214.0165490000004</v>
      </c>
      <c r="J37" s="154">
        <f t="shared" si="12"/>
        <v>1444.9479900000001</v>
      </c>
      <c r="K37" s="154">
        <f t="shared" si="12"/>
        <v>1289.9716680000001</v>
      </c>
      <c r="L37" s="154">
        <f t="shared" si="12"/>
        <v>1222.8538870000002</v>
      </c>
      <c r="M37" s="154">
        <f t="shared" si="12"/>
        <v>709.8767489999999</v>
      </c>
      <c r="N37" s="154">
        <f t="shared" si="12"/>
        <v>1272.6725680000002</v>
      </c>
      <c r="O37" s="154">
        <f t="shared" si="12"/>
        <v>1213.9161989999998</v>
      </c>
      <c r="P37" s="154">
        <f t="shared" si="12"/>
        <v>910.97037399999977</v>
      </c>
      <c r="Q37" s="154">
        <f t="shared" si="12"/>
        <v>1385.6649139999993</v>
      </c>
      <c r="R37" s="154">
        <f t="shared" si="12"/>
        <v>1738.5238529999999</v>
      </c>
      <c r="S37" s="154">
        <f t="shared" si="12"/>
        <v>1207.007797</v>
      </c>
      <c r="T37" s="154">
        <f t="shared" si="12"/>
        <v>1028.4121150000001</v>
      </c>
      <c r="U37" s="154">
        <f t="shared" si="12"/>
        <v>725.86755800000003</v>
      </c>
      <c r="V37" s="154">
        <f t="shared" si="12"/>
        <v>114.12843100000009</v>
      </c>
      <c r="W37" s="154">
        <f t="shared" si="12"/>
        <v>1721.7343210000001</v>
      </c>
      <c r="DA37" s="155" t="s">
        <v>470</v>
      </c>
    </row>
    <row r="38" spans="1:105" ht="11.5" customHeight="1" x14ac:dyDescent="0.35">
      <c r="A38" s="227" t="s">
        <v>55</v>
      </c>
      <c r="B38" s="228"/>
      <c r="C38" s="228">
        <v>360.48552499999977</v>
      </c>
      <c r="D38" s="228">
        <v>407.21321299999977</v>
      </c>
      <c r="E38" s="228">
        <v>410.12343899999991</v>
      </c>
      <c r="F38" s="228">
        <v>541.3600449999999</v>
      </c>
      <c r="G38" s="228">
        <v>401.98592399999995</v>
      </c>
      <c r="H38" s="228">
        <v>375.42315699999938</v>
      </c>
      <c r="I38" s="228">
        <v>514.10649799999987</v>
      </c>
      <c r="J38" s="228">
        <v>569.71642299999985</v>
      </c>
      <c r="K38" s="228">
        <v>377.32839700000017</v>
      </c>
      <c r="L38" s="228">
        <v>485.08936900000003</v>
      </c>
      <c r="M38" s="228">
        <v>285.19641299999984</v>
      </c>
      <c r="N38" s="228">
        <v>417.85479800000013</v>
      </c>
      <c r="O38" s="228">
        <v>277.08183499999944</v>
      </c>
      <c r="P38" s="228">
        <v>301.89361300000002</v>
      </c>
      <c r="Q38" s="228">
        <v>342.02156699999989</v>
      </c>
      <c r="R38" s="228">
        <v>464.57449199999991</v>
      </c>
      <c r="S38" s="228">
        <v>377.81994299999991</v>
      </c>
      <c r="T38" s="228">
        <v>423.85723100000018</v>
      </c>
      <c r="U38" s="228">
        <v>306.20515399999994</v>
      </c>
      <c r="V38" s="228">
        <v>39.725690000000093</v>
      </c>
      <c r="W38" s="228">
        <v>128.91637699999984</v>
      </c>
      <c r="DA38" s="229" t="s">
        <v>471</v>
      </c>
    </row>
    <row r="39" spans="1:105" ht="11.5" customHeight="1" x14ac:dyDescent="0.35">
      <c r="A39" s="159" t="s">
        <v>53</v>
      </c>
      <c r="B39" s="160"/>
      <c r="C39" s="160">
        <f t="shared" ref="C39:W39" si="13">SUM(C40:C41)</f>
        <v>461.1861530000001</v>
      </c>
      <c r="D39" s="160">
        <f t="shared" si="13"/>
        <v>832.3229520000001</v>
      </c>
      <c r="E39" s="160">
        <f t="shared" si="13"/>
        <v>923.46277599999996</v>
      </c>
      <c r="F39" s="160">
        <f t="shared" si="13"/>
        <v>835.71954100000016</v>
      </c>
      <c r="G39" s="160">
        <f t="shared" si="13"/>
        <v>913.69628400000022</v>
      </c>
      <c r="H39" s="160">
        <f t="shared" si="13"/>
        <v>464.58801099999994</v>
      </c>
      <c r="I39" s="160">
        <f t="shared" si="13"/>
        <v>667.94098100000042</v>
      </c>
      <c r="J39" s="160">
        <f t="shared" si="13"/>
        <v>794.10165900000027</v>
      </c>
      <c r="K39" s="160">
        <f t="shared" si="13"/>
        <v>803.95192400000008</v>
      </c>
      <c r="L39" s="160">
        <f t="shared" si="13"/>
        <v>722.35954300000014</v>
      </c>
      <c r="M39" s="160">
        <f t="shared" si="13"/>
        <v>416.28712500000006</v>
      </c>
      <c r="N39" s="160">
        <f t="shared" si="13"/>
        <v>813.0985750000001</v>
      </c>
      <c r="O39" s="160">
        <f t="shared" si="13"/>
        <v>922.85360200000036</v>
      </c>
      <c r="P39" s="160">
        <f t="shared" si="13"/>
        <v>599.45937799999979</v>
      </c>
      <c r="Q39" s="160">
        <f t="shared" si="13"/>
        <v>1008.6177959999995</v>
      </c>
      <c r="R39" s="160">
        <f t="shared" si="13"/>
        <v>1247.133235</v>
      </c>
      <c r="S39" s="160">
        <f t="shared" si="13"/>
        <v>792.70478000000014</v>
      </c>
      <c r="T39" s="160">
        <f t="shared" si="13"/>
        <v>588.52067999999986</v>
      </c>
      <c r="U39" s="160">
        <f t="shared" si="13"/>
        <v>374.70501899999999</v>
      </c>
      <c r="V39" s="160">
        <f t="shared" si="13"/>
        <v>74.402741000000006</v>
      </c>
      <c r="W39" s="160">
        <f t="shared" si="13"/>
        <v>1565.8265430000004</v>
      </c>
      <c r="DA39" s="161" t="s">
        <v>472</v>
      </c>
    </row>
    <row r="40" spans="1:105" ht="11.5" customHeight="1" x14ac:dyDescent="0.35">
      <c r="A40" s="162" t="s">
        <v>112</v>
      </c>
      <c r="B40" s="163"/>
      <c r="C40" s="163">
        <v>150.37520500000016</v>
      </c>
      <c r="D40" s="163">
        <v>196.41860799999998</v>
      </c>
      <c r="E40" s="163">
        <v>363.19882199999995</v>
      </c>
      <c r="F40" s="163">
        <v>281.8717240000002</v>
      </c>
      <c r="G40" s="163">
        <v>178.80503000000002</v>
      </c>
      <c r="H40" s="163">
        <v>102.58054499999997</v>
      </c>
      <c r="I40" s="163">
        <v>243.78434400000003</v>
      </c>
      <c r="J40" s="163">
        <v>245.54996400000013</v>
      </c>
      <c r="K40" s="163">
        <v>62.306050999999997</v>
      </c>
      <c r="L40" s="163">
        <v>131.12099400000002</v>
      </c>
      <c r="M40" s="163">
        <v>187.28792500000014</v>
      </c>
      <c r="N40" s="163">
        <v>259.80398999999989</v>
      </c>
      <c r="O40" s="163">
        <v>117.02688400000011</v>
      </c>
      <c r="P40" s="163">
        <v>257.30612800000011</v>
      </c>
      <c r="Q40" s="163">
        <v>77.727892999999952</v>
      </c>
      <c r="R40" s="163">
        <v>202.81121600000014</v>
      </c>
      <c r="S40" s="163">
        <v>229.08565699999997</v>
      </c>
      <c r="T40" s="163">
        <v>156.42771799999997</v>
      </c>
      <c r="U40" s="163">
        <v>162.45094500000008</v>
      </c>
      <c r="V40" s="163">
        <v>9.8717979999999717</v>
      </c>
      <c r="W40" s="163">
        <v>683.57831900000031</v>
      </c>
      <c r="DA40" s="149" t="s">
        <v>473</v>
      </c>
    </row>
    <row r="41" spans="1:105" ht="11.5" customHeight="1" x14ac:dyDescent="0.35">
      <c r="A41" s="162" t="s">
        <v>113</v>
      </c>
      <c r="B41" s="163"/>
      <c r="C41" s="163">
        <v>310.81094799999994</v>
      </c>
      <c r="D41" s="163">
        <v>635.90434400000015</v>
      </c>
      <c r="E41" s="163">
        <v>560.26395400000001</v>
      </c>
      <c r="F41" s="163">
        <v>553.84781699999996</v>
      </c>
      <c r="G41" s="163">
        <v>734.89125400000023</v>
      </c>
      <c r="H41" s="163">
        <v>362.00746599999997</v>
      </c>
      <c r="I41" s="163">
        <v>424.15663700000033</v>
      </c>
      <c r="J41" s="163">
        <v>548.55169500000011</v>
      </c>
      <c r="K41" s="163">
        <v>741.64587300000005</v>
      </c>
      <c r="L41" s="163">
        <v>591.23854900000015</v>
      </c>
      <c r="M41" s="163">
        <v>228.99919999999992</v>
      </c>
      <c r="N41" s="163">
        <v>553.29458500000021</v>
      </c>
      <c r="O41" s="163">
        <v>805.82671800000026</v>
      </c>
      <c r="P41" s="163">
        <v>342.15324999999962</v>
      </c>
      <c r="Q41" s="163">
        <v>930.88990299999955</v>
      </c>
      <c r="R41" s="163">
        <v>1044.322019</v>
      </c>
      <c r="S41" s="163">
        <v>563.61912300000017</v>
      </c>
      <c r="T41" s="163">
        <v>432.09296199999983</v>
      </c>
      <c r="U41" s="163">
        <v>212.25407399999989</v>
      </c>
      <c r="V41" s="163">
        <v>64.530943000000036</v>
      </c>
      <c r="W41" s="163">
        <v>882.24822400000005</v>
      </c>
      <c r="DA41" s="149" t="s">
        <v>474</v>
      </c>
    </row>
    <row r="42" spans="1:105" ht="11.5" customHeight="1" x14ac:dyDescent="0.35">
      <c r="A42" s="230" t="s">
        <v>54</v>
      </c>
      <c r="B42" s="231"/>
      <c r="C42" s="231">
        <v>68.728072999999995</v>
      </c>
      <c r="D42" s="231">
        <v>33.366668000000004</v>
      </c>
      <c r="E42" s="231">
        <v>37.405542000000025</v>
      </c>
      <c r="F42" s="231">
        <v>56.616928999999999</v>
      </c>
      <c r="G42" s="231">
        <v>41.970039000000043</v>
      </c>
      <c r="H42" s="231">
        <v>21.444284</v>
      </c>
      <c r="I42" s="231">
        <v>31.969069999999995</v>
      </c>
      <c r="J42" s="231">
        <v>81.129907999999972</v>
      </c>
      <c r="K42" s="231">
        <v>108.69134700000004</v>
      </c>
      <c r="L42" s="231">
        <v>15.404974999999983</v>
      </c>
      <c r="M42" s="231">
        <v>8.3932109999999973</v>
      </c>
      <c r="N42" s="231">
        <v>41.719194999999999</v>
      </c>
      <c r="O42" s="231">
        <v>13.980762000000013</v>
      </c>
      <c r="P42" s="231">
        <v>9.6173829999999825</v>
      </c>
      <c r="Q42" s="231">
        <v>35.025551000000036</v>
      </c>
      <c r="R42" s="231">
        <v>26.816126000000025</v>
      </c>
      <c r="S42" s="231">
        <v>36.483073999999952</v>
      </c>
      <c r="T42" s="231">
        <v>16.034204000000003</v>
      </c>
      <c r="U42" s="231">
        <v>44.957385000000038</v>
      </c>
      <c r="V42" s="231">
        <v>0</v>
      </c>
      <c r="W42" s="231">
        <v>26.99140100000001</v>
      </c>
      <c r="DA42" s="232" t="s">
        <v>475</v>
      </c>
    </row>
    <row r="43" spans="1:105" ht="11.5" customHeight="1" x14ac:dyDescent="0.35">
      <c r="A43" s="153" t="s">
        <v>25</v>
      </c>
      <c r="B43" s="154"/>
      <c r="C43" s="154">
        <f t="shared" ref="C43:W43" si="14">SUM(C44:C45)</f>
        <v>190.34116299999997</v>
      </c>
      <c r="D43" s="154">
        <f t="shared" si="14"/>
        <v>247.81394000000003</v>
      </c>
      <c r="E43" s="154">
        <f t="shared" si="14"/>
        <v>210.62149499999998</v>
      </c>
      <c r="F43" s="154">
        <f t="shared" si="14"/>
        <v>242.23691800000006</v>
      </c>
      <c r="G43" s="154">
        <f t="shared" si="14"/>
        <v>118.924052</v>
      </c>
      <c r="H43" s="154">
        <f t="shared" si="14"/>
        <v>320.87584400000003</v>
      </c>
      <c r="I43" s="154">
        <f t="shared" si="14"/>
        <v>304.45388300000013</v>
      </c>
      <c r="J43" s="154">
        <f t="shared" si="14"/>
        <v>68.04920999999996</v>
      </c>
      <c r="K43" s="154">
        <f t="shared" si="14"/>
        <v>14.445254000000091</v>
      </c>
      <c r="L43" s="154">
        <f t="shared" si="14"/>
        <v>170.34931399999994</v>
      </c>
      <c r="M43" s="154">
        <f t="shared" si="14"/>
        <v>364.61194200000023</v>
      </c>
      <c r="N43" s="154">
        <f t="shared" si="14"/>
        <v>90.097720999999979</v>
      </c>
      <c r="O43" s="154">
        <f t="shared" si="14"/>
        <v>201.72643499999998</v>
      </c>
      <c r="P43" s="154">
        <f t="shared" si="14"/>
        <v>130.98258799999991</v>
      </c>
      <c r="Q43" s="154">
        <f t="shared" si="14"/>
        <v>136.50930999999997</v>
      </c>
      <c r="R43" s="154">
        <f t="shared" si="14"/>
        <v>286.66310299999998</v>
      </c>
      <c r="S43" s="154">
        <f t="shared" si="14"/>
        <v>298.32446999999996</v>
      </c>
      <c r="T43" s="154">
        <f t="shared" si="14"/>
        <v>271.3475489999999</v>
      </c>
      <c r="U43" s="154">
        <f t="shared" si="14"/>
        <v>73.629949999999951</v>
      </c>
      <c r="V43" s="154">
        <f t="shared" si="14"/>
        <v>276.73629299999993</v>
      </c>
      <c r="W43" s="154">
        <f t="shared" si="14"/>
        <v>319.77653000000009</v>
      </c>
      <c r="DA43" s="155" t="s">
        <v>476</v>
      </c>
    </row>
    <row r="44" spans="1:105" ht="11.5" customHeight="1" x14ac:dyDescent="0.35">
      <c r="A44" s="200" t="s">
        <v>112</v>
      </c>
      <c r="B44" s="163"/>
      <c r="C44" s="163">
        <v>19.837959999999981</v>
      </c>
      <c r="D44" s="163">
        <v>35.675610000000027</v>
      </c>
      <c r="E44" s="163">
        <v>51.27578799999997</v>
      </c>
      <c r="F44" s="163">
        <v>51.744393000000045</v>
      </c>
      <c r="G44" s="163">
        <v>24.680007999999972</v>
      </c>
      <c r="H44" s="163">
        <v>103.03111200000002</v>
      </c>
      <c r="I44" s="163">
        <v>77.303753000000029</v>
      </c>
      <c r="J44" s="163">
        <v>38.647180999999968</v>
      </c>
      <c r="K44" s="163">
        <v>3.8357369999999946</v>
      </c>
      <c r="L44" s="163">
        <v>64.025545999999991</v>
      </c>
      <c r="M44" s="163">
        <v>63.306395999999985</v>
      </c>
      <c r="N44" s="163">
        <v>13.114165000000016</v>
      </c>
      <c r="O44" s="163">
        <v>10.246431000000001</v>
      </c>
      <c r="P44" s="163">
        <v>29.168213999999999</v>
      </c>
      <c r="Q44" s="163">
        <v>30.252637000000021</v>
      </c>
      <c r="R44" s="163">
        <v>26.208975999999986</v>
      </c>
      <c r="S44" s="163">
        <v>22.587814000000005</v>
      </c>
      <c r="T44" s="163">
        <v>36.840232</v>
      </c>
      <c r="U44" s="163">
        <v>29.604404999999989</v>
      </c>
      <c r="V44" s="163">
        <v>26.534387999999989</v>
      </c>
      <c r="W44" s="163">
        <v>124.83145199999998</v>
      </c>
      <c r="DA44" s="149" t="s">
        <v>477</v>
      </c>
    </row>
    <row r="45" spans="1:105" ht="11.5" customHeight="1" x14ac:dyDescent="0.35">
      <c r="A45" s="204" t="s">
        <v>113</v>
      </c>
      <c r="B45" s="165"/>
      <c r="C45" s="165">
        <v>170.50320299999998</v>
      </c>
      <c r="D45" s="165">
        <v>212.13833</v>
      </c>
      <c r="E45" s="165">
        <v>159.345707</v>
      </c>
      <c r="F45" s="165">
        <v>190.492525</v>
      </c>
      <c r="G45" s="165">
        <v>94.244044000000031</v>
      </c>
      <c r="H45" s="165">
        <v>217.84473199999999</v>
      </c>
      <c r="I45" s="165">
        <v>227.15013000000008</v>
      </c>
      <c r="J45" s="165">
        <v>29.402028999999992</v>
      </c>
      <c r="K45" s="165">
        <v>10.609517000000096</v>
      </c>
      <c r="L45" s="165">
        <v>106.32376799999993</v>
      </c>
      <c r="M45" s="165">
        <v>301.30554600000022</v>
      </c>
      <c r="N45" s="165">
        <v>76.983555999999965</v>
      </c>
      <c r="O45" s="165">
        <v>191.48000399999998</v>
      </c>
      <c r="P45" s="165">
        <v>101.81437399999992</v>
      </c>
      <c r="Q45" s="165">
        <v>106.25667299999996</v>
      </c>
      <c r="R45" s="165">
        <v>260.45412699999997</v>
      </c>
      <c r="S45" s="165">
        <v>275.73665599999998</v>
      </c>
      <c r="T45" s="165">
        <v>234.50731699999989</v>
      </c>
      <c r="U45" s="165">
        <v>44.025544999999958</v>
      </c>
      <c r="V45" s="165">
        <v>250.20190499999993</v>
      </c>
      <c r="W45" s="165">
        <v>194.94507800000014</v>
      </c>
      <c r="DA45" s="166" t="s">
        <v>478</v>
      </c>
    </row>
    <row r="46" spans="1:105" x14ac:dyDescent="0.35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DA46" s="149"/>
    </row>
    <row r="47" spans="1:105" ht="11.5" customHeight="1" x14ac:dyDescent="0.35">
      <c r="A47" s="173" t="s">
        <v>36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DA47" s="175"/>
    </row>
    <row r="48" spans="1:105" x14ac:dyDescent="0.35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DA48" s="237"/>
    </row>
    <row r="49" spans="1:105" ht="11.5" customHeight="1" x14ac:dyDescent="0.35">
      <c r="A49" s="150" t="s">
        <v>102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DA49" s="152"/>
    </row>
    <row r="50" spans="1:105" ht="11.5" customHeight="1" x14ac:dyDescent="0.35">
      <c r="A50" s="153" t="s">
        <v>103</v>
      </c>
      <c r="B50" s="189">
        <f t="shared" ref="B50:W58" si="15">IF(B4=0,0,B4/B15)</f>
        <v>134.69112906163667</v>
      </c>
      <c r="C50" s="189">
        <f t="shared" si="15"/>
        <v>137.06688182140388</v>
      </c>
      <c r="D50" s="189">
        <f t="shared" si="15"/>
        <v>130.18018042967634</v>
      </c>
      <c r="E50" s="189">
        <f t="shared" si="15"/>
        <v>124.86741474663579</v>
      </c>
      <c r="F50" s="189">
        <f t="shared" si="15"/>
        <v>123.90149675846547</v>
      </c>
      <c r="G50" s="189">
        <f t="shared" si="15"/>
        <v>124.46597849498342</v>
      </c>
      <c r="H50" s="189">
        <f t="shared" si="15"/>
        <v>129.88594417441513</v>
      </c>
      <c r="I50" s="189">
        <f t="shared" si="15"/>
        <v>127.02967622557213</v>
      </c>
      <c r="J50" s="189">
        <f t="shared" si="15"/>
        <v>128.16458611022099</v>
      </c>
      <c r="K50" s="189">
        <f t="shared" si="15"/>
        <v>123.95680866151307</v>
      </c>
      <c r="L50" s="189">
        <f t="shared" si="15"/>
        <v>122.40573296504471</v>
      </c>
      <c r="M50" s="189">
        <f t="shared" si="15"/>
        <v>123.43195383334985</v>
      </c>
      <c r="N50" s="189">
        <f t="shared" si="15"/>
        <v>121.62904016153067</v>
      </c>
      <c r="O50" s="189">
        <f t="shared" si="15"/>
        <v>122.95307123820015</v>
      </c>
      <c r="P50" s="189">
        <f t="shared" si="15"/>
        <v>124.19222841556017</v>
      </c>
      <c r="Q50" s="189">
        <f t="shared" si="15"/>
        <v>122.42293822644947</v>
      </c>
      <c r="R50" s="189">
        <f t="shared" si="15"/>
        <v>119.46588950658264</v>
      </c>
      <c r="S50" s="189">
        <f t="shared" si="15"/>
        <v>122.71530639813965</v>
      </c>
      <c r="T50" s="189">
        <f t="shared" si="15"/>
        <v>124.95669220136415</v>
      </c>
      <c r="U50" s="189">
        <f t="shared" si="15"/>
        <v>128.91374286226218</v>
      </c>
      <c r="V50" s="189">
        <f t="shared" si="15"/>
        <v>82.032063006098653</v>
      </c>
      <c r="W50" s="189">
        <f t="shared" si="15"/>
        <v>85.76002930768739</v>
      </c>
      <c r="DA50" s="155" t="s">
        <v>479</v>
      </c>
    </row>
    <row r="51" spans="1:105" ht="11.5" customHeight="1" x14ac:dyDescent="0.35">
      <c r="A51" s="227" t="s">
        <v>55</v>
      </c>
      <c r="B51" s="234">
        <f t="shared" si="15"/>
        <v>81.54025778074103</v>
      </c>
      <c r="C51" s="234">
        <f t="shared" si="15"/>
        <v>81.264652987454696</v>
      </c>
      <c r="D51" s="234">
        <f t="shared" si="15"/>
        <v>80.717844990061408</v>
      </c>
      <c r="E51" s="234">
        <f t="shared" si="15"/>
        <v>80.102965407066861</v>
      </c>
      <c r="F51" s="234">
        <f t="shared" si="15"/>
        <v>79.879360598036286</v>
      </c>
      <c r="G51" s="234">
        <f t="shared" si="15"/>
        <v>80.347423929494312</v>
      </c>
      <c r="H51" s="234">
        <f t="shared" si="15"/>
        <v>80.14553622589942</v>
      </c>
      <c r="I51" s="234">
        <f t="shared" si="15"/>
        <v>79.610966161725827</v>
      </c>
      <c r="J51" s="234">
        <f t="shared" si="15"/>
        <v>80.205750085740419</v>
      </c>
      <c r="K51" s="234">
        <f t="shared" si="15"/>
        <v>79.060179768998864</v>
      </c>
      <c r="L51" s="234">
        <f t="shared" si="15"/>
        <v>79.63341438868369</v>
      </c>
      <c r="M51" s="234">
        <f t="shared" si="15"/>
        <v>79.611494521092922</v>
      </c>
      <c r="N51" s="234">
        <f t="shared" si="15"/>
        <v>79.895523218934457</v>
      </c>
      <c r="O51" s="234">
        <f t="shared" si="15"/>
        <v>79.560265934117879</v>
      </c>
      <c r="P51" s="234">
        <f t="shared" si="15"/>
        <v>79.724645515253542</v>
      </c>
      <c r="Q51" s="234">
        <f t="shared" si="15"/>
        <v>79.922238739244975</v>
      </c>
      <c r="R51" s="234">
        <f t="shared" si="15"/>
        <v>79.940504951080683</v>
      </c>
      <c r="S51" s="234">
        <f t="shared" si="15"/>
        <v>80.529745572537649</v>
      </c>
      <c r="T51" s="234">
        <f t="shared" si="15"/>
        <v>81.565990603629587</v>
      </c>
      <c r="U51" s="234">
        <f t="shared" si="15"/>
        <v>81.233663590341706</v>
      </c>
      <c r="V51" s="234">
        <f t="shared" si="15"/>
        <v>56.049724928133941</v>
      </c>
      <c r="W51" s="234">
        <f t="shared" si="15"/>
        <v>58.537238004426371</v>
      </c>
      <c r="DA51" s="229" t="s">
        <v>480</v>
      </c>
    </row>
    <row r="52" spans="1:105" ht="11.5" customHeight="1" x14ac:dyDescent="0.35">
      <c r="A52" s="159" t="s">
        <v>53</v>
      </c>
      <c r="B52" s="191">
        <f t="shared" si="15"/>
        <v>139.95170029045849</v>
      </c>
      <c r="C52" s="191">
        <f t="shared" si="15"/>
        <v>142.71503448559878</v>
      </c>
      <c r="D52" s="191">
        <f t="shared" si="15"/>
        <v>131.7588541417019</v>
      </c>
      <c r="E52" s="191">
        <f t="shared" si="15"/>
        <v>123.57407434947072</v>
      </c>
      <c r="F52" s="191">
        <f t="shared" si="15"/>
        <v>121.60914956001685</v>
      </c>
      <c r="G52" s="191">
        <f t="shared" si="15"/>
        <v>121.28060253162816</v>
      </c>
      <c r="H52" s="191">
        <f t="shared" si="15"/>
        <v>128.54051078504963</v>
      </c>
      <c r="I52" s="191">
        <f t="shared" si="15"/>
        <v>123.68267874191754</v>
      </c>
      <c r="J52" s="191">
        <f t="shared" si="15"/>
        <v>123.36065892681458</v>
      </c>
      <c r="K52" s="191">
        <f t="shared" si="15"/>
        <v>116.78511540004385</v>
      </c>
      <c r="L52" s="191">
        <f t="shared" si="15"/>
        <v>113.72777975159353</v>
      </c>
      <c r="M52" s="191">
        <f t="shared" si="15"/>
        <v>115.74611408222545</v>
      </c>
      <c r="N52" s="191">
        <f t="shared" si="15"/>
        <v>112.99828564045269</v>
      </c>
      <c r="O52" s="191">
        <f t="shared" si="15"/>
        <v>114.53312224909277</v>
      </c>
      <c r="P52" s="191">
        <f t="shared" si="15"/>
        <v>116.58734351586624</v>
      </c>
      <c r="Q52" s="191">
        <f t="shared" si="15"/>
        <v>112.5674405748202</v>
      </c>
      <c r="R52" s="191">
        <f t="shared" si="15"/>
        <v>107.27593664690714</v>
      </c>
      <c r="S52" s="191">
        <f t="shared" si="15"/>
        <v>108.91762502848255</v>
      </c>
      <c r="T52" s="191">
        <f t="shared" si="15"/>
        <v>111.13547125695106</v>
      </c>
      <c r="U52" s="191">
        <f t="shared" si="15"/>
        <v>115.72335440543614</v>
      </c>
      <c r="V52" s="191">
        <f t="shared" si="15"/>
        <v>72.469545375159939</v>
      </c>
      <c r="W52" s="191">
        <f t="shared" si="15"/>
        <v>73.183582706887691</v>
      </c>
      <c r="DA52" s="161" t="s">
        <v>481</v>
      </c>
    </row>
    <row r="53" spans="1:105" ht="11.5" customHeight="1" x14ac:dyDescent="0.35">
      <c r="A53" s="162" t="s">
        <v>112</v>
      </c>
      <c r="B53" s="192">
        <f t="shared" si="15"/>
        <v>116.51157988316133</v>
      </c>
      <c r="C53" s="192">
        <f t="shared" si="15"/>
        <v>121.10554175715153</v>
      </c>
      <c r="D53" s="192">
        <f t="shared" si="15"/>
        <v>116.14928423078086</v>
      </c>
      <c r="E53" s="192">
        <f t="shared" si="15"/>
        <v>109.57338861071652</v>
      </c>
      <c r="F53" s="192">
        <f t="shared" si="15"/>
        <v>105.15567619737375</v>
      </c>
      <c r="G53" s="192">
        <f t="shared" si="15"/>
        <v>104.64378984281174</v>
      </c>
      <c r="H53" s="192">
        <f t="shared" si="15"/>
        <v>117.09300003123747</v>
      </c>
      <c r="I53" s="192">
        <f t="shared" si="15"/>
        <v>111.0852884916966</v>
      </c>
      <c r="J53" s="192">
        <f t="shared" si="15"/>
        <v>107.60105991936815</v>
      </c>
      <c r="K53" s="192">
        <f t="shared" si="15"/>
        <v>105.62558661773787</v>
      </c>
      <c r="L53" s="192">
        <f t="shared" si="15"/>
        <v>104.64299321679572</v>
      </c>
      <c r="M53" s="192">
        <f t="shared" si="15"/>
        <v>99.15173250034681</v>
      </c>
      <c r="N53" s="192">
        <f t="shared" si="15"/>
        <v>96.565210321350023</v>
      </c>
      <c r="O53" s="192">
        <f t="shared" si="15"/>
        <v>104.50448451589739</v>
      </c>
      <c r="P53" s="192">
        <f t="shared" si="15"/>
        <v>105.52188451334027</v>
      </c>
      <c r="Q53" s="192">
        <f t="shared" si="15"/>
        <v>102.49422077536225</v>
      </c>
      <c r="R53" s="192">
        <f t="shared" si="15"/>
        <v>96.816744348570538</v>
      </c>
      <c r="S53" s="192">
        <f t="shared" si="15"/>
        <v>99.41691560896615</v>
      </c>
      <c r="T53" s="192">
        <f t="shared" si="15"/>
        <v>102.18805341133154</v>
      </c>
      <c r="U53" s="192">
        <f t="shared" si="15"/>
        <v>106.78534439931326</v>
      </c>
      <c r="V53" s="192">
        <f t="shared" si="15"/>
        <v>66.333412228219643</v>
      </c>
      <c r="W53" s="192">
        <f t="shared" si="15"/>
        <v>63.894399685664482</v>
      </c>
      <c r="DA53" s="149" t="s">
        <v>482</v>
      </c>
    </row>
    <row r="54" spans="1:105" ht="11.5" customHeight="1" x14ac:dyDescent="0.35">
      <c r="A54" s="162" t="s">
        <v>113</v>
      </c>
      <c r="B54" s="192">
        <f t="shared" si="15"/>
        <v>150.09963388725478</v>
      </c>
      <c r="C54" s="192">
        <f t="shared" si="15"/>
        <v>151.59660129962248</v>
      </c>
      <c r="D54" s="192">
        <f t="shared" si="15"/>
        <v>138.18090337211746</v>
      </c>
      <c r="E54" s="192">
        <f t="shared" si="15"/>
        <v>129.52238471608251</v>
      </c>
      <c r="F54" s="192">
        <f t="shared" si="15"/>
        <v>128.6229630238112</v>
      </c>
      <c r="G54" s="192">
        <f t="shared" si="15"/>
        <v>127.78094799632066</v>
      </c>
      <c r="H54" s="192">
        <f t="shared" si="15"/>
        <v>132.96116765072654</v>
      </c>
      <c r="I54" s="192">
        <f t="shared" si="15"/>
        <v>128.77667433511868</v>
      </c>
      <c r="J54" s="192">
        <f t="shared" si="15"/>
        <v>129.54528514867536</v>
      </c>
      <c r="K54" s="192">
        <f t="shared" si="15"/>
        <v>120.82897828264814</v>
      </c>
      <c r="L54" s="192">
        <f t="shared" si="15"/>
        <v>116.86716923358257</v>
      </c>
      <c r="M54" s="192">
        <f t="shared" si="15"/>
        <v>121.45921574529588</v>
      </c>
      <c r="N54" s="192">
        <f t="shared" si="15"/>
        <v>118.68280046080027</v>
      </c>
      <c r="O54" s="192">
        <f t="shared" si="15"/>
        <v>117.44774902034673</v>
      </c>
      <c r="P54" s="192">
        <f t="shared" si="15"/>
        <v>119.79095470970039</v>
      </c>
      <c r="Q54" s="192">
        <f t="shared" si="15"/>
        <v>115.29602146182167</v>
      </c>
      <c r="R54" s="192">
        <f t="shared" si="15"/>
        <v>110.01752023572139</v>
      </c>
      <c r="S54" s="192">
        <f t="shared" si="15"/>
        <v>111.29031838623685</v>
      </c>
      <c r="T54" s="192">
        <f t="shared" si="15"/>
        <v>113.25370156647236</v>
      </c>
      <c r="U54" s="192">
        <f t="shared" si="15"/>
        <v>117.89675227917968</v>
      </c>
      <c r="V54" s="192">
        <f t="shared" si="15"/>
        <v>73.96509659436002</v>
      </c>
      <c r="W54" s="192">
        <f t="shared" si="15"/>
        <v>75.703020016576062</v>
      </c>
      <c r="DA54" s="149" t="s">
        <v>483</v>
      </c>
    </row>
    <row r="55" spans="1:105" ht="11.5" customHeight="1" x14ac:dyDescent="0.35">
      <c r="A55" s="230" t="s">
        <v>54</v>
      </c>
      <c r="B55" s="235">
        <f t="shared" si="15"/>
        <v>315.63751759953715</v>
      </c>
      <c r="C55" s="235">
        <f t="shared" si="15"/>
        <v>308.49477441661509</v>
      </c>
      <c r="D55" s="235">
        <f t="shared" si="15"/>
        <v>308.9434431016</v>
      </c>
      <c r="E55" s="235">
        <f t="shared" si="15"/>
        <v>306.79528833322883</v>
      </c>
      <c r="F55" s="235">
        <f t="shared" si="15"/>
        <v>303.27692640315502</v>
      </c>
      <c r="G55" s="235">
        <f t="shared" si="15"/>
        <v>303.58373445014672</v>
      </c>
      <c r="H55" s="235">
        <f t="shared" si="15"/>
        <v>315.50116462651653</v>
      </c>
      <c r="I55" s="235">
        <f t="shared" si="15"/>
        <v>320.09763810888484</v>
      </c>
      <c r="J55" s="235">
        <f t="shared" si="15"/>
        <v>318.91539525338959</v>
      </c>
      <c r="K55" s="235">
        <f t="shared" si="15"/>
        <v>298.22749065108002</v>
      </c>
      <c r="L55" s="235">
        <f t="shared" si="15"/>
        <v>304.12761837720581</v>
      </c>
      <c r="M55" s="235">
        <f t="shared" si="15"/>
        <v>306.50148878154806</v>
      </c>
      <c r="N55" s="235">
        <f t="shared" si="15"/>
        <v>301.62047293579195</v>
      </c>
      <c r="O55" s="235">
        <f t="shared" si="15"/>
        <v>304.85229876199088</v>
      </c>
      <c r="P55" s="235">
        <f t="shared" si="15"/>
        <v>306.59012099168308</v>
      </c>
      <c r="Q55" s="235">
        <f t="shared" si="15"/>
        <v>308.14861088139952</v>
      </c>
      <c r="R55" s="235">
        <f t="shared" si="15"/>
        <v>319.88758101877272</v>
      </c>
      <c r="S55" s="235">
        <f t="shared" si="15"/>
        <v>337.74878601267892</v>
      </c>
      <c r="T55" s="235">
        <f t="shared" si="15"/>
        <v>348.33986140102019</v>
      </c>
      <c r="U55" s="235">
        <f t="shared" si="15"/>
        <v>350.58340573082631</v>
      </c>
      <c r="V55" s="235">
        <f t="shared" si="15"/>
        <v>231.26409537871848</v>
      </c>
      <c r="W55" s="235">
        <f t="shared" si="15"/>
        <v>256.82704222486063</v>
      </c>
      <c r="DA55" s="232" t="s">
        <v>484</v>
      </c>
    </row>
    <row r="56" spans="1:105" ht="11.5" customHeight="1" x14ac:dyDescent="0.35">
      <c r="A56" s="153" t="s">
        <v>105</v>
      </c>
      <c r="B56" s="189">
        <f t="shared" si="15"/>
        <v>547.14928093387016</v>
      </c>
      <c r="C56" s="189">
        <f t="shared" si="15"/>
        <v>528.72959485951003</v>
      </c>
      <c r="D56" s="189">
        <f t="shared" si="15"/>
        <v>510.4586436170315</v>
      </c>
      <c r="E56" s="189">
        <f t="shared" si="15"/>
        <v>526.97086040752242</v>
      </c>
      <c r="F56" s="189">
        <f t="shared" si="15"/>
        <v>524.55944632245973</v>
      </c>
      <c r="G56" s="189">
        <f t="shared" si="15"/>
        <v>551.87539973726803</v>
      </c>
      <c r="H56" s="189">
        <f t="shared" si="15"/>
        <v>562.42401086270229</v>
      </c>
      <c r="I56" s="189">
        <f t="shared" si="15"/>
        <v>549.62231977252566</v>
      </c>
      <c r="J56" s="189">
        <f t="shared" si="15"/>
        <v>583.53813248992697</v>
      </c>
      <c r="K56" s="189">
        <f t="shared" si="15"/>
        <v>550.40687454728663</v>
      </c>
      <c r="L56" s="189">
        <f t="shared" si="15"/>
        <v>558.26552141650939</v>
      </c>
      <c r="M56" s="189">
        <f t="shared" si="15"/>
        <v>557.69287801992039</v>
      </c>
      <c r="N56" s="189">
        <f t="shared" si="15"/>
        <v>552.99247375221216</v>
      </c>
      <c r="O56" s="189">
        <f t="shared" si="15"/>
        <v>543.41400136870618</v>
      </c>
      <c r="P56" s="189">
        <f t="shared" si="15"/>
        <v>555.03179921128151</v>
      </c>
      <c r="Q56" s="189">
        <f t="shared" si="15"/>
        <v>573.0485216095434</v>
      </c>
      <c r="R56" s="189">
        <f t="shared" si="15"/>
        <v>563.56707291083501</v>
      </c>
      <c r="S56" s="189">
        <f t="shared" si="15"/>
        <v>542.91898064359611</v>
      </c>
      <c r="T56" s="189">
        <f t="shared" si="15"/>
        <v>536.54990928126551</v>
      </c>
      <c r="U56" s="189">
        <f t="shared" si="15"/>
        <v>551.97490984743001</v>
      </c>
      <c r="V56" s="189">
        <f t="shared" si="15"/>
        <v>484.92715758588639</v>
      </c>
      <c r="W56" s="189">
        <f t="shared" si="15"/>
        <v>508.64657393614669</v>
      </c>
      <c r="DA56" s="155" t="s">
        <v>485</v>
      </c>
    </row>
    <row r="57" spans="1:105" ht="11.5" customHeight="1" x14ac:dyDescent="0.35">
      <c r="A57" s="200" t="s">
        <v>112</v>
      </c>
      <c r="B57" s="192">
        <f t="shared" si="15"/>
        <v>640.63693634984088</v>
      </c>
      <c r="C57" s="192">
        <f t="shared" si="15"/>
        <v>657.27881152879309</v>
      </c>
      <c r="D57" s="192">
        <f t="shared" si="15"/>
        <v>659.85077498640817</v>
      </c>
      <c r="E57" s="192">
        <f t="shared" si="15"/>
        <v>720.61811010043209</v>
      </c>
      <c r="F57" s="192">
        <f t="shared" si="15"/>
        <v>743.42719712557596</v>
      </c>
      <c r="G57" s="192">
        <f t="shared" si="15"/>
        <v>761.63553639971576</v>
      </c>
      <c r="H57" s="192">
        <f t="shared" si="15"/>
        <v>750.93896938386365</v>
      </c>
      <c r="I57" s="192">
        <f t="shared" si="15"/>
        <v>739.77394125122385</v>
      </c>
      <c r="J57" s="192">
        <f t="shared" si="15"/>
        <v>754.56166783270885</v>
      </c>
      <c r="K57" s="192">
        <f t="shared" si="15"/>
        <v>748.01083816037419</v>
      </c>
      <c r="L57" s="192">
        <f t="shared" si="15"/>
        <v>726.42493883309567</v>
      </c>
      <c r="M57" s="192">
        <f t="shared" si="15"/>
        <v>786.99884726254425</v>
      </c>
      <c r="N57" s="192">
        <f t="shared" si="15"/>
        <v>781.34147336333399</v>
      </c>
      <c r="O57" s="192">
        <f t="shared" si="15"/>
        <v>814.76214103925679</v>
      </c>
      <c r="P57" s="192">
        <f t="shared" si="15"/>
        <v>837.25671419678349</v>
      </c>
      <c r="Q57" s="192">
        <f t="shared" si="15"/>
        <v>830.76679423891267</v>
      </c>
      <c r="R57" s="192">
        <f t="shared" si="15"/>
        <v>824.65151182719433</v>
      </c>
      <c r="S57" s="192">
        <f t="shared" si="15"/>
        <v>803.85620364835472</v>
      </c>
      <c r="T57" s="192">
        <f t="shared" si="15"/>
        <v>829.21925755408529</v>
      </c>
      <c r="U57" s="192">
        <f t="shared" si="15"/>
        <v>820.11150210967378</v>
      </c>
      <c r="V57" s="192">
        <f t="shared" si="15"/>
        <v>737.88469788829718</v>
      </c>
      <c r="W57" s="192">
        <f t="shared" si="15"/>
        <v>704.55102950750279</v>
      </c>
      <c r="DA57" s="149" t="s">
        <v>486</v>
      </c>
    </row>
    <row r="58" spans="1:105" ht="11.5" customHeight="1" x14ac:dyDescent="0.35">
      <c r="A58" s="204" t="s">
        <v>113</v>
      </c>
      <c r="B58" s="193">
        <f t="shared" si="15"/>
        <v>521.34197428928599</v>
      </c>
      <c r="C58" s="193">
        <f t="shared" si="15"/>
        <v>496.22597549864406</v>
      </c>
      <c r="D58" s="193">
        <f t="shared" si="15"/>
        <v>472.87410848237641</v>
      </c>
      <c r="E58" s="193">
        <f t="shared" si="15"/>
        <v>478.97923439991473</v>
      </c>
      <c r="F58" s="193">
        <f t="shared" si="15"/>
        <v>471.25934316962974</v>
      </c>
      <c r="G58" s="193">
        <f t="shared" si="15"/>
        <v>501.37893816160675</v>
      </c>
      <c r="H58" s="193">
        <f t="shared" si="15"/>
        <v>513.46723094540516</v>
      </c>
      <c r="I58" s="193">
        <f t="shared" si="15"/>
        <v>501.26357757621849</v>
      </c>
      <c r="J58" s="193">
        <f t="shared" si="15"/>
        <v>536.8059391492435</v>
      </c>
      <c r="K58" s="193">
        <f t="shared" si="15"/>
        <v>497.79261639835272</v>
      </c>
      <c r="L58" s="193">
        <f t="shared" si="15"/>
        <v>512.1242909485577</v>
      </c>
      <c r="M58" s="193">
        <f t="shared" si="15"/>
        <v>503.09919097255289</v>
      </c>
      <c r="N58" s="193">
        <f t="shared" si="15"/>
        <v>499.39556669303408</v>
      </c>
      <c r="O58" s="193">
        <f t="shared" si="15"/>
        <v>487.95296315409553</v>
      </c>
      <c r="P58" s="193">
        <f t="shared" si="15"/>
        <v>499.10292212049785</v>
      </c>
      <c r="Q58" s="193">
        <f t="shared" si="15"/>
        <v>522.05701955007771</v>
      </c>
      <c r="R58" s="193">
        <f t="shared" si="15"/>
        <v>516.93268967843596</v>
      </c>
      <c r="S58" s="193">
        <f t="shared" si="15"/>
        <v>498.2812040017435</v>
      </c>
      <c r="T58" s="193">
        <f t="shared" si="15"/>
        <v>487.71253002823448</v>
      </c>
      <c r="U58" s="193">
        <f t="shared" si="15"/>
        <v>504.99562354726697</v>
      </c>
      <c r="V58" s="193">
        <f t="shared" si="15"/>
        <v>446.63407099727624</v>
      </c>
      <c r="W58" s="193">
        <f t="shared" si="15"/>
        <v>474.39748007711768</v>
      </c>
      <c r="DA58" s="166" t="s">
        <v>487</v>
      </c>
    </row>
    <row r="59" spans="1:105" x14ac:dyDescent="0.3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DA59" s="149"/>
    </row>
    <row r="60" spans="1:105" ht="11.5" customHeight="1" x14ac:dyDescent="0.35">
      <c r="A60" s="150" t="s">
        <v>488</v>
      </c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DA60" s="152"/>
    </row>
    <row r="61" spans="1:105" ht="11.5" customHeight="1" x14ac:dyDescent="0.35">
      <c r="A61" s="153" t="s">
        <v>489</v>
      </c>
      <c r="B61" s="189">
        <f t="shared" ref="B61:W61" si="16">IF(B26=0,0,(B62*B27+B64*B29+B65*B30+B66*B31)/(B27+B29+B30+B31))</f>
        <v>353.06419079270489</v>
      </c>
      <c r="C61" s="189">
        <f t="shared" si="16"/>
        <v>354.25373511438977</v>
      </c>
      <c r="D61" s="189">
        <f t="shared" si="16"/>
        <v>354.17667287077256</v>
      </c>
      <c r="E61" s="189">
        <f t="shared" si="16"/>
        <v>353.99138249018949</v>
      </c>
      <c r="F61" s="189">
        <f t="shared" si="16"/>
        <v>354.45979859113322</v>
      </c>
      <c r="G61" s="189">
        <f t="shared" si="16"/>
        <v>354.37994196233262</v>
      </c>
      <c r="H61" s="189">
        <f t="shared" si="16"/>
        <v>354.82524603311413</v>
      </c>
      <c r="I61" s="189">
        <f t="shared" si="16"/>
        <v>355.22203009674359</v>
      </c>
      <c r="J61" s="189">
        <f t="shared" si="16"/>
        <v>355.94111533272672</v>
      </c>
      <c r="K61" s="189">
        <f t="shared" si="16"/>
        <v>356.46562976482045</v>
      </c>
      <c r="L61" s="189">
        <f t="shared" si="16"/>
        <v>356.58195152524746</v>
      </c>
      <c r="M61" s="189">
        <f t="shared" si="16"/>
        <v>356.83020120052311</v>
      </c>
      <c r="N61" s="189">
        <f t="shared" si="16"/>
        <v>356.70731102689109</v>
      </c>
      <c r="O61" s="189">
        <f t="shared" si="16"/>
        <v>356.10758382750316</v>
      </c>
      <c r="P61" s="189">
        <f t="shared" si="16"/>
        <v>355.97213686674098</v>
      </c>
      <c r="Q61" s="189">
        <f t="shared" si="16"/>
        <v>355.4836852662566</v>
      </c>
      <c r="R61" s="189">
        <f t="shared" si="16"/>
        <v>354.83274451789799</v>
      </c>
      <c r="S61" s="189">
        <f t="shared" si="16"/>
        <v>354.87774181296675</v>
      </c>
      <c r="T61" s="189">
        <f t="shared" si="16"/>
        <v>355.09130521887374</v>
      </c>
      <c r="U61" s="189">
        <f t="shared" si="16"/>
        <v>355.61998062967621</v>
      </c>
      <c r="V61" s="189">
        <f t="shared" si="16"/>
        <v>355.80248653835952</v>
      </c>
      <c r="W61" s="189">
        <f t="shared" si="16"/>
        <v>354.02080076056086</v>
      </c>
      <c r="DA61" s="155" t="s">
        <v>490</v>
      </c>
    </row>
    <row r="62" spans="1:105" ht="11.5" customHeight="1" x14ac:dyDescent="0.35">
      <c r="A62" s="227" t="s">
        <v>55</v>
      </c>
      <c r="B62" s="234">
        <v>400</v>
      </c>
      <c r="C62" s="234">
        <v>400</v>
      </c>
      <c r="D62" s="234">
        <v>400</v>
      </c>
      <c r="E62" s="234">
        <v>400</v>
      </c>
      <c r="F62" s="234">
        <v>400</v>
      </c>
      <c r="G62" s="234">
        <v>400</v>
      </c>
      <c r="H62" s="234">
        <v>400</v>
      </c>
      <c r="I62" s="234">
        <v>400</v>
      </c>
      <c r="J62" s="234">
        <v>400</v>
      </c>
      <c r="K62" s="234">
        <v>400</v>
      </c>
      <c r="L62" s="234">
        <v>400</v>
      </c>
      <c r="M62" s="234">
        <v>400</v>
      </c>
      <c r="N62" s="234">
        <v>400</v>
      </c>
      <c r="O62" s="234">
        <v>400</v>
      </c>
      <c r="P62" s="234">
        <v>400</v>
      </c>
      <c r="Q62" s="234">
        <v>400</v>
      </c>
      <c r="R62" s="234">
        <v>400</v>
      </c>
      <c r="S62" s="234">
        <v>400</v>
      </c>
      <c r="T62" s="234">
        <v>400</v>
      </c>
      <c r="U62" s="234">
        <v>400</v>
      </c>
      <c r="V62" s="234">
        <v>400</v>
      </c>
      <c r="W62" s="234">
        <v>400</v>
      </c>
      <c r="DA62" s="229" t="s">
        <v>491</v>
      </c>
    </row>
    <row r="63" spans="1:105" ht="11.5" customHeight="1" x14ac:dyDescent="0.35">
      <c r="A63" s="159" t="s">
        <v>53</v>
      </c>
      <c r="B63" s="191">
        <f t="shared" ref="B63:W63" si="17">IF(B28=0,0,(B64*B29+B65*B30)/(B29+B30))</f>
        <v>320</v>
      </c>
      <c r="C63" s="191">
        <f t="shared" si="17"/>
        <v>319.99999999999994</v>
      </c>
      <c r="D63" s="191">
        <f t="shared" si="17"/>
        <v>320</v>
      </c>
      <c r="E63" s="191">
        <f t="shared" si="17"/>
        <v>320</v>
      </c>
      <c r="F63" s="191">
        <f t="shared" si="17"/>
        <v>320</v>
      </c>
      <c r="G63" s="191">
        <f t="shared" si="17"/>
        <v>320</v>
      </c>
      <c r="H63" s="191">
        <f t="shared" si="17"/>
        <v>320.00000000000006</v>
      </c>
      <c r="I63" s="191">
        <f t="shared" si="17"/>
        <v>320</v>
      </c>
      <c r="J63" s="191">
        <f t="shared" si="17"/>
        <v>320</v>
      </c>
      <c r="K63" s="191">
        <f t="shared" si="17"/>
        <v>319.99999999999994</v>
      </c>
      <c r="L63" s="191">
        <f t="shared" si="17"/>
        <v>320</v>
      </c>
      <c r="M63" s="191">
        <f t="shared" si="17"/>
        <v>320.00000000000006</v>
      </c>
      <c r="N63" s="191">
        <f t="shared" si="17"/>
        <v>320</v>
      </c>
      <c r="O63" s="191">
        <f t="shared" si="17"/>
        <v>320.00000000000006</v>
      </c>
      <c r="P63" s="191">
        <f t="shared" si="17"/>
        <v>319.99999999999994</v>
      </c>
      <c r="Q63" s="191">
        <f t="shared" si="17"/>
        <v>320</v>
      </c>
      <c r="R63" s="191">
        <f t="shared" si="17"/>
        <v>320</v>
      </c>
      <c r="S63" s="191">
        <f t="shared" si="17"/>
        <v>320</v>
      </c>
      <c r="T63" s="191">
        <f t="shared" si="17"/>
        <v>320</v>
      </c>
      <c r="U63" s="191">
        <f t="shared" si="17"/>
        <v>320</v>
      </c>
      <c r="V63" s="191">
        <f t="shared" si="17"/>
        <v>320.00000000000006</v>
      </c>
      <c r="W63" s="191">
        <f t="shared" si="17"/>
        <v>320</v>
      </c>
      <c r="DA63" s="161" t="s">
        <v>492</v>
      </c>
    </row>
    <row r="64" spans="1:105" ht="11.5" customHeight="1" x14ac:dyDescent="0.35">
      <c r="A64" s="162" t="s">
        <v>112</v>
      </c>
      <c r="B64" s="192">
        <v>320</v>
      </c>
      <c r="C64" s="192">
        <v>320</v>
      </c>
      <c r="D64" s="192">
        <v>320</v>
      </c>
      <c r="E64" s="192">
        <v>320</v>
      </c>
      <c r="F64" s="192">
        <v>320</v>
      </c>
      <c r="G64" s="192">
        <v>320</v>
      </c>
      <c r="H64" s="192">
        <v>320</v>
      </c>
      <c r="I64" s="192">
        <v>320</v>
      </c>
      <c r="J64" s="192">
        <v>320</v>
      </c>
      <c r="K64" s="192">
        <v>320</v>
      </c>
      <c r="L64" s="192">
        <v>320</v>
      </c>
      <c r="M64" s="192">
        <v>320</v>
      </c>
      <c r="N64" s="192">
        <v>320</v>
      </c>
      <c r="O64" s="192">
        <v>320</v>
      </c>
      <c r="P64" s="192">
        <v>320</v>
      </c>
      <c r="Q64" s="192">
        <v>320</v>
      </c>
      <c r="R64" s="192">
        <v>320</v>
      </c>
      <c r="S64" s="192">
        <v>320</v>
      </c>
      <c r="T64" s="192">
        <v>320</v>
      </c>
      <c r="U64" s="192">
        <v>320</v>
      </c>
      <c r="V64" s="192">
        <v>320</v>
      </c>
      <c r="W64" s="192">
        <v>320</v>
      </c>
      <c r="DA64" s="149" t="s">
        <v>493</v>
      </c>
    </row>
    <row r="65" spans="1:105" ht="11.5" customHeight="1" x14ac:dyDescent="0.35">
      <c r="A65" s="162" t="s">
        <v>113</v>
      </c>
      <c r="B65" s="192">
        <v>320</v>
      </c>
      <c r="C65" s="192">
        <v>320</v>
      </c>
      <c r="D65" s="192">
        <v>320</v>
      </c>
      <c r="E65" s="192">
        <v>320</v>
      </c>
      <c r="F65" s="192">
        <v>320</v>
      </c>
      <c r="G65" s="192">
        <v>320</v>
      </c>
      <c r="H65" s="192">
        <v>320</v>
      </c>
      <c r="I65" s="192">
        <v>320</v>
      </c>
      <c r="J65" s="192">
        <v>320</v>
      </c>
      <c r="K65" s="192">
        <v>320</v>
      </c>
      <c r="L65" s="192">
        <v>320</v>
      </c>
      <c r="M65" s="192">
        <v>320</v>
      </c>
      <c r="N65" s="192">
        <v>320</v>
      </c>
      <c r="O65" s="192">
        <v>320</v>
      </c>
      <c r="P65" s="192">
        <v>320</v>
      </c>
      <c r="Q65" s="192">
        <v>320</v>
      </c>
      <c r="R65" s="192">
        <v>320</v>
      </c>
      <c r="S65" s="192">
        <v>320</v>
      </c>
      <c r="T65" s="192">
        <v>320</v>
      </c>
      <c r="U65" s="192">
        <v>320</v>
      </c>
      <c r="V65" s="192">
        <v>320</v>
      </c>
      <c r="W65" s="192">
        <v>320</v>
      </c>
      <c r="DA65" s="149" t="s">
        <v>494</v>
      </c>
    </row>
    <row r="66" spans="1:105" ht="11.5" customHeight="1" x14ac:dyDescent="0.35">
      <c r="A66" s="230" t="s">
        <v>54</v>
      </c>
      <c r="B66" s="235">
        <v>560</v>
      </c>
      <c r="C66" s="235">
        <v>560</v>
      </c>
      <c r="D66" s="235">
        <v>560</v>
      </c>
      <c r="E66" s="235">
        <v>560</v>
      </c>
      <c r="F66" s="235">
        <v>560</v>
      </c>
      <c r="G66" s="235">
        <v>560</v>
      </c>
      <c r="H66" s="235">
        <v>560</v>
      </c>
      <c r="I66" s="235">
        <v>560</v>
      </c>
      <c r="J66" s="235">
        <v>560</v>
      </c>
      <c r="K66" s="235">
        <v>560</v>
      </c>
      <c r="L66" s="235">
        <v>560</v>
      </c>
      <c r="M66" s="235">
        <v>560</v>
      </c>
      <c r="N66" s="235">
        <v>560</v>
      </c>
      <c r="O66" s="235">
        <v>560</v>
      </c>
      <c r="P66" s="235">
        <v>560</v>
      </c>
      <c r="Q66" s="235">
        <v>560</v>
      </c>
      <c r="R66" s="235">
        <v>560</v>
      </c>
      <c r="S66" s="235">
        <v>560</v>
      </c>
      <c r="T66" s="235">
        <v>560</v>
      </c>
      <c r="U66" s="235">
        <v>560</v>
      </c>
      <c r="V66" s="235">
        <v>560</v>
      </c>
      <c r="W66" s="235">
        <v>560</v>
      </c>
      <c r="DA66" s="232" t="s">
        <v>495</v>
      </c>
    </row>
    <row r="67" spans="1:105" ht="11.5" customHeight="1" x14ac:dyDescent="0.35">
      <c r="A67" s="153" t="s">
        <v>33</v>
      </c>
      <c r="B67" s="189">
        <f t="shared" ref="B67:W67" si="18">IF(B32=0,0,(B68*B33+B69*B34)/(B33+B34))</f>
        <v>2100</v>
      </c>
      <c r="C67" s="189">
        <f t="shared" si="18"/>
        <v>2100</v>
      </c>
      <c r="D67" s="189">
        <f t="shared" si="18"/>
        <v>2100</v>
      </c>
      <c r="E67" s="189">
        <f t="shared" si="18"/>
        <v>2100</v>
      </c>
      <c r="F67" s="189">
        <f t="shared" si="18"/>
        <v>2100</v>
      </c>
      <c r="G67" s="189">
        <f t="shared" si="18"/>
        <v>2100</v>
      </c>
      <c r="H67" s="189">
        <f t="shared" si="18"/>
        <v>2100</v>
      </c>
      <c r="I67" s="189">
        <f t="shared" si="18"/>
        <v>2100</v>
      </c>
      <c r="J67" s="189">
        <f t="shared" si="18"/>
        <v>2100</v>
      </c>
      <c r="K67" s="189">
        <f t="shared" si="18"/>
        <v>2100</v>
      </c>
      <c r="L67" s="189">
        <f t="shared" si="18"/>
        <v>2099.9999999999995</v>
      </c>
      <c r="M67" s="189">
        <f t="shared" si="18"/>
        <v>2100</v>
      </c>
      <c r="N67" s="189">
        <f t="shared" si="18"/>
        <v>2100</v>
      </c>
      <c r="O67" s="189">
        <f t="shared" si="18"/>
        <v>2100</v>
      </c>
      <c r="P67" s="189">
        <f t="shared" si="18"/>
        <v>2100</v>
      </c>
      <c r="Q67" s="189">
        <f t="shared" si="18"/>
        <v>2100</v>
      </c>
      <c r="R67" s="189">
        <f t="shared" si="18"/>
        <v>2100</v>
      </c>
      <c r="S67" s="189">
        <f t="shared" si="18"/>
        <v>2100</v>
      </c>
      <c r="T67" s="189">
        <f t="shared" si="18"/>
        <v>2100</v>
      </c>
      <c r="U67" s="189">
        <f t="shared" si="18"/>
        <v>2100</v>
      </c>
      <c r="V67" s="189">
        <f t="shared" si="18"/>
        <v>2100.0000000000005</v>
      </c>
      <c r="W67" s="189">
        <f t="shared" si="18"/>
        <v>2100</v>
      </c>
      <c r="DA67" s="155" t="s">
        <v>496</v>
      </c>
    </row>
    <row r="68" spans="1:105" ht="11.5" customHeight="1" x14ac:dyDescent="0.35">
      <c r="A68" s="200" t="s">
        <v>112</v>
      </c>
      <c r="B68" s="192">
        <v>2100</v>
      </c>
      <c r="C68" s="192">
        <v>2100</v>
      </c>
      <c r="D68" s="192">
        <v>2100</v>
      </c>
      <c r="E68" s="192">
        <v>2100</v>
      </c>
      <c r="F68" s="192">
        <v>2100</v>
      </c>
      <c r="G68" s="192">
        <v>2100</v>
      </c>
      <c r="H68" s="192">
        <v>2100</v>
      </c>
      <c r="I68" s="192">
        <v>2100</v>
      </c>
      <c r="J68" s="192">
        <v>2100</v>
      </c>
      <c r="K68" s="192">
        <v>2100</v>
      </c>
      <c r="L68" s="192">
        <v>2100</v>
      </c>
      <c r="M68" s="192">
        <v>2100</v>
      </c>
      <c r="N68" s="192">
        <v>2100</v>
      </c>
      <c r="O68" s="192">
        <v>2100</v>
      </c>
      <c r="P68" s="192">
        <v>2100</v>
      </c>
      <c r="Q68" s="192">
        <v>2100</v>
      </c>
      <c r="R68" s="192">
        <v>2100</v>
      </c>
      <c r="S68" s="192">
        <v>2100</v>
      </c>
      <c r="T68" s="192">
        <v>2100</v>
      </c>
      <c r="U68" s="192">
        <v>2100</v>
      </c>
      <c r="V68" s="192">
        <v>2100</v>
      </c>
      <c r="W68" s="192">
        <v>2100</v>
      </c>
      <c r="DA68" s="149" t="s">
        <v>497</v>
      </c>
    </row>
    <row r="69" spans="1:105" ht="11.5" customHeight="1" x14ac:dyDescent="0.35">
      <c r="A69" s="204" t="s">
        <v>113</v>
      </c>
      <c r="B69" s="193">
        <v>2100</v>
      </c>
      <c r="C69" s="193">
        <v>2100</v>
      </c>
      <c r="D69" s="193">
        <v>2100</v>
      </c>
      <c r="E69" s="193">
        <v>2100</v>
      </c>
      <c r="F69" s="193">
        <v>2100</v>
      </c>
      <c r="G69" s="193">
        <v>2100</v>
      </c>
      <c r="H69" s="193">
        <v>2100</v>
      </c>
      <c r="I69" s="193">
        <v>2100</v>
      </c>
      <c r="J69" s="193">
        <v>2100</v>
      </c>
      <c r="K69" s="193">
        <v>2100</v>
      </c>
      <c r="L69" s="193">
        <v>2100</v>
      </c>
      <c r="M69" s="193">
        <v>2100</v>
      </c>
      <c r="N69" s="193">
        <v>2100</v>
      </c>
      <c r="O69" s="193">
        <v>2100</v>
      </c>
      <c r="P69" s="193">
        <v>2100</v>
      </c>
      <c r="Q69" s="193">
        <v>2100</v>
      </c>
      <c r="R69" s="193">
        <v>2100</v>
      </c>
      <c r="S69" s="193">
        <v>2100</v>
      </c>
      <c r="T69" s="193">
        <v>2100</v>
      </c>
      <c r="U69" s="193">
        <v>2100</v>
      </c>
      <c r="V69" s="193">
        <v>2100</v>
      </c>
      <c r="W69" s="193">
        <v>2100</v>
      </c>
      <c r="DA69" s="166" t="s">
        <v>498</v>
      </c>
    </row>
    <row r="70" spans="1:105" x14ac:dyDescent="0.35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233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DA70" s="149"/>
    </row>
    <row r="71" spans="1:105" ht="11.5" customHeight="1" x14ac:dyDescent="0.35">
      <c r="A71" s="150" t="s">
        <v>499</v>
      </c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DA71" s="152"/>
    </row>
    <row r="72" spans="1:105" ht="11.5" customHeight="1" x14ac:dyDescent="0.35">
      <c r="A72" s="153" t="s">
        <v>7</v>
      </c>
      <c r="B72" s="239">
        <f>IF(B50=0,0,B50/B61)</f>
        <v>0.38149190026670837</v>
      </c>
      <c r="C72" s="239">
        <f t="shared" ref="C72:W80" si="19">IF(C50=0,0,C50/C61)</f>
        <v>0.38691725233932822</v>
      </c>
      <c r="D72" s="239">
        <f t="shared" si="19"/>
        <v>0.36755718374816521</v>
      </c>
      <c r="E72" s="239">
        <f t="shared" si="19"/>
        <v>0.35274139689006795</v>
      </c>
      <c r="F72" s="239">
        <f t="shared" si="19"/>
        <v>0.34955020922241437</v>
      </c>
      <c r="G72" s="239">
        <f t="shared" si="19"/>
        <v>0.35122184908595372</v>
      </c>
      <c r="H72" s="239">
        <f t="shared" si="19"/>
        <v>0.36605609557526664</v>
      </c>
      <c r="I72" s="239">
        <f t="shared" si="19"/>
        <v>0.35760641363086632</v>
      </c>
      <c r="J72" s="239">
        <f t="shared" si="19"/>
        <v>0.36007244060696747</v>
      </c>
      <c r="K72" s="239">
        <f t="shared" si="19"/>
        <v>0.34773845866512865</v>
      </c>
      <c r="L72" s="239">
        <f t="shared" si="19"/>
        <v>0.34327517823452675</v>
      </c>
      <c r="M72" s="239">
        <f t="shared" si="19"/>
        <v>0.34591229503016885</v>
      </c>
      <c r="N72" s="239">
        <f t="shared" si="19"/>
        <v>0.34097714401026508</v>
      </c>
      <c r="O72" s="239">
        <f t="shared" si="19"/>
        <v>0.34526945457516017</v>
      </c>
      <c r="P72" s="239">
        <f t="shared" si="19"/>
        <v>0.34888188021876504</v>
      </c>
      <c r="Q72" s="239">
        <f t="shared" si="19"/>
        <v>0.34438412591214962</v>
      </c>
      <c r="R72" s="239">
        <f t="shared" si="19"/>
        <v>0.33668225763351639</v>
      </c>
      <c r="S72" s="239">
        <f t="shared" si="19"/>
        <v>0.34579600786237813</v>
      </c>
      <c r="T72" s="239">
        <f t="shared" si="19"/>
        <v>0.35190017430683762</v>
      </c>
      <c r="U72" s="239">
        <f t="shared" si="19"/>
        <v>0.36250421765954183</v>
      </c>
      <c r="V72" s="239">
        <f t="shared" si="19"/>
        <v>0.23055505824087227</v>
      </c>
      <c r="W72" s="239">
        <f t="shared" si="19"/>
        <v>0.24224573562752461</v>
      </c>
      <c r="DA72" s="155"/>
    </row>
    <row r="73" spans="1:105" ht="11.5" customHeight="1" x14ac:dyDescent="0.35">
      <c r="A73" s="227" t="s">
        <v>55</v>
      </c>
      <c r="B73" s="240">
        <f t="shared" ref="B73:J80" si="20">IF(B51=0,0,B51/B62)</f>
        <v>0.20385064445185258</v>
      </c>
      <c r="C73" s="240">
        <f t="shared" si="20"/>
        <v>0.20316163246863675</v>
      </c>
      <c r="D73" s="240">
        <f t="shared" si="20"/>
        <v>0.20179461247515351</v>
      </c>
      <c r="E73" s="240">
        <f t="shared" si="20"/>
        <v>0.20025741351766715</v>
      </c>
      <c r="F73" s="240">
        <f t="shared" si="20"/>
        <v>0.19969840149509072</v>
      </c>
      <c r="G73" s="240">
        <f t="shared" si="20"/>
        <v>0.20086855982373578</v>
      </c>
      <c r="H73" s="240">
        <f t="shared" si="20"/>
        <v>0.20036384056474854</v>
      </c>
      <c r="I73" s="240">
        <f t="shared" si="20"/>
        <v>0.19902741540431457</v>
      </c>
      <c r="J73" s="240">
        <f t="shared" si="20"/>
        <v>0.20051437521435106</v>
      </c>
      <c r="K73" s="240">
        <f t="shared" si="19"/>
        <v>0.19765044942249715</v>
      </c>
      <c r="L73" s="240">
        <f t="shared" si="19"/>
        <v>0.19908353597170922</v>
      </c>
      <c r="M73" s="240">
        <f t="shared" si="19"/>
        <v>0.1990287363027323</v>
      </c>
      <c r="N73" s="240">
        <f t="shared" si="19"/>
        <v>0.19973880804733615</v>
      </c>
      <c r="O73" s="240">
        <f t="shared" si="19"/>
        <v>0.1989006648352947</v>
      </c>
      <c r="P73" s="240">
        <f t="shared" si="19"/>
        <v>0.19931161378813386</v>
      </c>
      <c r="Q73" s="240">
        <f t="shared" si="19"/>
        <v>0.19980559684811244</v>
      </c>
      <c r="R73" s="240">
        <f t="shared" si="19"/>
        <v>0.1998512623777017</v>
      </c>
      <c r="S73" s="240">
        <f t="shared" si="19"/>
        <v>0.20132436393134412</v>
      </c>
      <c r="T73" s="240">
        <f t="shared" si="19"/>
        <v>0.20391497650907398</v>
      </c>
      <c r="U73" s="240">
        <f t="shared" si="19"/>
        <v>0.20308415897585427</v>
      </c>
      <c r="V73" s="240">
        <f t="shared" si="19"/>
        <v>0.14012431232033484</v>
      </c>
      <c r="W73" s="240">
        <f t="shared" si="19"/>
        <v>0.14634309501106593</v>
      </c>
      <c r="DA73" s="229"/>
    </row>
    <row r="74" spans="1:105" ht="11.5" customHeight="1" x14ac:dyDescent="0.35">
      <c r="A74" s="159" t="s">
        <v>53</v>
      </c>
      <c r="B74" s="241">
        <f t="shared" si="20"/>
        <v>0.43734906340768276</v>
      </c>
      <c r="C74" s="241">
        <f t="shared" si="20"/>
        <v>0.44598448276749625</v>
      </c>
      <c r="D74" s="241">
        <f t="shared" si="20"/>
        <v>0.41174641919281846</v>
      </c>
      <c r="E74" s="241">
        <f t="shared" si="20"/>
        <v>0.38616898234209601</v>
      </c>
      <c r="F74" s="241">
        <f t="shared" si="20"/>
        <v>0.38002859237505265</v>
      </c>
      <c r="G74" s="241">
        <f t="shared" si="20"/>
        <v>0.37900188291133802</v>
      </c>
      <c r="H74" s="241">
        <f t="shared" si="20"/>
        <v>0.40168909620328003</v>
      </c>
      <c r="I74" s="241">
        <f t="shared" si="20"/>
        <v>0.38650837106849234</v>
      </c>
      <c r="J74" s="241">
        <f t="shared" si="20"/>
        <v>0.38550205914629554</v>
      </c>
      <c r="K74" s="241">
        <f t="shared" si="19"/>
        <v>0.36495348562513708</v>
      </c>
      <c r="L74" s="241">
        <f t="shared" si="19"/>
        <v>0.35539931172372979</v>
      </c>
      <c r="M74" s="241">
        <f t="shared" si="19"/>
        <v>0.36170660650695446</v>
      </c>
      <c r="N74" s="241">
        <f t="shared" si="19"/>
        <v>0.35311964262641465</v>
      </c>
      <c r="O74" s="241">
        <f t="shared" si="19"/>
        <v>0.35791600702841486</v>
      </c>
      <c r="P74" s="241">
        <f t="shared" si="19"/>
        <v>0.36433544848708205</v>
      </c>
      <c r="Q74" s="241">
        <f t="shared" si="19"/>
        <v>0.35177325179631314</v>
      </c>
      <c r="R74" s="241">
        <f t="shared" si="19"/>
        <v>0.3352373020215848</v>
      </c>
      <c r="S74" s="241">
        <f t="shared" si="19"/>
        <v>0.34036757821400798</v>
      </c>
      <c r="T74" s="241">
        <f t="shared" si="19"/>
        <v>0.34729834767797207</v>
      </c>
      <c r="U74" s="241">
        <f t="shared" si="19"/>
        <v>0.36163548251698796</v>
      </c>
      <c r="V74" s="241">
        <f t="shared" si="19"/>
        <v>0.22646732929737476</v>
      </c>
      <c r="W74" s="241">
        <f t="shared" si="19"/>
        <v>0.22869869595902403</v>
      </c>
      <c r="DA74" s="161"/>
    </row>
    <row r="75" spans="1:105" ht="11.5" customHeight="1" x14ac:dyDescent="0.35">
      <c r="A75" s="162" t="s">
        <v>112</v>
      </c>
      <c r="B75" s="242">
        <f t="shared" si="20"/>
        <v>0.36409868713487914</v>
      </c>
      <c r="C75" s="242">
        <f t="shared" si="20"/>
        <v>0.37845481799109854</v>
      </c>
      <c r="D75" s="242">
        <f t="shared" si="20"/>
        <v>0.36296651322119022</v>
      </c>
      <c r="E75" s="242">
        <f t="shared" si="20"/>
        <v>0.3424168394084891</v>
      </c>
      <c r="F75" s="242">
        <f t="shared" si="20"/>
        <v>0.32861148811679297</v>
      </c>
      <c r="G75" s="242">
        <f t="shared" si="20"/>
        <v>0.32701184325878668</v>
      </c>
      <c r="H75" s="242">
        <f t="shared" si="20"/>
        <v>0.3659156250976171</v>
      </c>
      <c r="I75" s="242">
        <f t="shared" si="20"/>
        <v>0.34714152653655189</v>
      </c>
      <c r="J75" s="242">
        <f t="shared" si="20"/>
        <v>0.33625331224802546</v>
      </c>
      <c r="K75" s="242">
        <f t="shared" si="19"/>
        <v>0.33007995818043084</v>
      </c>
      <c r="L75" s="242">
        <f t="shared" si="19"/>
        <v>0.32700935380248664</v>
      </c>
      <c r="M75" s="242">
        <f t="shared" si="19"/>
        <v>0.30984916406358376</v>
      </c>
      <c r="N75" s="242">
        <f t="shared" si="19"/>
        <v>0.30176628225421881</v>
      </c>
      <c r="O75" s="242">
        <f t="shared" si="19"/>
        <v>0.32657651411217936</v>
      </c>
      <c r="P75" s="242">
        <f t="shared" si="19"/>
        <v>0.32975588910418835</v>
      </c>
      <c r="Q75" s="242">
        <f t="shared" si="19"/>
        <v>0.32029443992300705</v>
      </c>
      <c r="R75" s="242">
        <f t="shared" si="19"/>
        <v>0.30255232608928295</v>
      </c>
      <c r="S75" s="242">
        <f t="shared" si="19"/>
        <v>0.31067786127801922</v>
      </c>
      <c r="T75" s="242">
        <f t="shared" si="19"/>
        <v>0.31933766691041104</v>
      </c>
      <c r="U75" s="242">
        <f t="shared" si="19"/>
        <v>0.33370420124785394</v>
      </c>
      <c r="V75" s="242">
        <f t="shared" si="19"/>
        <v>0.20729191321318638</v>
      </c>
      <c r="W75" s="242">
        <f t="shared" si="19"/>
        <v>0.19966999901770149</v>
      </c>
      <c r="DA75" s="149"/>
    </row>
    <row r="76" spans="1:105" ht="11.5" customHeight="1" x14ac:dyDescent="0.35">
      <c r="A76" s="162" t="s">
        <v>113</v>
      </c>
      <c r="B76" s="242">
        <f t="shared" si="20"/>
        <v>0.46906135589767117</v>
      </c>
      <c r="C76" s="242">
        <f t="shared" si="20"/>
        <v>0.47373937906132024</v>
      </c>
      <c r="D76" s="242">
        <f t="shared" si="20"/>
        <v>0.43181532303786707</v>
      </c>
      <c r="E76" s="242">
        <f t="shared" si="20"/>
        <v>0.40475745223775783</v>
      </c>
      <c r="F76" s="242">
        <f t="shared" si="20"/>
        <v>0.40194675944941</v>
      </c>
      <c r="G76" s="242">
        <f t="shared" si="20"/>
        <v>0.39931546248850208</v>
      </c>
      <c r="H76" s="242">
        <f t="shared" si="20"/>
        <v>0.41550364890852043</v>
      </c>
      <c r="I76" s="242">
        <f t="shared" si="20"/>
        <v>0.4024271072972459</v>
      </c>
      <c r="J76" s="242">
        <f t="shared" si="20"/>
        <v>0.40482901608961053</v>
      </c>
      <c r="K76" s="242">
        <f t="shared" si="19"/>
        <v>0.37759055713327544</v>
      </c>
      <c r="L76" s="242">
        <f t="shared" si="19"/>
        <v>0.36520990385494556</v>
      </c>
      <c r="M76" s="242">
        <f t="shared" si="19"/>
        <v>0.37956004920404962</v>
      </c>
      <c r="N76" s="242">
        <f t="shared" si="19"/>
        <v>0.37088375144000085</v>
      </c>
      <c r="O76" s="242">
        <f t="shared" si="19"/>
        <v>0.36702421568858357</v>
      </c>
      <c r="P76" s="242">
        <f t="shared" si="19"/>
        <v>0.37434673346781372</v>
      </c>
      <c r="Q76" s="242">
        <f t="shared" si="19"/>
        <v>0.36030006706819273</v>
      </c>
      <c r="R76" s="242">
        <f t="shared" si="19"/>
        <v>0.34380475073662936</v>
      </c>
      <c r="S76" s="242">
        <f t="shared" si="19"/>
        <v>0.34778224495699017</v>
      </c>
      <c r="T76" s="242">
        <f t="shared" si="19"/>
        <v>0.3539178173952261</v>
      </c>
      <c r="U76" s="242">
        <f t="shared" si="19"/>
        <v>0.3684273508724365</v>
      </c>
      <c r="V76" s="242">
        <f t="shared" si="19"/>
        <v>0.23114092685737506</v>
      </c>
      <c r="W76" s="242">
        <f t="shared" si="19"/>
        <v>0.2365719375518002</v>
      </c>
      <c r="DA76" s="149"/>
    </row>
    <row r="77" spans="1:105" ht="11.5" customHeight="1" x14ac:dyDescent="0.35">
      <c r="A77" s="230" t="s">
        <v>54</v>
      </c>
      <c r="B77" s="243">
        <f t="shared" si="20"/>
        <v>0.56363842428488775</v>
      </c>
      <c r="C77" s="243">
        <f t="shared" si="20"/>
        <v>0.55088352574395549</v>
      </c>
      <c r="D77" s="243">
        <f t="shared" si="20"/>
        <v>0.55168471982428569</v>
      </c>
      <c r="E77" s="243">
        <f t="shared" si="20"/>
        <v>0.54784872916648009</v>
      </c>
      <c r="F77" s="243">
        <f t="shared" si="20"/>
        <v>0.54156594000563396</v>
      </c>
      <c r="G77" s="243">
        <f t="shared" si="20"/>
        <v>0.5421138115181191</v>
      </c>
      <c r="H77" s="243">
        <f t="shared" si="20"/>
        <v>0.56339493683306519</v>
      </c>
      <c r="I77" s="243">
        <f t="shared" si="20"/>
        <v>0.57160292519443723</v>
      </c>
      <c r="J77" s="243">
        <f t="shared" si="20"/>
        <v>0.56949177723819566</v>
      </c>
      <c r="K77" s="243">
        <f t="shared" si="19"/>
        <v>0.53254909044835719</v>
      </c>
      <c r="L77" s="243">
        <f t="shared" si="19"/>
        <v>0.54308503281643894</v>
      </c>
      <c r="M77" s="243">
        <f t="shared" si="19"/>
        <v>0.54732408710990721</v>
      </c>
      <c r="N77" s="243">
        <f t="shared" si="19"/>
        <v>0.53860798738534277</v>
      </c>
      <c r="O77" s="243">
        <f t="shared" si="19"/>
        <v>0.5443791049321266</v>
      </c>
      <c r="P77" s="243">
        <f t="shared" si="19"/>
        <v>0.54748235891371977</v>
      </c>
      <c r="Q77" s="243">
        <f t="shared" si="19"/>
        <v>0.55026537657392771</v>
      </c>
      <c r="R77" s="243">
        <f t="shared" si="19"/>
        <v>0.57122782324780841</v>
      </c>
      <c r="S77" s="243">
        <f t="shared" si="19"/>
        <v>0.60312283216549811</v>
      </c>
      <c r="T77" s="243">
        <f t="shared" si="19"/>
        <v>0.62203546678753607</v>
      </c>
      <c r="U77" s="243">
        <f t="shared" si="19"/>
        <v>0.6260417959479041</v>
      </c>
      <c r="V77" s="243">
        <f t="shared" si="19"/>
        <v>0.41297159889056873</v>
      </c>
      <c r="W77" s="243">
        <f t="shared" si="19"/>
        <v>0.4586197182586797</v>
      </c>
      <c r="DA77" s="232"/>
    </row>
    <row r="78" spans="1:105" ht="11.5" customHeight="1" x14ac:dyDescent="0.35">
      <c r="A78" s="153" t="s">
        <v>25</v>
      </c>
      <c r="B78" s="239">
        <f t="shared" si="20"/>
        <v>0.26054727663517624</v>
      </c>
      <c r="C78" s="239">
        <f t="shared" si="20"/>
        <v>0.25177599755214763</v>
      </c>
      <c r="D78" s="239">
        <f t="shared" si="20"/>
        <v>0.24307554457953881</v>
      </c>
      <c r="E78" s="239">
        <f t="shared" si="20"/>
        <v>0.25093850495596304</v>
      </c>
      <c r="F78" s="239">
        <f t="shared" si="20"/>
        <v>0.24979021253450465</v>
      </c>
      <c r="G78" s="239">
        <f t="shared" si="20"/>
        <v>0.26279780939869907</v>
      </c>
      <c r="H78" s="239">
        <f t="shared" si="20"/>
        <v>0.26782095755366775</v>
      </c>
      <c r="I78" s="239">
        <f t="shared" si="20"/>
        <v>0.26172491417739319</v>
      </c>
      <c r="J78" s="239">
        <f t="shared" si="20"/>
        <v>0.27787530118567949</v>
      </c>
      <c r="K78" s="239">
        <f t="shared" si="19"/>
        <v>0.26209851168918413</v>
      </c>
      <c r="L78" s="239">
        <f t="shared" si="19"/>
        <v>0.26584072448405216</v>
      </c>
      <c r="M78" s="239">
        <f t="shared" si="19"/>
        <v>0.26556803715234306</v>
      </c>
      <c r="N78" s="239">
        <f t="shared" si="19"/>
        <v>0.26332974940581533</v>
      </c>
      <c r="O78" s="239">
        <f t="shared" si="19"/>
        <v>0.25876857208033627</v>
      </c>
      <c r="P78" s="239">
        <f t="shared" si="19"/>
        <v>0.26430085676727688</v>
      </c>
      <c r="Q78" s="239">
        <f t="shared" si="19"/>
        <v>0.27288024838549685</v>
      </c>
      <c r="R78" s="239">
        <f t="shared" si="19"/>
        <v>0.26836527281468336</v>
      </c>
      <c r="S78" s="239">
        <f t="shared" si="19"/>
        <v>0.25853284792552195</v>
      </c>
      <c r="T78" s="239">
        <f t="shared" si="19"/>
        <v>0.25549995680060261</v>
      </c>
      <c r="U78" s="239">
        <f t="shared" si="19"/>
        <v>0.26284519516544286</v>
      </c>
      <c r="V78" s="239">
        <f t="shared" si="19"/>
        <v>0.23091769408851728</v>
      </c>
      <c r="W78" s="239">
        <f t="shared" si="19"/>
        <v>0.24221265425530794</v>
      </c>
      <c r="DA78" s="155"/>
    </row>
    <row r="79" spans="1:105" ht="11.5" customHeight="1" x14ac:dyDescent="0.35">
      <c r="A79" s="200" t="s">
        <v>112</v>
      </c>
      <c r="B79" s="242">
        <f t="shared" si="20"/>
        <v>0.3050652077856385</v>
      </c>
      <c r="C79" s="242">
        <f t="shared" si="20"/>
        <v>0.31298991025180622</v>
      </c>
      <c r="D79" s="242">
        <f t="shared" si="20"/>
        <v>0.31421465475543248</v>
      </c>
      <c r="E79" s="242">
        <f t="shared" si="20"/>
        <v>0.34315148100020576</v>
      </c>
      <c r="F79" s="242">
        <f t="shared" si="20"/>
        <v>0.354012951012179</v>
      </c>
      <c r="G79" s="242">
        <f t="shared" si="20"/>
        <v>0.36268358876176943</v>
      </c>
      <c r="H79" s="242">
        <f t="shared" si="20"/>
        <v>0.35758998542088744</v>
      </c>
      <c r="I79" s="242">
        <f t="shared" si="20"/>
        <v>0.35227330535772566</v>
      </c>
      <c r="J79" s="242">
        <f t="shared" si="20"/>
        <v>0.35931507992033757</v>
      </c>
      <c r="K79" s="242">
        <f t="shared" si="19"/>
        <v>0.35619563721922581</v>
      </c>
      <c r="L79" s="242">
        <f t="shared" si="19"/>
        <v>0.34591663753956936</v>
      </c>
      <c r="M79" s="242">
        <f t="shared" si="19"/>
        <v>0.37476135583930681</v>
      </c>
      <c r="N79" s="242">
        <f t="shared" si="19"/>
        <v>0.37206736826825426</v>
      </c>
      <c r="O79" s="242">
        <f t="shared" si="19"/>
        <v>0.38798197192345563</v>
      </c>
      <c r="P79" s="242">
        <f t="shared" si="19"/>
        <v>0.39869367342703976</v>
      </c>
      <c r="Q79" s="242">
        <f t="shared" si="19"/>
        <v>0.39560323535186315</v>
      </c>
      <c r="R79" s="242">
        <f t="shared" si="19"/>
        <v>0.39269119610818776</v>
      </c>
      <c r="S79" s="242">
        <f t="shared" si="19"/>
        <v>0.38278866840397846</v>
      </c>
      <c r="T79" s="242">
        <f t="shared" si="19"/>
        <v>0.39486631312099302</v>
      </c>
      <c r="U79" s="242">
        <f t="shared" si="19"/>
        <v>0.39052928671889225</v>
      </c>
      <c r="V79" s="242">
        <f t="shared" si="19"/>
        <v>0.3513736656610939</v>
      </c>
      <c r="W79" s="242">
        <f t="shared" si="19"/>
        <v>0.335500490241668</v>
      </c>
      <c r="DA79" s="149"/>
    </row>
    <row r="80" spans="1:105" ht="11.5" customHeight="1" x14ac:dyDescent="0.35">
      <c r="A80" s="204" t="s">
        <v>113</v>
      </c>
      <c r="B80" s="244">
        <f t="shared" si="20"/>
        <v>0.2482580829948981</v>
      </c>
      <c r="C80" s="244">
        <f t="shared" si="20"/>
        <v>0.23629808357078289</v>
      </c>
      <c r="D80" s="244">
        <f t="shared" si="20"/>
        <v>0.22517814689636972</v>
      </c>
      <c r="E80" s="244">
        <f t="shared" si="20"/>
        <v>0.2280853497142451</v>
      </c>
      <c r="F80" s="244">
        <f t="shared" si="20"/>
        <v>0.22440921103315703</v>
      </c>
      <c r="G80" s="244">
        <f t="shared" si="20"/>
        <v>0.23875187531505085</v>
      </c>
      <c r="H80" s="244">
        <f t="shared" si="20"/>
        <v>0.24450820521209771</v>
      </c>
      <c r="I80" s="244">
        <f t="shared" si="20"/>
        <v>0.23869694170296119</v>
      </c>
      <c r="J80" s="244">
        <f t="shared" si="20"/>
        <v>0.25562187578535406</v>
      </c>
      <c r="K80" s="244">
        <f t="shared" si="19"/>
        <v>0.23704410304683463</v>
      </c>
      <c r="L80" s="244">
        <f t="shared" si="19"/>
        <v>0.24386870997550367</v>
      </c>
      <c r="M80" s="244">
        <f t="shared" si="19"/>
        <v>0.23957104332026327</v>
      </c>
      <c r="N80" s="244">
        <f t="shared" si="19"/>
        <v>0.23780741271096861</v>
      </c>
      <c r="O80" s="244">
        <f t="shared" si="19"/>
        <v>0.23235855388290264</v>
      </c>
      <c r="P80" s="244">
        <f t="shared" si="19"/>
        <v>0.23766805815261802</v>
      </c>
      <c r="Q80" s="244">
        <f t="shared" si="19"/>
        <v>0.24859858073813224</v>
      </c>
      <c r="R80" s="244">
        <f t="shared" si="19"/>
        <v>0.24615842365639809</v>
      </c>
      <c r="S80" s="244">
        <f t="shared" si="19"/>
        <v>0.23727676381035406</v>
      </c>
      <c r="T80" s="244">
        <f t="shared" si="19"/>
        <v>0.2322440619182069</v>
      </c>
      <c r="U80" s="244">
        <f t="shared" si="19"/>
        <v>0.2404741064510795</v>
      </c>
      <c r="V80" s="244">
        <f t="shared" si="19"/>
        <v>0.21268289095108392</v>
      </c>
      <c r="W80" s="244">
        <f t="shared" si="19"/>
        <v>0.22590356194148462</v>
      </c>
      <c r="DA80" s="166"/>
    </row>
    <row r="81" spans="1:105" x14ac:dyDescent="0.3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DA81" s="149"/>
    </row>
    <row r="82" spans="1:105" ht="11.5" customHeight="1" x14ac:dyDescent="0.35">
      <c r="A82" s="150" t="s">
        <v>500</v>
      </c>
      <c r="B82" s="151">
        <f t="shared" ref="B82:W91" si="21">IF(B14=0,0,B14/B25*1000000)</f>
        <v>149954.73073597168</v>
      </c>
      <c r="C82" s="151">
        <f t="shared" si="21"/>
        <v>148694.30763143004</v>
      </c>
      <c r="D82" s="151">
        <f t="shared" si="21"/>
        <v>150029.50974560616</v>
      </c>
      <c r="E82" s="151">
        <f t="shared" si="21"/>
        <v>149738.51002338293</v>
      </c>
      <c r="F82" s="151">
        <f t="shared" si="21"/>
        <v>149871.79423693029</v>
      </c>
      <c r="G82" s="151">
        <f t="shared" si="21"/>
        <v>148580.68215464705</v>
      </c>
      <c r="H82" s="151">
        <f t="shared" si="21"/>
        <v>146711.02121984895</v>
      </c>
      <c r="I82" s="151">
        <f t="shared" si="21"/>
        <v>149108.98879006749</v>
      </c>
      <c r="J82" s="151">
        <f t="shared" si="21"/>
        <v>147759.12330086465</v>
      </c>
      <c r="K82" s="151">
        <f t="shared" si="21"/>
        <v>145683.71207956425</v>
      </c>
      <c r="L82" s="151">
        <f t="shared" si="21"/>
        <v>147182.20720215788</v>
      </c>
      <c r="M82" s="151">
        <f t="shared" si="21"/>
        <v>149770.09705980297</v>
      </c>
      <c r="N82" s="151">
        <f t="shared" si="21"/>
        <v>150142.6754404986</v>
      </c>
      <c r="O82" s="151">
        <f t="shared" si="21"/>
        <v>148206.33899593973</v>
      </c>
      <c r="P82" s="151">
        <f t="shared" si="21"/>
        <v>147797.52225818226</v>
      </c>
      <c r="Q82" s="151">
        <f t="shared" si="21"/>
        <v>147818.33277516416</v>
      </c>
      <c r="R82" s="151">
        <f t="shared" si="21"/>
        <v>148785.84062200738</v>
      </c>
      <c r="S82" s="151">
        <f t="shared" si="21"/>
        <v>148713.98285684304</v>
      </c>
      <c r="T82" s="151">
        <f t="shared" si="21"/>
        <v>148883.36592489766</v>
      </c>
      <c r="U82" s="151">
        <f t="shared" si="21"/>
        <v>149032.88774461759</v>
      </c>
      <c r="V82" s="151">
        <f t="shared" si="21"/>
        <v>140284.23783717476</v>
      </c>
      <c r="W82" s="151">
        <f t="shared" si="21"/>
        <v>148967.92216443646</v>
      </c>
      <c r="DA82" s="152" t="s">
        <v>501</v>
      </c>
    </row>
    <row r="83" spans="1:105" ht="11.5" customHeight="1" x14ac:dyDescent="0.35">
      <c r="A83" s="153" t="s">
        <v>7</v>
      </c>
      <c r="B83" s="154">
        <f t="shared" si="21"/>
        <v>141628.04747873102</v>
      </c>
      <c r="C83" s="154">
        <f t="shared" si="21"/>
        <v>140590.59155904141</v>
      </c>
      <c r="D83" s="154">
        <f t="shared" si="21"/>
        <v>141891.62611720982</v>
      </c>
      <c r="E83" s="154">
        <f t="shared" si="21"/>
        <v>142176.62018145583</v>
      </c>
      <c r="F83" s="154">
        <f t="shared" si="21"/>
        <v>141841.36956797499</v>
      </c>
      <c r="G83" s="154">
        <f t="shared" si="21"/>
        <v>141265.9585171488</v>
      </c>
      <c r="H83" s="154">
        <f t="shared" si="21"/>
        <v>138996.83712886696</v>
      </c>
      <c r="I83" s="154">
        <f t="shared" si="21"/>
        <v>141107.90081570402</v>
      </c>
      <c r="J83" s="154">
        <f t="shared" si="21"/>
        <v>141190.44181853341</v>
      </c>
      <c r="K83" s="154">
        <f t="shared" si="21"/>
        <v>141145.65109334013</v>
      </c>
      <c r="L83" s="154">
        <f t="shared" si="21"/>
        <v>141016.73012140582</v>
      </c>
      <c r="M83" s="154">
        <f t="shared" si="21"/>
        <v>143236.89449002809</v>
      </c>
      <c r="N83" s="154">
        <f t="shared" si="21"/>
        <v>144010.62917814258</v>
      </c>
      <c r="O83" s="154">
        <f t="shared" si="21"/>
        <v>141746.69860130022</v>
      </c>
      <c r="P83" s="154">
        <f t="shared" si="21"/>
        <v>141394.18375498426</v>
      </c>
      <c r="Q83" s="154">
        <f t="shared" si="21"/>
        <v>141577.26405553249</v>
      </c>
      <c r="R83" s="154">
        <f t="shared" si="21"/>
        <v>142626.09458340076</v>
      </c>
      <c r="S83" s="154">
        <f t="shared" si="21"/>
        <v>142114.81499858806</v>
      </c>
      <c r="T83" s="154">
        <f t="shared" si="21"/>
        <v>142061.98706338624</v>
      </c>
      <c r="U83" s="154">
        <f t="shared" si="21"/>
        <v>142880.28559871652</v>
      </c>
      <c r="V83" s="154">
        <f t="shared" si="21"/>
        <v>131628.31988964573</v>
      </c>
      <c r="W83" s="154">
        <f t="shared" si="21"/>
        <v>141729.88526498058</v>
      </c>
      <c r="DA83" s="155" t="s">
        <v>502</v>
      </c>
    </row>
    <row r="84" spans="1:105" ht="11.5" customHeight="1" x14ac:dyDescent="0.35">
      <c r="A84" s="227" t="s">
        <v>55</v>
      </c>
      <c r="B84" s="228">
        <f t="shared" si="21"/>
        <v>109999.99983902117</v>
      </c>
      <c r="C84" s="228">
        <f t="shared" si="21"/>
        <v>109998.33753003582</v>
      </c>
      <c r="D84" s="228">
        <f t="shared" si="21"/>
        <v>109999.99988992028</v>
      </c>
      <c r="E84" s="228">
        <f t="shared" si="21"/>
        <v>109999.99988374003</v>
      </c>
      <c r="F84" s="228">
        <f t="shared" si="21"/>
        <v>109974.25208671443</v>
      </c>
      <c r="G84" s="228">
        <f t="shared" si="21"/>
        <v>109112.56565551272</v>
      </c>
      <c r="H84" s="228">
        <f t="shared" si="21"/>
        <v>109998.49621188939</v>
      </c>
      <c r="I84" s="228">
        <f t="shared" si="21"/>
        <v>109999.99985566149</v>
      </c>
      <c r="J84" s="228">
        <f t="shared" si="21"/>
        <v>109393.46513992868</v>
      </c>
      <c r="K84" s="228">
        <f t="shared" si="21"/>
        <v>109456.39480813767</v>
      </c>
      <c r="L84" s="228">
        <f t="shared" si="21"/>
        <v>109271.06944097497</v>
      </c>
      <c r="M84" s="228">
        <f t="shared" si="21"/>
        <v>109756.41254667105</v>
      </c>
      <c r="N84" s="228">
        <f t="shared" si="21"/>
        <v>109630.60742674758</v>
      </c>
      <c r="O84" s="228">
        <f t="shared" si="21"/>
        <v>109896.2958756407</v>
      </c>
      <c r="P84" s="228">
        <f t="shared" si="21"/>
        <v>109679.2218345389</v>
      </c>
      <c r="Q84" s="228">
        <f t="shared" si="21"/>
        <v>106244.11765253758</v>
      </c>
      <c r="R84" s="228">
        <f t="shared" si="21"/>
        <v>107556.07796143342</v>
      </c>
      <c r="S84" s="228">
        <f t="shared" si="21"/>
        <v>108222.24502687887</v>
      </c>
      <c r="T84" s="228">
        <f t="shared" si="21"/>
        <v>108395.81649278468</v>
      </c>
      <c r="U84" s="228">
        <f t="shared" si="21"/>
        <v>109032.44138708444</v>
      </c>
      <c r="V84" s="228">
        <f t="shared" si="21"/>
        <v>100887.58766612575</v>
      </c>
      <c r="W84" s="228">
        <f t="shared" si="21"/>
        <v>108240.82733860564</v>
      </c>
      <c r="DA84" s="229" t="s">
        <v>503</v>
      </c>
    </row>
    <row r="85" spans="1:105" ht="11.5" customHeight="1" x14ac:dyDescent="0.35">
      <c r="A85" s="159" t="s">
        <v>53</v>
      </c>
      <c r="B85" s="160">
        <f t="shared" si="21"/>
        <v>149999.99975317728</v>
      </c>
      <c r="C85" s="160">
        <f t="shared" si="21"/>
        <v>147438.50576837125</v>
      </c>
      <c r="D85" s="160">
        <f t="shared" si="21"/>
        <v>149227.99758276148</v>
      </c>
      <c r="E85" s="160">
        <f t="shared" si="21"/>
        <v>149288.91069823055</v>
      </c>
      <c r="F85" s="160">
        <f t="shared" si="21"/>
        <v>148316.71394661683</v>
      </c>
      <c r="G85" s="160">
        <f t="shared" si="21"/>
        <v>147328.3326220834</v>
      </c>
      <c r="H85" s="160">
        <f t="shared" si="21"/>
        <v>143334.44525415631</v>
      </c>
      <c r="I85" s="160">
        <f t="shared" si="21"/>
        <v>146858.47167384526</v>
      </c>
      <c r="J85" s="160">
        <f t="shared" si="21"/>
        <v>146496.07746382587</v>
      </c>
      <c r="K85" s="160">
        <f t="shared" si="21"/>
        <v>144471.06238363939</v>
      </c>
      <c r="L85" s="160">
        <f t="shared" si="21"/>
        <v>144854.6289450411</v>
      </c>
      <c r="M85" s="160">
        <f t="shared" si="21"/>
        <v>148650.66218356678</v>
      </c>
      <c r="N85" s="160">
        <f t="shared" si="21"/>
        <v>149623.98082640939</v>
      </c>
      <c r="O85" s="160">
        <f t="shared" si="21"/>
        <v>145394.91842938671</v>
      </c>
      <c r="P85" s="160">
        <f t="shared" si="21"/>
        <v>145186.15608537255</v>
      </c>
      <c r="Q85" s="160">
        <f t="shared" si="21"/>
        <v>146972.1721902017</v>
      </c>
      <c r="R85" s="160">
        <f t="shared" si="21"/>
        <v>148030.36197138013</v>
      </c>
      <c r="S85" s="160">
        <f t="shared" si="21"/>
        <v>146515.56550489867</v>
      </c>
      <c r="T85" s="160">
        <f t="shared" si="21"/>
        <v>146813.22132322963</v>
      </c>
      <c r="U85" s="160">
        <f t="shared" si="21"/>
        <v>147188.83198156254</v>
      </c>
      <c r="V85" s="160">
        <f t="shared" si="21"/>
        <v>137118.27994045508</v>
      </c>
      <c r="W85" s="160">
        <f t="shared" si="21"/>
        <v>146360.05343663512</v>
      </c>
      <c r="DA85" s="161" t="s">
        <v>504</v>
      </c>
    </row>
    <row r="86" spans="1:105" ht="11.5" customHeight="1" x14ac:dyDescent="0.35">
      <c r="A86" s="162" t="s">
        <v>112</v>
      </c>
      <c r="B86" s="163">
        <f t="shared" si="21"/>
        <v>149999.99960135121</v>
      </c>
      <c r="C86" s="163">
        <f t="shared" si="21"/>
        <v>142035.49785737009</v>
      </c>
      <c r="D86" s="163">
        <f t="shared" si="21"/>
        <v>147397.98166220964</v>
      </c>
      <c r="E86" s="163">
        <f t="shared" si="21"/>
        <v>148861.77860028349</v>
      </c>
      <c r="F86" s="163">
        <f t="shared" si="21"/>
        <v>148327.72602057675</v>
      </c>
      <c r="G86" s="163">
        <f t="shared" si="21"/>
        <v>143881.9946957489</v>
      </c>
      <c r="H86" s="163">
        <f t="shared" si="21"/>
        <v>141642.50957519683</v>
      </c>
      <c r="I86" s="163">
        <f t="shared" si="21"/>
        <v>149461.22504880253</v>
      </c>
      <c r="J86" s="163">
        <f t="shared" si="21"/>
        <v>146749.32242555098</v>
      </c>
      <c r="K86" s="163">
        <f t="shared" si="21"/>
        <v>145815.56888608655</v>
      </c>
      <c r="L86" s="163">
        <f t="shared" si="21"/>
        <v>145938.3828398519</v>
      </c>
      <c r="M86" s="163">
        <f t="shared" si="21"/>
        <v>147930.82711312381</v>
      </c>
      <c r="N86" s="163">
        <f t="shared" si="21"/>
        <v>149670.59078296411</v>
      </c>
      <c r="O86" s="163">
        <f t="shared" si="21"/>
        <v>133999.08485447377</v>
      </c>
      <c r="P86" s="163">
        <f t="shared" si="21"/>
        <v>132547.09914190698</v>
      </c>
      <c r="Q86" s="163">
        <f t="shared" si="21"/>
        <v>136779.40556180113</v>
      </c>
      <c r="R86" s="163">
        <f t="shared" si="21"/>
        <v>141413.91885176566</v>
      </c>
      <c r="S86" s="163">
        <f t="shared" si="21"/>
        <v>136388.01939600351</v>
      </c>
      <c r="T86" s="163">
        <f t="shared" si="21"/>
        <v>135470.82699290491</v>
      </c>
      <c r="U86" s="163">
        <f t="shared" si="21"/>
        <v>137807.60295130685</v>
      </c>
      <c r="V86" s="163">
        <f t="shared" si="21"/>
        <v>131819.0411885693</v>
      </c>
      <c r="W86" s="163">
        <f t="shared" si="21"/>
        <v>141174.87183508437</v>
      </c>
      <c r="DA86" s="149" t="s">
        <v>505</v>
      </c>
    </row>
    <row r="87" spans="1:105" ht="11.5" customHeight="1" x14ac:dyDescent="0.35">
      <c r="A87" s="162" t="s">
        <v>113</v>
      </c>
      <c r="B87" s="163">
        <f t="shared" si="21"/>
        <v>149999.99981890735</v>
      </c>
      <c r="C87" s="163">
        <f t="shared" si="21"/>
        <v>149780.24349605103</v>
      </c>
      <c r="D87" s="163">
        <f t="shared" si="21"/>
        <v>149994.15916687559</v>
      </c>
      <c r="E87" s="163">
        <f t="shared" si="21"/>
        <v>149471.12422728367</v>
      </c>
      <c r="F87" s="163">
        <f t="shared" si="21"/>
        <v>148312.02019882094</v>
      </c>
      <c r="G87" s="163">
        <f t="shared" si="21"/>
        <v>148720.1670831691</v>
      </c>
      <c r="H87" s="163">
        <f t="shared" si="21"/>
        <v>143998.68446085931</v>
      </c>
      <c r="I87" s="163">
        <f t="shared" si="21"/>
        <v>145831.55790353197</v>
      </c>
      <c r="J87" s="163">
        <f t="shared" si="21"/>
        <v>146396.93379535436</v>
      </c>
      <c r="K87" s="163">
        <f t="shared" si="21"/>
        <v>143989.9552772395</v>
      </c>
      <c r="L87" s="163">
        <f t="shared" si="21"/>
        <v>144483.85352998113</v>
      </c>
      <c r="M87" s="163">
        <f t="shared" si="21"/>
        <v>148900.11029233833</v>
      </c>
      <c r="N87" s="163">
        <f t="shared" si="21"/>
        <v>149607.86430884551</v>
      </c>
      <c r="O87" s="163">
        <f t="shared" si="21"/>
        <v>149079.63069648118</v>
      </c>
      <c r="P87" s="163">
        <f t="shared" si="21"/>
        <v>149308.06196118734</v>
      </c>
      <c r="Q87" s="163">
        <f t="shared" si="21"/>
        <v>149999.99983344815</v>
      </c>
      <c r="R87" s="163">
        <f t="shared" si="21"/>
        <v>149868.36292759588</v>
      </c>
      <c r="S87" s="163">
        <f t="shared" si="21"/>
        <v>149283.95191725765</v>
      </c>
      <c r="T87" s="163">
        <f t="shared" si="21"/>
        <v>149782.11313448948</v>
      </c>
      <c r="U87" s="163">
        <f t="shared" si="21"/>
        <v>149666.30537695982</v>
      </c>
      <c r="V87" s="163">
        <f t="shared" si="21"/>
        <v>138475.07250832632</v>
      </c>
      <c r="W87" s="163">
        <f t="shared" si="21"/>
        <v>147832.71570921</v>
      </c>
      <c r="DA87" s="149" t="s">
        <v>506</v>
      </c>
    </row>
    <row r="88" spans="1:105" ht="11.5" customHeight="1" x14ac:dyDescent="0.35">
      <c r="A88" s="230" t="s">
        <v>54</v>
      </c>
      <c r="B88" s="231">
        <f t="shared" si="21"/>
        <v>449999.99611782329</v>
      </c>
      <c r="C88" s="231">
        <f t="shared" si="21"/>
        <v>449936.46832561604</v>
      </c>
      <c r="D88" s="231">
        <f t="shared" si="21"/>
        <v>449999.99719703884</v>
      </c>
      <c r="E88" s="231">
        <f t="shared" si="21"/>
        <v>449999.9968898067</v>
      </c>
      <c r="F88" s="231">
        <f t="shared" si="21"/>
        <v>449612.77226730378</v>
      </c>
      <c r="G88" s="231">
        <f t="shared" si="21"/>
        <v>449999.99657831248</v>
      </c>
      <c r="H88" s="231">
        <f t="shared" si="21"/>
        <v>449984.8305736758</v>
      </c>
      <c r="I88" s="231">
        <f t="shared" si="21"/>
        <v>449999.99551058066</v>
      </c>
      <c r="J88" s="231">
        <f t="shared" si="21"/>
        <v>449582.1176344594</v>
      </c>
      <c r="K88" s="231">
        <f t="shared" si="21"/>
        <v>449623.74849431595</v>
      </c>
      <c r="L88" s="231">
        <f t="shared" si="21"/>
        <v>447351.36861622363</v>
      </c>
      <c r="M88" s="231">
        <f t="shared" si="21"/>
        <v>445385.80270408053</v>
      </c>
      <c r="N88" s="231">
        <f t="shared" si="21"/>
        <v>444814.55356740649</v>
      </c>
      <c r="O88" s="231">
        <f t="shared" si="21"/>
        <v>447620.03061083658</v>
      </c>
      <c r="P88" s="231">
        <f t="shared" si="21"/>
        <v>447300.21674153814</v>
      </c>
      <c r="Q88" s="231">
        <f t="shared" si="21"/>
        <v>448866.82669624191</v>
      </c>
      <c r="R88" s="231">
        <f t="shared" si="21"/>
        <v>446851.44820807391</v>
      </c>
      <c r="S88" s="231">
        <f t="shared" si="21"/>
        <v>447067.26870658016</v>
      </c>
      <c r="T88" s="231">
        <f t="shared" si="21"/>
        <v>446117.95653396042</v>
      </c>
      <c r="U88" s="231">
        <f t="shared" si="21"/>
        <v>446771.88158095337</v>
      </c>
      <c r="V88" s="231">
        <f t="shared" si="21"/>
        <v>370775.61818538466</v>
      </c>
      <c r="W88" s="231">
        <f t="shared" si="21"/>
        <v>405172.71040879528</v>
      </c>
      <c r="DA88" s="232" t="s">
        <v>507</v>
      </c>
    </row>
    <row r="89" spans="1:105" ht="11.5" customHeight="1" x14ac:dyDescent="0.35">
      <c r="A89" s="153" t="s">
        <v>25</v>
      </c>
      <c r="B89" s="154">
        <f t="shared" si="21"/>
        <v>199999.99865282146</v>
      </c>
      <c r="C89" s="154">
        <f t="shared" si="21"/>
        <v>197191.26165471261</v>
      </c>
      <c r="D89" s="154">
        <f t="shared" si="21"/>
        <v>198746.76439221017</v>
      </c>
      <c r="E89" s="154">
        <f t="shared" si="21"/>
        <v>196192.97353676599</v>
      </c>
      <c r="F89" s="154">
        <f t="shared" si="21"/>
        <v>199434.30131490415</v>
      </c>
      <c r="G89" s="154">
        <f t="shared" si="21"/>
        <v>195573.95165755515</v>
      </c>
      <c r="H89" s="154">
        <f t="shared" si="21"/>
        <v>194260.89448717539</v>
      </c>
      <c r="I89" s="154">
        <f t="shared" si="21"/>
        <v>197323.97187668135</v>
      </c>
      <c r="J89" s="154">
        <f t="shared" si="21"/>
        <v>190254.57677750196</v>
      </c>
      <c r="K89" s="154">
        <f t="shared" si="21"/>
        <v>177886.4775250979</v>
      </c>
      <c r="L89" s="154">
        <f t="shared" si="21"/>
        <v>191859.71790196162</v>
      </c>
      <c r="M89" s="154">
        <f t="shared" si="21"/>
        <v>194088.31718927863</v>
      </c>
      <c r="N89" s="154">
        <f t="shared" si="21"/>
        <v>193860.13776068573</v>
      </c>
      <c r="O89" s="154">
        <f t="shared" si="21"/>
        <v>194302.28280551723</v>
      </c>
      <c r="P89" s="154">
        <f t="shared" si="21"/>
        <v>193943.97955357513</v>
      </c>
      <c r="Q89" s="154">
        <f t="shared" si="21"/>
        <v>194171.15734789704</v>
      </c>
      <c r="R89" s="154">
        <f t="shared" si="21"/>
        <v>194324.09210388036</v>
      </c>
      <c r="S89" s="154">
        <f t="shared" si="21"/>
        <v>196243.59861457802</v>
      </c>
      <c r="T89" s="154">
        <f t="shared" si="21"/>
        <v>196724.92911702913</v>
      </c>
      <c r="U89" s="154">
        <f t="shared" si="21"/>
        <v>193325.26918249126</v>
      </c>
      <c r="V89" s="154">
        <f t="shared" si="21"/>
        <v>196838.98775731746</v>
      </c>
      <c r="W89" s="154">
        <f t="shared" si="21"/>
        <v>195298.29530397977</v>
      </c>
      <c r="DA89" s="155" t="s">
        <v>508</v>
      </c>
    </row>
    <row r="90" spans="1:105" ht="11.5" customHeight="1" x14ac:dyDescent="0.35">
      <c r="A90" s="200" t="s">
        <v>112</v>
      </c>
      <c r="B90" s="163">
        <f t="shared" si="21"/>
        <v>199999.99718430461</v>
      </c>
      <c r="C90" s="163">
        <f t="shared" si="21"/>
        <v>192076.278710285</v>
      </c>
      <c r="D90" s="163">
        <f t="shared" si="21"/>
        <v>198598.33083124514</v>
      </c>
      <c r="E90" s="163">
        <f t="shared" si="21"/>
        <v>193853.08040109798</v>
      </c>
      <c r="F90" s="163">
        <f t="shared" si="21"/>
        <v>197144.52489534087</v>
      </c>
      <c r="G90" s="163">
        <f t="shared" si="21"/>
        <v>192781.77893271655</v>
      </c>
      <c r="H90" s="163">
        <f t="shared" si="21"/>
        <v>195950.68306428083</v>
      </c>
      <c r="I90" s="163">
        <f t="shared" si="21"/>
        <v>194616.88462515367</v>
      </c>
      <c r="J90" s="163">
        <f t="shared" si="21"/>
        <v>192972.51317232355</v>
      </c>
      <c r="K90" s="163">
        <f t="shared" si="21"/>
        <v>177898.62758757846</v>
      </c>
      <c r="L90" s="163">
        <f t="shared" si="21"/>
        <v>190991.54726723945</v>
      </c>
      <c r="M90" s="163">
        <f t="shared" si="21"/>
        <v>177472.2249634256</v>
      </c>
      <c r="N90" s="163">
        <f t="shared" si="21"/>
        <v>178810.15861174706</v>
      </c>
      <c r="O90" s="163">
        <f t="shared" si="21"/>
        <v>171300.80133115672</v>
      </c>
      <c r="P90" s="163">
        <f t="shared" si="21"/>
        <v>170374.49181334968</v>
      </c>
      <c r="Q90" s="163">
        <f t="shared" si="21"/>
        <v>172690.67644742786</v>
      </c>
      <c r="R90" s="163">
        <f t="shared" si="21"/>
        <v>170031.00879547547</v>
      </c>
      <c r="S90" s="163">
        <f t="shared" si="21"/>
        <v>180113.47072116006</v>
      </c>
      <c r="T90" s="163">
        <f t="shared" si="21"/>
        <v>184967.261964248</v>
      </c>
      <c r="U90" s="163">
        <f t="shared" si="21"/>
        <v>187642.01775380291</v>
      </c>
      <c r="V90" s="163">
        <f t="shared" si="21"/>
        <v>180689.52066009474</v>
      </c>
      <c r="W90" s="163">
        <f t="shared" si="21"/>
        <v>183669.9141497137</v>
      </c>
      <c r="DA90" s="149" t="s">
        <v>509</v>
      </c>
    </row>
    <row r="91" spans="1:105" ht="11.5" customHeight="1" x14ac:dyDescent="0.35">
      <c r="A91" s="204" t="s">
        <v>113</v>
      </c>
      <c r="B91" s="165">
        <f t="shared" si="21"/>
        <v>199999.99905820619</v>
      </c>
      <c r="C91" s="165">
        <f t="shared" si="21"/>
        <v>198528.02512211347</v>
      </c>
      <c r="D91" s="165">
        <f t="shared" si="21"/>
        <v>198784.14270631122</v>
      </c>
      <c r="E91" s="165">
        <f t="shared" si="21"/>
        <v>196781.63011561605</v>
      </c>
      <c r="F91" s="165">
        <f t="shared" si="21"/>
        <v>199999.99929371488</v>
      </c>
      <c r="G91" s="165">
        <f t="shared" si="21"/>
        <v>196258.24481470344</v>
      </c>
      <c r="H91" s="165">
        <f t="shared" si="21"/>
        <v>193826.8177801217</v>
      </c>
      <c r="I91" s="165">
        <f t="shared" si="21"/>
        <v>198024.48389523473</v>
      </c>
      <c r="J91" s="165">
        <f t="shared" si="21"/>
        <v>189525.16795592295</v>
      </c>
      <c r="K91" s="165">
        <f t="shared" si="21"/>
        <v>177883.24271529089</v>
      </c>
      <c r="L91" s="165">
        <f t="shared" si="21"/>
        <v>192099.31675952769</v>
      </c>
      <c r="M91" s="165">
        <f t="shared" si="21"/>
        <v>198513.3373755092</v>
      </c>
      <c r="N91" s="165">
        <f t="shared" si="21"/>
        <v>197767.0922570338</v>
      </c>
      <c r="O91" s="165">
        <f t="shared" si="21"/>
        <v>199785.31925572583</v>
      </c>
      <c r="P91" s="165">
        <f t="shared" si="21"/>
        <v>199410.80239399974</v>
      </c>
      <c r="Q91" s="165">
        <f t="shared" si="21"/>
        <v>199070.46293893605</v>
      </c>
      <c r="R91" s="165">
        <f t="shared" si="21"/>
        <v>199413.10381949702</v>
      </c>
      <c r="S91" s="165">
        <f t="shared" si="21"/>
        <v>199296.82148472138</v>
      </c>
      <c r="T91" s="165">
        <f t="shared" si="21"/>
        <v>198834.00430558395</v>
      </c>
      <c r="U91" s="165">
        <f t="shared" si="21"/>
        <v>194356.64393475</v>
      </c>
      <c r="V91" s="165">
        <f t="shared" si="21"/>
        <v>199538.74812438333</v>
      </c>
      <c r="W91" s="165">
        <f t="shared" si="21"/>
        <v>197484.13454769179</v>
      </c>
      <c r="DA91" s="166" t="s">
        <v>510</v>
      </c>
    </row>
    <row r="92" spans="1:105" x14ac:dyDescent="0.35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DA92" s="149"/>
    </row>
    <row r="93" spans="1:105" ht="11.5" customHeight="1" x14ac:dyDescent="0.35">
      <c r="A93" s="150" t="s">
        <v>511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DA93" s="152"/>
    </row>
    <row r="94" spans="1:105" ht="11.5" customHeight="1" x14ac:dyDescent="0.35">
      <c r="A94" s="153" t="s">
        <v>108</v>
      </c>
      <c r="B94" s="154">
        <f t="shared" ref="B94:W102" si="22">IF(B4=0,0,B4/B26*1000000)</f>
        <v>19076041.621705368</v>
      </c>
      <c r="C94" s="154">
        <f t="shared" si="22"/>
        <v>19270313.998424388</v>
      </c>
      <c r="D94" s="154">
        <f t="shared" si="22"/>
        <v>18471477.48939855</v>
      </c>
      <c r="E94" s="154">
        <f t="shared" si="22"/>
        <v>17753226.999472756</v>
      </c>
      <c r="F94" s="154">
        <f t="shared" si="22"/>
        <v>17574357.99174276</v>
      </c>
      <c r="G94" s="154">
        <f t="shared" si="22"/>
        <v>17582805.754868664</v>
      </c>
      <c r="H94" s="154">
        <f t="shared" si="22"/>
        <v>18053735.427740283</v>
      </c>
      <c r="I94" s="154">
        <f t="shared" si="22"/>
        <v>17924890.953489024</v>
      </c>
      <c r="J94" s="154">
        <f t="shared" si="22"/>
        <v>18095614.538391571</v>
      </c>
      <c r="K94" s="154">
        <f t="shared" si="22"/>
        <v>17495964.465981841</v>
      </c>
      <c r="L94" s="154">
        <f t="shared" si="22"/>
        <v>17261256.21084458</v>
      </c>
      <c r="M94" s="154">
        <f t="shared" si="22"/>
        <v>17680009.747925546</v>
      </c>
      <c r="N94" s="154">
        <f t="shared" si="22"/>
        <v>17515874.599995606</v>
      </c>
      <c r="O94" s="154">
        <f t="shared" si="22"/>
        <v>17428191.93090535</v>
      </c>
      <c r="P94" s="154">
        <f t="shared" si="22"/>
        <v>17560058.765530691</v>
      </c>
      <c r="Q94" s="154">
        <f t="shared" si="22"/>
        <v>17332304.651740182</v>
      </c>
      <c r="R94" s="154">
        <f t="shared" si="22"/>
        <v>17038953.256255962</v>
      </c>
      <c r="S94" s="154">
        <f t="shared" si="22"/>
        <v>17439663.066266663</v>
      </c>
      <c r="T94" s="154">
        <f t="shared" si="22"/>
        <v>17751595.990993731</v>
      </c>
      <c r="U94" s="154">
        <f t="shared" si="22"/>
        <v>18419232.397759527</v>
      </c>
      <c r="V94" s="154">
        <f t="shared" si="22"/>
        <v>10797742.630574329</v>
      </c>
      <c r="W94" s="154">
        <f t="shared" si="22"/>
        <v>12154759.114099903</v>
      </c>
      <c r="DA94" s="155" t="s">
        <v>512</v>
      </c>
    </row>
    <row r="95" spans="1:105" ht="11.5" customHeight="1" x14ac:dyDescent="0.35">
      <c r="A95" s="227" t="s">
        <v>55</v>
      </c>
      <c r="B95" s="228">
        <f t="shared" si="22"/>
        <v>8969428.3427552581</v>
      </c>
      <c r="C95" s="228">
        <f t="shared" si="22"/>
        <v>8938976.7285752743</v>
      </c>
      <c r="D95" s="228">
        <f t="shared" si="22"/>
        <v>8878962.9400213566</v>
      </c>
      <c r="E95" s="228">
        <f t="shared" si="22"/>
        <v>8811326.1854645889</v>
      </c>
      <c r="F95" s="228">
        <f t="shared" si="22"/>
        <v>8784672.9389340058</v>
      </c>
      <c r="G95" s="228">
        <f t="shared" si="22"/>
        <v>8766913.5687582623</v>
      </c>
      <c r="H95" s="228">
        <f t="shared" si="22"/>
        <v>8815888.4629444405</v>
      </c>
      <c r="I95" s="228">
        <f t="shared" si="22"/>
        <v>8757206.2662989125</v>
      </c>
      <c r="J95" s="228">
        <f t="shared" si="22"/>
        <v>8773984.9260262772</v>
      </c>
      <c r="K95" s="228">
        <f t="shared" si="22"/>
        <v>8653642.2503978778</v>
      </c>
      <c r="L95" s="228">
        <f t="shared" si="22"/>
        <v>8701628.3534877915</v>
      </c>
      <c r="M95" s="228">
        <f t="shared" si="22"/>
        <v>8737872.0361141171</v>
      </c>
      <c r="N95" s="228">
        <f t="shared" si="22"/>
        <v>8758994.7411695998</v>
      </c>
      <c r="O95" s="228">
        <f t="shared" si="22"/>
        <v>8743378.5250404757</v>
      </c>
      <c r="P95" s="228">
        <f t="shared" si="22"/>
        <v>8744137.0811474696</v>
      </c>
      <c r="Q95" s="228">
        <f t="shared" si="22"/>
        <v>8491267.7356665414</v>
      </c>
      <c r="R95" s="228">
        <f t="shared" si="22"/>
        <v>8598087.1827947889</v>
      </c>
      <c r="S95" s="228">
        <f t="shared" si="22"/>
        <v>8715109.8573033828</v>
      </c>
      <c r="T95" s="228">
        <f t="shared" si="22"/>
        <v>8841412.1495232303</v>
      </c>
      <c r="U95" s="228">
        <f t="shared" si="22"/>
        <v>8857104.6640720684</v>
      </c>
      <c r="V95" s="228">
        <f t="shared" si="22"/>
        <v>5654721.537349347</v>
      </c>
      <c r="W95" s="228">
        <f t="shared" si="22"/>
        <v>6336119.0717159789</v>
      </c>
      <c r="DA95" s="229" t="s">
        <v>513</v>
      </c>
    </row>
    <row r="96" spans="1:105" ht="11.5" customHeight="1" x14ac:dyDescent="0.35">
      <c r="A96" s="159" t="s">
        <v>53</v>
      </c>
      <c r="B96" s="160">
        <f t="shared" si="22"/>
        <v>20992755.00902551</v>
      </c>
      <c r="C96" s="160">
        <f t="shared" si="22"/>
        <v>21041691.435238261</v>
      </c>
      <c r="D96" s="160">
        <f t="shared" si="22"/>
        <v>19662109.967365313</v>
      </c>
      <c r="E96" s="160">
        <f t="shared" si="22"/>
        <v>18448238.950174641</v>
      </c>
      <c r="F96" s="160">
        <f t="shared" si="22"/>
        <v>18036669.448584363</v>
      </c>
      <c r="G96" s="160">
        <f t="shared" si="22"/>
        <v>17868068.950386401</v>
      </c>
      <c r="H96" s="160">
        <f t="shared" si="22"/>
        <v>18424282.806060985</v>
      </c>
      <c r="I96" s="160">
        <f t="shared" si="22"/>
        <v>18163849.172565196</v>
      </c>
      <c r="J96" s="160">
        <f t="shared" si="22"/>
        <v>18071852.646131232</v>
      </c>
      <c r="K96" s="160">
        <f t="shared" si="22"/>
        <v>16872069.69244026</v>
      </c>
      <c r="L96" s="160">
        <f t="shared" si="22"/>
        <v>16473995.336660437</v>
      </c>
      <c r="M96" s="160">
        <f t="shared" si="22"/>
        <v>17205736.503497478</v>
      </c>
      <c r="N96" s="160">
        <f t="shared" si="22"/>
        <v>16907253.324084222</v>
      </c>
      <c r="O96" s="160">
        <f t="shared" si="22"/>
        <v>16652533.966869818</v>
      </c>
      <c r="P96" s="160">
        <f t="shared" si="22"/>
        <v>16926868.253273506</v>
      </c>
      <c r="Q96" s="160">
        <f t="shared" si="22"/>
        <v>16544281.259172769</v>
      </c>
      <c r="R96" s="160">
        <f t="shared" si="22"/>
        <v>15880095.73266051</v>
      </c>
      <c r="S96" s="160">
        <f t="shared" si="22"/>
        <v>15958127.424498623</v>
      </c>
      <c r="T96" s="160">
        <f t="shared" si="22"/>
        <v>16316156.538508182</v>
      </c>
      <c r="U96" s="160">
        <f t="shared" si="22"/>
        <v>17033185.367924556</v>
      </c>
      <c r="V96" s="160">
        <f t="shared" si="22"/>
        <v>9936899.4099086914</v>
      </c>
      <c r="W96" s="160">
        <f t="shared" si="22"/>
        <v>10711153.075664487</v>
      </c>
      <c r="DA96" s="161" t="s">
        <v>514</v>
      </c>
    </row>
    <row r="97" spans="1:105" ht="11.5" customHeight="1" x14ac:dyDescent="0.35">
      <c r="A97" s="162" t="s">
        <v>112</v>
      </c>
      <c r="B97" s="163">
        <f t="shared" si="22"/>
        <v>17476736.936027002</v>
      </c>
      <c r="C97" s="163">
        <f t="shared" si="22"/>
        <v>17201285.91676354</v>
      </c>
      <c r="D97" s="163">
        <f t="shared" si="22"/>
        <v>17120170.06712741</v>
      </c>
      <c r="E97" s="163">
        <f t="shared" si="22"/>
        <v>16311289.515851308</v>
      </c>
      <c r="F97" s="163">
        <f t="shared" si="22"/>
        <v>15597502.328512538</v>
      </c>
      <c r="G97" s="163">
        <f t="shared" si="22"/>
        <v>15056357.2151065</v>
      </c>
      <c r="H97" s="163">
        <f t="shared" si="22"/>
        <v>16585346.378113076</v>
      </c>
      <c r="I97" s="163">
        <f t="shared" si="22"/>
        <v>16602943.302868618</v>
      </c>
      <c r="J97" s="163">
        <f t="shared" si="22"/>
        <v>15790382.635438386</v>
      </c>
      <c r="K97" s="163">
        <f t="shared" si="22"/>
        <v>15401855.001592055</v>
      </c>
      <c r="L97" s="163">
        <f t="shared" si="22"/>
        <v>15271429.205580758</v>
      </c>
      <c r="M97" s="163">
        <f t="shared" si="22"/>
        <v>14667597.798475502</v>
      </c>
      <c r="N97" s="163">
        <f t="shared" si="22"/>
        <v>14452972.077877641</v>
      </c>
      <c r="O97" s="163">
        <f t="shared" si="22"/>
        <v>14003505.288318774</v>
      </c>
      <c r="P97" s="163">
        <f t="shared" si="22"/>
        <v>13986619.688230572</v>
      </c>
      <c r="Q97" s="163">
        <f t="shared" si="22"/>
        <v>14019098.591174057</v>
      </c>
      <c r="R97" s="163">
        <f t="shared" si="22"/>
        <v>13691235.228800895</v>
      </c>
      <c r="S97" s="163">
        <f t="shared" si="22"/>
        <v>13559276.214366518</v>
      </c>
      <c r="T97" s="163">
        <f t="shared" si="22"/>
        <v>13843500.104428221</v>
      </c>
      <c r="U97" s="163">
        <f t="shared" si="22"/>
        <v>14715832.341999119</v>
      </c>
      <c r="V97" s="163">
        <f t="shared" si="22"/>
        <v>8744006.7986900304</v>
      </c>
      <c r="W97" s="163">
        <f t="shared" si="22"/>
        <v>9020283.6866033394</v>
      </c>
      <c r="DA97" s="149" t="s">
        <v>515</v>
      </c>
    </row>
    <row r="98" spans="1:105" ht="11.5" customHeight="1" x14ac:dyDescent="0.35">
      <c r="A98" s="162" t="s">
        <v>113</v>
      </c>
      <c r="B98" s="163">
        <f t="shared" si="22"/>
        <v>22514945.055906281</v>
      </c>
      <c r="C98" s="163">
        <f t="shared" si="22"/>
        <v>22706175.855831224</v>
      </c>
      <c r="D98" s="163">
        <f t="shared" si="22"/>
        <v>20726328.414220043</v>
      </c>
      <c r="E98" s="163">
        <f t="shared" si="22"/>
        <v>19359856.456111599</v>
      </c>
      <c r="F98" s="163">
        <f t="shared" si="22"/>
        <v>19076331.490019687</v>
      </c>
      <c r="G98" s="163">
        <f t="shared" si="22"/>
        <v>19003603.936058555</v>
      </c>
      <c r="H98" s="163">
        <f t="shared" si="22"/>
        <v>19146233.226084389</v>
      </c>
      <c r="I98" s="163">
        <f t="shared" si="22"/>
        <v>18779703.039926145</v>
      </c>
      <c r="J98" s="163">
        <f t="shared" si="22"/>
        <v>18965032.533410929</v>
      </c>
      <c r="K98" s="163">
        <f t="shared" si="22"/>
        <v>17398159.179113045</v>
      </c>
      <c r="L98" s="163">
        <f t="shared" si="22"/>
        <v>16885418.962008465</v>
      </c>
      <c r="M98" s="163">
        <f t="shared" si="22"/>
        <v>18085290.620495472</v>
      </c>
      <c r="N98" s="163">
        <f t="shared" si="22"/>
        <v>17755880.307133194</v>
      </c>
      <c r="O98" s="163">
        <f t="shared" si="22"/>
        <v>17509067.050086301</v>
      </c>
      <c r="P98" s="163">
        <f t="shared" si="22"/>
        <v>17885755.288185734</v>
      </c>
      <c r="Q98" s="163">
        <f t="shared" si="22"/>
        <v>17294403.200070482</v>
      </c>
      <c r="R98" s="163">
        <f t="shared" si="22"/>
        <v>16488145.651081219</v>
      </c>
      <c r="S98" s="163">
        <f t="shared" si="22"/>
        <v>16613858.538827276</v>
      </c>
      <c r="T98" s="163">
        <f t="shared" si="22"/>
        <v>16963378.740929071</v>
      </c>
      <c r="U98" s="163">
        <f t="shared" si="22"/>
        <v>17645171.329567488</v>
      </c>
      <c r="V98" s="163">
        <f t="shared" si="22"/>
        <v>10242322.113989364</v>
      </c>
      <c r="W98" s="163">
        <f t="shared" si="22"/>
        <v>11191383.036439124</v>
      </c>
      <c r="DA98" s="149" t="s">
        <v>516</v>
      </c>
    </row>
    <row r="99" spans="1:105" ht="11.5" customHeight="1" x14ac:dyDescent="0.35">
      <c r="A99" s="230" t="s">
        <v>54</v>
      </c>
      <c r="B99" s="231">
        <f t="shared" si="22"/>
        <v>142036881.6944311</v>
      </c>
      <c r="C99" s="231">
        <f t="shared" si="22"/>
        <v>138803049.29791939</v>
      </c>
      <c r="D99" s="231">
        <f t="shared" si="22"/>
        <v>139024548.52976355</v>
      </c>
      <c r="E99" s="231">
        <f t="shared" si="22"/>
        <v>138057878.79576033</v>
      </c>
      <c r="F99" s="231">
        <f t="shared" si="22"/>
        <v>136357179.64482957</v>
      </c>
      <c r="G99" s="231">
        <f t="shared" si="22"/>
        <v>136612679.46379736</v>
      </c>
      <c r="H99" s="231">
        <f t="shared" si="22"/>
        <v>141970738.11026043</v>
      </c>
      <c r="I99" s="231">
        <f t="shared" si="22"/>
        <v>144043935.71194565</v>
      </c>
      <c r="J99" s="231">
        <f t="shared" si="22"/>
        <v>143378658.74424949</v>
      </c>
      <c r="K99" s="231">
        <f t="shared" si="22"/>
        <v>134090162.25059216</v>
      </c>
      <c r="L99" s="231">
        <f t="shared" si="22"/>
        <v>136051906.31503561</v>
      </c>
      <c r="M99" s="231">
        <f t="shared" si="22"/>
        <v>136511411.61096552</v>
      </c>
      <c r="N99" s="231">
        <f t="shared" si="22"/>
        <v>134165176.01572432</v>
      </c>
      <c r="O99" s="231">
        <f t="shared" si="22"/>
        <v>136457995.30362627</v>
      </c>
      <c r="P99" s="231">
        <f t="shared" si="22"/>
        <v>137137827.57039422</v>
      </c>
      <c r="Q99" s="231">
        <f t="shared" si="22"/>
        <v>138317689.11718884</v>
      </c>
      <c r="R99" s="231">
        <f t="shared" si="22"/>
        <v>142942228.84201616</v>
      </c>
      <c r="S99" s="231">
        <f t="shared" si="22"/>
        <v>150996427.27165157</v>
      </c>
      <c r="T99" s="231">
        <f t="shared" si="22"/>
        <v>155400667.14754611</v>
      </c>
      <c r="U99" s="231">
        <f t="shared" si="22"/>
        <v>156630807.82942006</v>
      </c>
      <c r="V99" s="231">
        <f t="shared" si="22"/>
        <v>85747087.928128108</v>
      </c>
      <c r="W99" s="231">
        <f t="shared" si="22"/>
        <v>104059308.80452089</v>
      </c>
      <c r="DA99" s="232" t="s">
        <v>517</v>
      </c>
    </row>
    <row r="100" spans="1:105" ht="11.5" customHeight="1" x14ac:dyDescent="0.35">
      <c r="A100" s="153" t="s">
        <v>109</v>
      </c>
      <c r="B100" s="154">
        <f t="shared" si="22"/>
        <v>109429855.44966626</v>
      </c>
      <c r="C100" s="154">
        <f t="shared" si="22"/>
        <v>104260855.88453183</v>
      </c>
      <c r="D100" s="154">
        <f t="shared" si="22"/>
        <v>101452003.77492134</v>
      </c>
      <c r="E100" s="154">
        <f t="shared" si="22"/>
        <v>103387980.07057983</v>
      </c>
      <c r="F100" s="154">
        <f t="shared" si="22"/>
        <v>104615146.67545272</v>
      </c>
      <c r="G100" s="154">
        <f t="shared" si="22"/>
        <v>107932452.74921039</v>
      </c>
      <c r="H100" s="154">
        <f t="shared" si="22"/>
        <v>109256991.43125342</v>
      </c>
      <c r="I100" s="154">
        <f t="shared" si="22"/>
        <v>108453659.16959022</v>
      </c>
      <c r="J100" s="154">
        <f t="shared" si="22"/>
        <v>111020800.43040492</v>
      </c>
      <c r="K100" s="154">
        <f t="shared" si="22"/>
        <v>97909940.118815273</v>
      </c>
      <c r="L100" s="154">
        <f t="shared" si="22"/>
        <v>107108665.453363</v>
      </c>
      <c r="M100" s="154">
        <f t="shared" si="22"/>
        <v>108241672.20333201</v>
      </c>
      <c r="N100" s="154">
        <f t="shared" si="22"/>
        <v>107203197.14222625</v>
      </c>
      <c r="O100" s="154">
        <f t="shared" si="22"/>
        <v>105586580.97442006</v>
      </c>
      <c r="P100" s="154">
        <f t="shared" si="22"/>
        <v>107645075.9178168</v>
      </c>
      <c r="Q100" s="154">
        <f t="shared" si="22"/>
        <v>111269494.65742642</v>
      </c>
      <c r="R100" s="154">
        <f t="shared" si="22"/>
        <v>109514659.78303936</v>
      </c>
      <c r="S100" s="154">
        <f t="shared" si="22"/>
        <v>106544374.51765773</v>
      </c>
      <c r="T100" s="154">
        <f t="shared" si="22"/>
        <v>105552742.87110537</v>
      </c>
      <c r="U100" s="154">
        <f t="shared" si="22"/>
        <v>106710698.02823575</v>
      </c>
      <c r="V100" s="154">
        <f t="shared" si="22"/>
        <v>95452570.835239038</v>
      </c>
      <c r="W100" s="154">
        <f t="shared" si="22"/>
        <v>99337808.80193916</v>
      </c>
      <c r="DA100" s="155" t="s">
        <v>518</v>
      </c>
    </row>
    <row r="101" spans="1:105" ht="11.5" customHeight="1" x14ac:dyDescent="0.35">
      <c r="A101" s="200" t="s">
        <v>112</v>
      </c>
      <c r="B101" s="163">
        <f t="shared" si="22"/>
        <v>128127385.46612971</v>
      </c>
      <c r="C101" s="163">
        <f t="shared" si="22"/>
        <v>126247668.19356933</v>
      </c>
      <c r="D101" s="163">
        <f t="shared" si="22"/>
        <v>131045262.51000419</v>
      </c>
      <c r="E101" s="163">
        <f t="shared" si="22"/>
        <v>139694040.43578634</v>
      </c>
      <c r="F101" s="163">
        <f t="shared" si="22"/>
        <v>146562601.57159659</v>
      </c>
      <c r="G101" s="163">
        <f t="shared" si="22"/>
        <v>146829453.60551098</v>
      </c>
      <c r="H101" s="163">
        <f t="shared" si="22"/>
        <v>147147003.99035516</v>
      </c>
      <c r="I101" s="163">
        <f t="shared" si="22"/>
        <v>143972499.77318463</v>
      </c>
      <c r="J101" s="163">
        <f t="shared" si="22"/>
        <v>145609661.38517785</v>
      </c>
      <c r="K101" s="163">
        <f t="shared" si="22"/>
        <v>133070101.52936485</v>
      </c>
      <c r="L101" s="163">
        <f t="shared" si="22"/>
        <v>138741023.04124272</v>
      </c>
      <c r="M101" s="163">
        <f t="shared" si="22"/>
        <v>139670436.46733487</v>
      </c>
      <c r="N101" s="163">
        <f t="shared" si="22"/>
        <v>139711792.78203389</v>
      </c>
      <c r="O101" s="163">
        <f t="shared" si="22"/>
        <v>139569407.65431362</v>
      </c>
      <c r="P101" s="163">
        <f t="shared" si="22"/>
        <v>142647187.19859195</v>
      </c>
      <c r="Q101" s="163">
        <f t="shared" si="22"/>
        <v>143465679.66717893</v>
      </c>
      <c r="R101" s="163">
        <f t="shared" si="22"/>
        <v>140216328.46069181</v>
      </c>
      <c r="S101" s="163">
        <f t="shared" si="22"/>
        <v>144785330.79984081</v>
      </c>
      <c r="T101" s="163">
        <f t="shared" si="22"/>
        <v>153378415.63780573</v>
      </c>
      <c r="U101" s="163">
        <f t="shared" si="22"/>
        <v>153887377.03896138</v>
      </c>
      <c r="V101" s="163">
        <f t="shared" si="22"/>
        <v>133328032.36385527</v>
      </c>
      <c r="W101" s="163">
        <f t="shared" si="22"/>
        <v>129404827.10373545</v>
      </c>
      <c r="DA101" s="149" t="s">
        <v>519</v>
      </c>
    </row>
    <row r="102" spans="1:105" ht="11.5" customHeight="1" x14ac:dyDescent="0.35">
      <c r="A102" s="204" t="s">
        <v>113</v>
      </c>
      <c r="B102" s="165">
        <f t="shared" si="22"/>
        <v>104268394.36686057</v>
      </c>
      <c r="C102" s="165">
        <f t="shared" si="22"/>
        <v>98514762.930040061</v>
      </c>
      <c r="D102" s="165">
        <f t="shared" si="22"/>
        <v>93999874.262680426</v>
      </c>
      <c r="E102" s="165">
        <f t="shared" si="22"/>
        <v>94254314.536744967</v>
      </c>
      <c r="F102" s="165">
        <f t="shared" si="22"/>
        <v>94251868.301082477</v>
      </c>
      <c r="G102" s="165">
        <f t="shared" si="22"/>
        <v>98399750.390656665</v>
      </c>
      <c r="H102" s="165">
        <f t="shared" si="22"/>
        <v>99523719.408518717</v>
      </c>
      <c r="I102" s="165">
        <f t="shared" si="22"/>
        <v>99262461.245009631</v>
      </c>
      <c r="J102" s="165">
        <f t="shared" si="22"/>
        <v>101738235.77699733</v>
      </c>
      <c r="K102" s="165">
        <f t="shared" si="22"/>
        <v>88548964.804667875</v>
      </c>
      <c r="L102" s="165">
        <f t="shared" si="22"/>
        <v>98378726.387175485</v>
      </c>
      <c r="M102" s="165">
        <f t="shared" si="22"/>
        <v>99871899.430880114</v>
      </c>
      <c r="N102" s="165">
        <f t="shared" si="22"/>
        <v>98764009.110934943</v>
      </c>
      <c r="O102" s="165">
        <f t="shared" si="22"/>
        <v>97485838.525518388</v>
      </c>
      <c r="P102" s="165">
        <f t="shared" si="22"/>
        <v>99526514.177238435</v>
      </c>
      <c r="Q102" s="165">
        <f t="shared" si="22"/>
        <v>103926132.56235515</v>
      </c>
      <c r="R102" s="165">
        <f t="shared" si="22"/>
        <v>103083152.11453778</v>
      </c>
      <c r="S102" s="165">
        <f t="shared" si="22"/>
        <v>99305860.163127512</v>
      </c>
      <c r="T102" s="165">
        <f t="shared" si="22"/>
        <v>96973835.29552123</v>
      </c>
      <c r="U102" s="165">
        <f t="shared" si="22"/>
        <v>98149254.59438321</v>
      </c>
      <c r="V102" s="165">
        <f t="shared" si="22"/>
        <v>89120803.39649345</v>
      </c>
      <c r="W102" s="165">
        <f t="shared" si="22"/>
        <v>93685975.78463544</v>
      </c>
      <c r="DA102" s="166" t="s">
        <v>520</v>
      </c>
    </row>
    <row r="103" spans="1:105" x14ac:dyDescent="0.35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DA103" s="149"/>
    </row>
    <row r="104" spans="1:105" ht="11.5" customHeight="1" x14ac:dyDescent="0.35">
      <c r="A104" s="150" t="s">
        <v>45</v>
      </c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DA104" s="152"/>
    </row>
    <row r="105" spans="1:105" ht="11.5" customHeight="1" x14ac:dyDescent="0.35">
      <c r="A105" s="153" t="s">
        <v>46</v>
      </c>
      <c r="B105" s="246">
        <f t="shared" ref="B105:W110" si="23">IF(B4=0,0,B4/B$4)</f>
        <v>1</v>
      </c>
      <c r="C105" s="246">
        <f t="shared" si="23"/>
        <v>1</v>
      </c>
      <c r="D105" s="246">
        <f t="shared" si="23"/>
        <v>1</v>
      </c>
      <c r="E105" s="246">
        <f t="shared" si="23"/>
        <v>1</v>
      </c>
      <c r="F105" s="246">
        <f t="shared" si="23"/>
        <v>1</v>
      </c>
      <c r="G105" s="246">
        <f t="shared" si="23"/>
        <v>1</v>
      </c>
      <c r="H105" s="246">
        <f t="shared" si="23"/>
        <v>1</v>
      </c>
      <c r="I105" s="246">
        <f t="shared" si="23"/>
        <v>1</v>
      </c>
      <c r="J105" s="246">
        <f t="shared" si="23"/>
        <v>1</v>
      </c>
      <c r="K105" s="246">
        <f t="shared" si="23"/>
        <v>1</v>
      </c>
      <c r="L105" s="246">
        <f t="shared" si="23"/>
        <v>1</v>
      </c>
      <c r="M105" s="246">
        <f t="shared" si="23"/>
        <v>1</v>
      </c>
      <c r="N105" s="246">
        <f t="shared" si="23"/>
        <v>1</v>
      </c>
      <c r="O105" s="246">
        <f t="shared" si="23"/>
        <v>1</v>
      </c>
      <c r="P105" s="246">
        <f t="shared" si="23"/>
        <v>1</v>
      </c>
      <c r="Q105" s="246">
        <f t="shared" si="23"/>
        <v>1</v>
      </c>
      <c r="R105" s="246">
        <f t="shared" si="23"/>
        <v>1</v>
      </c>
      <c r="S105" s="246">
        <f t="shared" si="23"/>
        <v>1</v>
      </c>
      <c r="T105" s="246">
        <f t="shared" si="23"/>
        <v>1</v>
      </c>
      <c r="U105" s="246">
        <f t="shared" si="23"/>
        <v>1</v>
      </c>
      <c r="V105" s="246">
        <f t="shared" si="23"/>
        <v>1</v>
      </c>
      <c r="W105" s="246">
        <f t="shared" si="23"/>
        <v>1</v>
      </c>
      <c r="DA105" s="155"/>
    </row>
    <row r="106" spans="1:105" ht="11.5" customHeight="1" x14ac:dyDescent="0.35">
      <c r="A106" s="227" t="s">
        <v>55</v>
      </c>
      <c r="B106" s="247">
        <f t="shared" si="23"/>
        <v>0.16692600481648198</v>
      </c>
      <c r="C106" s="247">
        <f t="shared" si="23"/>
        <v>0.16781075234267573</v>
      </c>
      <c r="D106" s="247">
        <f t="shared" si="23"/>
        <v>0.1728826769808593</v>
      </c>
      <c r="E106" s="247">
        <f t="shared" si="23"/>
        <v>0.17680107212055843</v>
      </c>
      <c r="F106" s="247">
        <f t="shared" si="23"/>
        <v>0.17914676726428883</v>
      </c>
      <c r="G106" s="247">
        <f t="shared" si="23"/>
        <v>0.17713915489832957</v>
      </c>
      <c r="H106" s="247">
        <f t="shared" si="23"/>
        <v>0.17591971785916155</v>
      </c>
      <c r="I106" s="247">
        <f t="shared" si="23"/>
        <v>0.17797922986002623</v>
      </c>
      <c r="J106" s="247">
        <f t="shared" si="23"/>
        <v>0.17794654627830966</v>
      </c>
      <c r="K106" s="247">
        <f t="shared" si="23"/>
        <v>0.17974722488866707</v>
      </c>
      <c r="L106" s="247">
        <f t="shared" si="23"/>
        <v>0.18457093401084895</v>
      </c>
      <c r="M106" s="247">
        <f t="shared" si="23"/>
        <v>0.18272736449586058</v>
      </c>
      <c r="N106" s="247">
        <f t="shared" si="23"/>
        <v>0.18342346499843312</v>
      </c>
      <c r="O106" s="247">
        <f t="shared" si="23"/>
        <v>0.18086611286819423</v>
      </c>
      <c r="P106" s="247">
        <f t="shared" si="23"/>
        <v>0.17940244265318228</v>
      </c>
      <c r="Q106" s="247">
        <f t="shared" si="23"/>
        <v>0.17338768392217374</v>
      </c>
      <c r="R106" s="247">
        <f t="shared" si="23"/>
        <v>0.17569845681353122</v>
      </c>
      <c r="S106" s="247">
        <f t="shared" si="23"/>
        <v>0.17350171111288418</v>
      </c>
      <c r="T106" s="247">
        <f t="shared" si="23"/>
        <v>0.17485810188539608</v>
      </c>
      <c r="U106" s="247">
        <f t="shared" si="23"/>
        <v>0.16992361658702365</v>
      </c>
      <c r="V106" s="247">
        <f t="shared" si="23"/>
        <v>0.18515407560758063</v>
      </c>
      <c r="W106" s="247">
        <f t="shared" si="23"/>
        <v>0.17315200519824589</v>
      </c>
      <c r="DA106" s="229"/>
    </row>
    <row r="107" spans="1:105" ht="11.5" customHeight="1" x14ac:dyDescent="0.35">
      <c r="A107" s="159" t="s">
        <v>53</v>
      </c>
      <c r="B107" s="248">
        <f t="shared" si="23"/>
        <v>0.68840969998012791</v>
      </c>
      <c r="C107" s="248">
        <f t="shared" si="23"/>
        <v>0.67273640526840006</v>
      </c>
      <c r="D107" s="248">
        <f t="shared" si="23"/>
        <v>0.65764823217837831</v>
      </c>
      <c r="E107" s="248">
        <f t="shared" si="23"/>
        <v>0.64519462290011909</v>
      </c>
      <c r="F107" s="248">
        <f t="shared" si="23"/>
        <v>0.63373063492839854</v>
      </c>
      <c r="G107" s="248">
        <f t="shared" si="23"/>
        <v>0.62996227553820705</v>
      </c>
      <c r="H107" s="248">
        <f t="shared" si="23"/>
        <v>0.62733874812291102</v>
      </c>
      <c r="I107" s="248">
        <f t="shared" si="23"/>
        <v>0.61851121248470808</v>
      </c>
      <c r="J107" s="248">
        <f t="shared" si="23"/>
        <v>0.6047835098054003</v>
      </c>
      <c r="K107" s="248">
        <f t="shared" si="23"/>
        <v>0.58418228867011734</v>
      </c>
      <c r="L107" s="248">
        <f t="shared" si="23"/>
        <v>0.57596437172819004</v>
      </c>
      <c r="M107" s="248">
        <f t="shared" si="23"/>
        <v>0.58395983606381741</v>
      </c>
      <c r="N107" s="248">
        <f t="shared" si="23"/>
        <v>0.58158218790531302</v>
      </c>
      <c r="O107" s="248">
        <f t="shared" si="23"/>
        <v>0.58209135294124048</v>
      </c>
      <c r="P107" s="248">
        <f t="shared" si="23"/>
        <v>0.587937739850244</v>
      </c>
      <c r="Q107" s="248">
        <f t="shared" si="23"/>
        <v>0.58819013678690235</v>
      </c>
      <c r="R107" s="248">
        <f t="shared" si="23"/>
        <v>0.58038678758345186</v>
      </c>
      <c r="S107" s="248">
        <f t="shared" si="23"/>
        <v>0.5702717068228379</v>
      </c>
      <c r="T107" s="248">
        <f t="shared" si="23"/>
        <v>0.56962196719103253</v>
      </c>
      <c r="U107" s="248">
        <f t="shared" si="23"/>
        <v>0.56964724935294819</v>
      </c>
      <c r="V107" s="248">
        <f t="shared" si="23"/>
        <v>0.5660805925413307</v>
      </c>
      <c r="W107" s="248">
        <f t="shared" si="23"/>
        <v>0.56117245964577067</v>
      </c>
      <c r="DA107" s="161"/>
    </row>
    <row r="108" spans="1:105" ht="11.5" customHeight="1" x14ac:dyDescent="0.35">
      <c r="A108" s="162" t="s">
        <v>112</v>
      </c>
      <c r="B108" s="249">
        <f t="shared" si="23"/>
        <v>0.17315325787072758</v>
      </c>
      <c r="C108" s="249">
        <f t="shared" si="23"/>
        <v>0.16628623162642947</v>
      </c>
      <c r="D108" s="249">
        <f t="shared" si="23"/>
        <v>0.16898867495962017</v>
      </c>
      <c r="E108" s="249">
        <f t="shared" si="23"/>
        <v>0.17058507906664819</v>
      </c>
      <c r="F108" s="249">
        <f t="shared" si="23"/>
        <v>0.16378061617249492</v>
      </c>
      <c r="G108" s="249">
        <f t="shared" si="23"/>
        <v>0.15270845384833029</v>
      </c>
      <c r="H108" s="249">
        <f t="shared" si="23"/>
        <v>0.15920366134531555</v>
      </c>
      <c r="I108" s="249">
        <f t="shared" si="23"/>
        <v>0.15995283872978019</v>
      </c>
      <c r="J108" s="249">
        <f t="shared" si="23"/>
        <v>0.14867331164306219</v>
      </c>
      <c r="K108" s="249">
        <f t="shared" si="23"/>
        <v>0.14053547408006253</v>
      </c>
      <c r="L108" s="249">
        <f t="shared" si="23"/>
        <v>0.13610209700545581</v>
      </c>
      <c r="M108" s="249">
        <f t="shared" si="23"/>
        <v>0.12811448716239185</v>
      </c>
      <c r="N108" s="249">
        <f t="shared" si="23"/>
        <v>0.12773665235628112</v>
      </c>
      <c r="O108" s="249">
        <f t="shared" si="23"/>
        <v>0.11960080380161323</v>
      </c>
      <c r="P108" s="249">
        <f t="shared" si="23"/>
        <v>0.11947212774643154</v>
      </c>
      <c r="Q108" s="249">
        <f t="shared" si="23"/>
        <v>0.11414847014981781</v>
      </c>
      <c r="R108" s="249">
        <f t="shared" si="23"/>
        <v>0.10878467294399041</v>
      </c>
      <c r="S108" s="249">
        <f t="shared" si="23"/>
        <v>0.10401844604647732</v>
      </c>
      <c r="T108" s="249">
        <f t="shared" si="23"/>
        <v>0.10026064195500339</v>
      </c>
      <c r="U108" s="249">
        <f t="shared" si="23"/>
        <v>0.10281744116456287</v>
      </c>
      <c r="V108" s="249">
        <f t="shared" si="23"/>
        <v>0.10153971919481812</v>
      </c>
      <c r="W108" s="249">
        <f t="shared" si="23"/>
        <v>0.10453214777692123</v>
      </c>
      <c r="DA108" s="149"/>
    </row>
    <row r="109" spans="1:105" ht="11.5" customHeight="1" x14ac:dyDescent="0.35">
      <c r="A109" s="162" t="s">
        <v>113</v>
      </c>
      <c r="B109" s="249">
        <f t="shared" si="23"/>
        <v>0.51525644210940036</v>
      </c>
      <c r="C109" s="249">
        <f t="shared" si="23"/>
        <v>0.50645017364197054</v>
      </c>
      <c r="D109" s="249">
        <f t="shared" si="23"/>
        <v>0.48865955721875814</v>
      </c>
      <c r="E109" s="249">
        <f t="shared" si="23"/>
        <v>0.47460954383347081</v>
      </c>
      <c r="F109" s="249">
        <f t="shared" si="23"/>
        <v>0.46995001875590364</v>
      </c>
      <c r="G109" s="249">
        <f t="shared" si="23"/>
        <v>0.47725382168987673</v>
      </c>
      <c r="H109" s="249">
        <f t="shared" si="23"/>
        <v>0.46813508677759552</v>
      </c>
      <c r="I109" s="249">
        <f t="shared" si="23"/>
        <v>0.45855837375492797</v>
      </c>
      <c r="J109" s="249">
        <f t="shared" si="23"/>
        <v>0.45611019816233811</v>
      </c>
      <c r="K109" s="249">
        <f t="shared" si="23"/>
        <v>0.44364681459005484</v>
      </c>
      <c r="L109" s="249">
        <f t="shared" si="23"/>
        <v>0.43986227472273426</v>
      </c>
      <c r="M109" s="249">
        <f t="shared" si="23"/>
        <v>0.45584534890142553</v>
      </c>
      <c r="N109" s="249">
        <f t="shared" si="23"/>
        <v>0.4538455355490319</v>
      </c>
      <c r="O109" s="249">
        <f t="shared" si="23"/>
        <v>0.46249054913962723</v>
      </c>
      <c r="P109" s="249">
        <f t="shared" si="23"/>
        <v>0.46846561210381249</v>
      </c>
      <c r="Q109" s="249">
        <f t="shared" si="23"/>
        <v>0.47404166663708447</v>
      </c>
      <c r="R109" s="249">
        <f t="shared" si="23"/>
        <v>0.47160211463946144</v>
      </c>
      <c r="S109" s="249">
        <f t="shared" si="23"/>
        <v>0.46625326077636053</v>
      </c>
      <c r="T109" s="249">
        <f t="shared" si="23"/>
        <v>0.46936132523602908</v>
      </c>
      <c r="U109" s="249">
        <f t="shared" si="23"/>
        <v>0.46682980818838526</v>
      </c>
      <c r="V109" s="249">
        <f t="shared" si="23"/>
        <v>0.46454087334651256</v>
      </c>
      <c r="W109" s="249">
        <f t="shared" si="23"/>
        <v>0.45664031186884946</v>
      </c>
      <c r="DA109" s="149"/>
    </row>
    <row r="110" spans="1:105" ht="11.5" customHeight="1" x14ac:dyDescent="0.35">
      <c r="A110" s="230" t="s">
        <v>54</v>
      </c>
      <c r="B110" s="250">
        <f t="shared" si="23"/>
        <v>0.14466429520339014</v>
      </c>
      <c r="C110" s="250">
        <f t="shared" si="23"/>
        <v>0.15945284238892413</v>
      </c>
      <c r="D110" s="250">
        <f t="shared" si="23"/>
        <v>0.16946909084076237</v>
      </c>
      <c r="E110" s="250">
        <f t="shared" si="23"/>
        <v>0.17800430497932249</v>
      </c>
      <c r="F110" s="250">
        <f t="shared" si="23"/>
        <v>0.18712259780731261</v>
      </c>
      <c r="G110" s="250">
        <f t="shared" si="23"/>
        <v>0.19289856956346335</v>
      </c>
      <c r="H110" s="250">
        <f t="shared" si="23"/>
        <v>0.19674153401792746</v>
      </c>
      <c r="I110" s="250">
        <f t="shared" si="23"/>
        <v>0.20350955765526563</v>
      </c>
      <c r="J110" s="250">
        <f t="shared" si="23"/>
        <v>0.21726994391628998</v>
      </c>
      <c r="K110" s="250">
        <f t="shared" si="23"/>
        <v>0.23607048644121553</v>
      </c>
      <c r="L110" s="250">
        <f t="shared" si="23"/>
        <v>0.23946469426096098</v>
      </c>
      <c r="M110" s="250">
        <f t="shared" si="23"/>
        <v>0.23331279944032218</v>
      </c>
      <c r="N110" s="250">
        <f t="shared" si="23"/>
        <v>0.23499434709625394</v>
      </c>
      <c r="O110" s="250">
        <f t="shared" si="23"/>
        <v>0.23704253419056528</v>
      </c>
      <c r="P110" s="250">
        <f t="shared" si="23"/>
        <v>0.23265981749657363</v>
      </c>
      <c r="Q110" s="250">
        <f t="shared" si="23"/>
        <v>0.23842217929092388</v>
      </c>
      <c r="R110" s="250">
        <f t="shared" si="23"/>
        <v>0.24391475560301687</v>
      </c>
      <c r="S110" s="250">
        <f t="shared" si="23"/>
        <v>0.2562265820642779</v>
      </c>
      <c r="T110" s="250">
        <f t="shared" si="23"/>
        <v>0.25551993092357156</v>
      </c>
      <c r="U110" s="250">
        <f t="shared" si="23"/>
        <v>0.26042913406002821</v>
      </c>
      <c r="V110" s="250">
        <f t="shared" si="23"/>
        <v>0.24876533185108868</v>
      </c>
      <c r="W110" s="250">
        <f t="shared" si="23"/>
        <v>0.26567553515598336</v>
      </c>
      <c r="DA110" s="232"/>
    </row>
    <row r="111" spans="1:105" ht="11.5" customHeight="1" x14ac:dyDescent="0.35">
      <c r="A111" s="153" t="s">
        <v>47</v>
      </c>
      <c r="B111" s="246">
        <f t="shared" ref="B111:W113" si="24">IF(B10=0,0,B10/B$10)</f>
        <v>1</v>
      </c>
      <c r="C111" s="246">
        <f t="shared" si="24"/>
        <v>1</v>
      </c>
      <c r="D111" s="246">
        <f t="shared" si="24"/>
        <v>1</v>
      </c>
      <c r="E111" s="246">
        <f t="shared" si="24"/>
        <v>1</v>
      </c>
      <c r="F111" s="246">
        <f t="shared" si="24"/>
        <v>1</v>
      </c>
      <c r="G111" s="246">
        <f t="shared" si="24"/>
        <v>1</v>
      </c>
      <c r="H111" s="246">
        <f t="shared" si="24"/>
        <v>1</v>
      </c>
      <c r="I111" s="246">
        <f t="shared" si="24"/>
        <v>1</v>
      </c>
      <c r="J111" s="246">
        <f t="shared" si="24"/>
        <v>1</v>
      </c>
      <c r="K111" s="246">
        <f t="shared" si="24"/>
        <v>1</v>
      </c>
      <c r="L111" s="246">
        <f t="shared" si="24"/>
        <v>1</v>
      </c>
      <c r="M111" s="246">
        <f t="shared" si="24"/>
        <v>1</v>
      </c>
      <c r="N111" s="246">
        <f t="shared" si="24"/>
        <v>1</v>
      </c>
      <c r="O111" s="246">
        <f t="shared" si="24"/>
        <v>1</v>
      </c>
      <c r="P111" s="246">
        <f t="shared" si="24"/>
        <v>1</v>
      </c>
      <c r="Q111" s="246">
        <f t="shared" si="24"/>
        <v>1</v>
      </c>
      <c r="R111" s="246">
        <f t="shared" si="24"/>
        <v>1</v>
      </c>
      <c r="S111" s="246">
        <f t="shared" si="24"/>
        <v>1</v>
      </c>
      <c r="T111" s="246">
        <f t="shared" si="24"/>
        <v>1</v>
      </c>
      <c r="U111" s="246">
        <f t="shared" si="24"/>
        <v>1</v>
      </c>
      <c r="V111" s="246">
        <f t="shared" si="24"/>
        <v>1</v>
      </c>
      <c r="W111" s="246">
        <f t="shared" si="24"/>
        <v>1</v>
      </c>
      <c r="DA111" s="155"/>
    </row>
    <row r="112" spans="1:105" ht="11.5" customHeight="1" x14ac:dyDescent="0.35">
      <c r="A112" s="200" t="s">
        <v>112</v>
      </c>
      <c r="B112" s="249">
        <f t="shared" si="24"/>
        <v>0.25329506041519478</v>
      </c>
      <c r="C112" s="249">
        <f t="shared" si="24"/>
        <v>0.25088769346771589</v>
      </c>
      <c r="D112" s="249">
        <f t="shared" si="24"/>
        <v>0.25984055744143841</v>
      </c>
      <c r="E112" s="249">
        <f t="shared" si="24"/>
        <v>0.27159216028200844</v>
      </c>
      <c r="F112" s="249">
        <f t="shared" si="24"/>
        <v>0.27754598770370981</v>
      </c>
      <c r="G112" s="249">
        <f t="shared" si="24"/>
        <v>0.26777212293604152</v>
      </c>
      <c r="H112" s="249">
        <f t="shared" si="24"/>
        <v>0.27525911062855185</v>
      </c>
      <c r="I112" s="249">
        <f t="shared" si="24"/>
        <v>0.27289929271571195</v>
      </c>
      <c r="J112" s="249">
        <f t="shared" si="24"/>
        <v>0.27750580571745243</v>
      </c>
      <c r="K112" s="249">
        <f t="shared" si="24"/>
        <v>0.28576468603496707</v>
      </c>
      <c r="L112" s="249">
        <f t="shared" si="24"/>
        <v>0.28016612716498929</v>
      </c>
      <c r="M112" s="249">
        <f t="shared" si="24"/>
        <v>0.27136670225305876</v>
      </c>
      <c r="N112" s="249">
        <f t="shared" si="24"/>
        <v>0.26859355730017664</v>
      </c>
      <c r="O112" s="249">
        <f t="shared" si="24"/>
        <v>0.25444490993008095</v>
      </c>
      <c r="P112" s="249">
        <f t="shared" si="24"/>
        <v>0.24949543924157702</v>
      </c>
      <c r="Q112" s="249">
        <f t="shared" si="24"/>
        <v>0.23946120159239892</v>
      </c>
      <c r="R112" s="249">
        <f t="shared" si="24"/>
        <v>0.22175684003259363</v>
      </c>
      <c r="S112" s="249">
        <f t="shared" si="24"/>
        <v>0.21628583498868556</v>
      </c>
      <c r="T112" s="249">
        <f t="shared" si="24"/>
        <v>0.22101021174581456</v>
      </c>
      <c r="U112" s="249">
        <f t="shared" si="24"/>
        <v>0.22150814128060251</v>
      </c>
      <c r="V112" s="249">
        <f t="shared" si="24"/>
        <v>0.20006241284976997</v>
      </c>
      <c r="W112" s="249">
        <f t="shared" si="24"/>
        <v>0.20612360951622935</v>
      </c>
      <c r="DA112" s="149"/>
    </row>
    <row r="113" spans="1:105" ht="11.5" customHeight="1" x14ac:dyDescent="0.35">
      <c r="A113" s="204" t="s">
        <v>113</v>
      </c>
      <c r="B113" s="251">
        <f t="shared" si="24"/>
        <v>0.74670493958480522</v>
      </c>
      <c r="C113" s="251">
        <f t="shared" si="24"/>
        <v>0.74911230653228422</v>
      </c>
      <c r="D113" s="251">
        <f t="shared" si="24"/>
        <v>0.74015944255856159</v>
      </c>
      <c r="E113" s="251">
        <f t="shared" si="24"/>
        <v>0.7284078397179915</v>
      </c>
      <c r="F113" s="251">
        <f t="shared" si="24"/>
        <v>0.72245401229629025</v>
      </c>
      <c r="G113" s="251">
        <f t="shared" si="24"/>
        <v>0.73222787706395842</v>
      </c>
      <c r="H113" s="251">
        <f t="shared" si="24"/>
        <v>0.72474088937144809</v>
      </c>
      <c r="I113" s="251">
        <f t="shared" si="24"/>
        <v>0.72710070728428799</v>
      </c>
      <c r="J113" s="251">
        <f t="shared" si="24"/>
        <v>0.72249419428254757</v>
      </c>
      <c r="K113" s="251">
        <f t="shared" si="24"/>
        <v>0.71423531396503293</v>
      </c>
      <c r="L113" s="251">
        <f t="shared" si="24"/>
        <v>0.71983387283501066</v>
      </c>
      <c r="M113" s="251">
        <f t="shared" si="24"/>
        <v>0.72863329774694119</v>
      </c>
      <c r="N113" s="251">
        <f t="shared" si="24"/>
        <v>0.73140644269982336</v>
      </c>
      <c r="O113" s="251">
        <f t="shared" si="24"/>
        <v>0.74555509006991905</v>
      </c>
      <c r="P113" s="251">
        <f t="shared" si="24"/>
        <v>0.75050456075842298</v>
      </c>
      <c r="Q113" s="251">
        <f t="shared" si="24"/>
        <v>0.76053879840760108</v>
      </c>
      <c r="R113" s="251">
        <f t="shared" si="24"/>
        <v>0.77824315996740634</v>
      </c>
      <c r="S113" s="251">
        <f t="shared" si="24"/>
        <v>0.78371416501131441</v>
      </c>
      <c r="T113" s="251">
        <f t="shared" si="24"/>
        <v>0.77898978825418541</v>
      </c>
      <c r="U113" s="251">
        <f t="shared" si="24"/>
        <v>0.77849185871939741</v>
      </c>
      <c r="V113" s="251">
        <f t="shared" si="24"/>
        <v>0.79993758715023011</v>
      </c>
      <c r="W113" s="251">
        <f t="shared" si="24"/>
        <v>0.79387639048377068</v>
      </c>
      <c r="DA113" s="166"/>
    </row>
    <row r="114" spans="1:105" ht="11.5" customHeight="1" x14ac:dyDescent="0.3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5" customHeight="1" x14ac:dyDescent="0.35">
      <c r="A115" s="150" t="s">
        <v>48</v>
      </c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DA115" s="152"/>
    </row>
    <row r="116" spans="1:105" ht="11.5" customHeight="1" x14ac:dyDescent="0.35">
      <c r="A116" s="153" t="s">
        <v>7</v>
      </c>
      <c r="B116" s="246">
        <f t="shared" ref="B116:W121" si="25">IF(B15=0,0,B15/B$15)</f>
        <v>1</v>
      </c>
      <c r="C116" s="246">
        <f t="shared" si="25"/>
        <v>1</v>
      </c>
      <c r="D116" s="246">
        <f t="shared" si="25"/>
        <v>1</v>
      </c>
      <c r="E116" s="246">
        <f t="shared" si="25"/>
        <v>1</v>
      </c>
      <c r="F116" s="246">
        <f t="shared" si="25"/>
        <v>1</v>
      </c>
      <c r="G116" s="246">
        <f t="shared" si="25"/>
        <v>1</v>
      </c>
      <c r="H116" s="246">
        <f t="shared" si="25"/>
        <v>1</v>
      </c>
      <c r="I116" s="246">
        <f t="shared" si="25"/>
        <v>1</v>
      </c>
      <c r="J116" s="246">
        <f t="shared" si="25"/>
        <v>1</v>
      </c>
      <c r="K116" s="246">
        <f t="shared" si="25"/>
        <v>1</v>
      </c>
      <c r="L116" s="246">
        <f t="shared" si="25"/>
        <v>1</v>
      </c>
      <c r="M116" s="246">
        <f t="shared" si="25"/>
        <v>1</v>
      </c>
      <c r="N116" s="246">
        <f t="shared" si="25"/>
        <v>1</v>
      </c>
      <c r="O116" s="246">
        <f t="shared" si="25"/>
        <v>1</v>
      </c>
      <c r="P116" s="246">
        <f t="shared" si="25"/>
        <v>1</v>
      </c>
      <c r="Q116" s="246">
        <f t="shared" si="25"/>
        <v>1</v>
      </c>
      <c r="R116" s="246">
        <f t="shared" si="25"/>
        <v>1</v>
      </c>
      <c r="S116" s="246">
        <f t="shared" si="25"/>
        <v>1</v>
      </c>
      <c r="T116" s="246">
        <f t="shared" si="25"/>
        <v>1</v>
      </c>
      <c r="U116" s="246">
        <f t="shared" si="25"/>
        <v>1</v>
      </c>
      <c r="V116" s="246">
        <f t="shared" si="25"/>
        <v>1</v>
      </c>
      <c r="W116" s="246">
        <f t="shared" si="25"/>
        <v>1</v>
      </c>
      <c r="DA116" s="155"/>
    </row>
    <row r="117" spans="1:105" ht="11.5" customHeight="1" x14ac:dyDescent="0.35">
      <c r="A117" s="227" t="s">
        <v>55</v>
      </c>
      <c r="B117" s="247">
        <f t="shared" si="25"/>
        <v>0.27573437551469848</v>
      </c>
      <c r="C117" s="247">
        <f t="shared" si="25"/>
        <v>0.28304183570765079</v>
      </c>
      <c r="D117" s="247">
        <f t="shared" si="25"/>
        <v>0.27882184026722734</v>
      </c>
      <c r="E117" s="247">
        <f t="shared" si="25"/>
        <v>0.27560393910435654</v>
      </c>
      <c r="F117" s="247">
        <f t="shared" si="25"/>
        <v>0.27787594238744467</v>
      </c>
      <c r="G117" s="247">
        <f t="shared" si="25"/>
        <v>0.27440578883452688</v>
      </c>
      <c r="H117" s="247">
        <f t="shared" si="25"/>
        <v>0.2851000782954396</v>
      </c>
      <c r="I117" s="247">
        <f t="shared" si="25"/>
        <v>0.2839890662558654</v>
      </c>
      <c r="J117" s="247">
        <f t="shared" si="25"/>
        <v>0.28434925711838138</v>
      </c>
      <c r="K117" s="247">
        <f t="shared" si="25"/>
        <v>0.28182192891622115</v>
      </c>
      <c r="L117" s="247">
        <f t="shared" si="25"/>
        <v>0.28370679111369834</v>
      </c>
      <c r="M117" s="247">
        <f t="shared" si="25"/>
        <v>0.28330576827152776</v>
      </c>
      <c r="N117" s="247">
        <f t="shared" si="25"/>
        <v>0.27923491945509127</v>
      </c>
      <c r="O117" s="247">
        <f t="shared" si="25"/>
        <v>0.27951193725865969</v>
      </c>
      <c r="P117" s="247">
        <f t="shared" si="25"/>
        <v>0.27946676955786015</v>
      </c>
      <c r="Q117" s="247">
        <f t="shared" si="25"/>
        <v>0.26559103014225638</v>
      </c>
      <c r="R117" s="247">
        <f t="shared" si="25"/>
        <v>0.26256992548404773</v>
      </c>
      <c r="S117" s="247">
        <f t="shared" si="25"/>
        <v>0.26439069797682169</v>
      </c>
      <c r="T117" s="247">
        <f t="shared" si="25"/>
        <v>0.26787745547512448</v>
      </c>
      <c r="U117" s="247">
        <f t="shared" si="25"/>
        <v>0.26966024240139841</v>
      </c>
      <c r="V117" s="247">
        <f t="shared" si="25"/>
        <v>0.27098385969871486</v>
      </c>
      <c r="W117" s="247">
        <f t="shared" si="25"/>
        <v>0.25367648947433324</v>
      </c>
      <c r="DA117" s="229"/>
    </row>
    <row r="118" spans="1:105" ht="11.5" customHeight="1" x14ac:dyDescent="0.35">
      <c r="A118" s="159" t="s">
        <v>53</v>
      </c>
      <c r="B118" s="248">
        <f t="shared" si="25"/>
        <v>0.66253342799599824</v>
      </c>
      <c r="C118" s="248">
        <f t="shared" si="25"/>
        <v>0.64611189486966525</v>
      </c>
      <c r="D118" s="248">
        <f t="shared" si="25"/>
        <v>0.64976859492239913</v>
      </c>
      <c r="E118" s="248">
        <f t="shared" si="25"/>
        <v>0.65194730362399433</v>
      </c>
      <c r="F118" s="248">
        <f t="shared" si="25"/>
        <v>0.64567653415395176</v>
      </c>
      <c r="G118" s="248">
        <f t="shared" si="25"/>
        <v>0.64650792792146161</v>
      </c>
      <c r="H118" s="248">
        <f t="shared" si="25"/>
        <v>0.63390510213078299</v>
      </c>
      <c r="I118" s="248">
        <f t="shared" si="25"/>
        <v>0.63524884699307893</v>
      </c>
      <c r="J118" s="248">
        <f t="shared" si="25"/>
        <v>0.62833506966334285</v>
      </c>
      <c r="K118" s="248">
        <f t="shared" si="25"/>
        <v>0.62005651946377527</v>
      </c>
      <c r="L118" s="248">
        <f t="shared" si="25"/>
        <v>0.61991310511056319</v>
      </c>
      <c r="M118" s="248">
        <f t="shared" si="25"/>
        <v>0.62273627151193067</v>
      </c>
      <c r="N118" s="248">
        <f t="shared" si="25"/>
        <v>0.62600315472965606</v>
      </c>
      <c r="O118" s="248">
        <f t="shared" si="25"/>
        <v>0.62488403511492996</v>
      </c>
      <c r="P118" s="248">
        <f t="shared" si="25"/>
        <v>0.62628837641945978</v>
      </c>
      <c r="Q118" s="248">
        <f t="shared" si="25"/>
        <v>0.63968732355967783</v>
      </c>
      <c r="R118" s="248">
        <f t="shared" si="25"/>
        <v>0.64633715634422417</v>
      </c>
      <c r="S118" s="248">
        <f t="shared" si="25"/>
        <v>0.64251370900397609</v>
      </c>
      <c r="T118" s="248">
        <f t="shared" si="25"/>
        <v>0.64046227563887248</v>
      </c>
      <c r="U118" s="248">
        <f t="shared" si="25"/>
        <v>0.63457682680023719</v>
      </c>
      <c r="V118" s="248">
        <f t="shared" si="25"/>
        <v>0.64077618527184821</v>
      </c>
      <c r="W118" s="248">
        <f t="shared" si="25"/>
        <v>0.65760878062832129</v>
      </c>
      <c r="DA118" s="161"/>
    </row>
    <row r="119" spans="1:105" ht="11.5" customHeight="1" x14ac:dyDescent="0.35">
      <c r="A119" s="162" t="s">
        <v>112</v>
      </c>
      <c r="B119" s="249">
        <f t="shared" si="25"/>
        <v>0.20017072832328517</v>
      </c>
      <c r="C119" s="249">
        <f t="shared" si="25"/>
        <v>0.18820224845342773</v>
      </c>
      <c r="D119" s="249">
        <f t="shared" si="25"/>
        <v>0.18940259806599227</v>
      </c>
      <c r="E119" s="249">
        <f t="shared" si="25"/>
        <v>0.1943949903117223</v>
      </c>
      <c r="F119" s="249">
        <f t="shared" si="25"/>
        <v>0.19297734765841068</v>
      </c>
      <c r="G119" s="249">
        <f t="shared" si="25"/>
        <v>0.18163530928342123</v>
      </c>
      <c r="H119" s="249">
        <f t="shared" si="25"/>
        <v>0.17659738724213822</v>
      </c>
      <c r="I119" s="249">
        <f t="shared" si="25"/>
        <v>0.18291132508265412</v>
      </c>
      <c r="J119" s="249">
        <f t="shared" si="25"/>
        <v>0.17708611296810409</v>
      </c>
      <c r="K119" s="249">
        <f t="shared" si="25"/>
        <v>0.16492527453354677</v>
      </c>
      <c r="L119" s="249">
        <f t="shared" si="25"/>
        <v>0.15920489685838299</v>
      </c>
      <c r="M119" s="249">
        <f t="shared" si="25"/>
        <v>0.15948709181411763</v>
      </c>
      <c r="N119" s="249">
        <f t="shared" si="25"/>
        <v>0.16089113634029509</v>
      </c>
      <c r="O119" s="249">
        <f t="shared" si="25"/>
        <v>0.1407144030046745</v>
      </c>
      <c r="P119" s="249">
        <f t="shared" si="25"/>
        <v>0.14061073536363944</v>
      </c>
      <c r="Q119" s="249">
        <f t="shared" si="25"/>
        <v>0.1363432104179092</v>
      </c>
      <c r="R119" s="249">
        <f t="shared" si="25"/>
        <v>0.13423357504303821</v>
      </c>
      <c r="S119" s="249">
        <f t="shared" si="25"/>
        <v>0.12839520718846978</v>
      </c>
      <c r="T119" s="249">
        <f t="shared" si="25"/>
        <v>0.12259983196130921</v>
      </c>
      <c r="U119" s="249">
        <f t="shared" si="25"/>
        <v>0.12412359810799534</v>
      </c>
      <c r="V119" s="249">
        <f t="shared" si="25"/>
        <v>0.12557039300124129</v>
      </c>
      <c r="W119" s="249">
        <f t="shared" si="25"/>
        <v>0.14030462921706757</v>
      </c>
      <c r="DA119" s="149"/>
    </row>
    <row r="120" spans="1:105" ht="11.5" customHeight="1" x14ac:dyDescent="0.35">
      <c r="A120" s="162" t="s">
        <v>113</v>
      </c>
      <c r="B120" s="249">
        <f t="shared" si="25"/>
        <v>0.46236269967271304</v>
      </c>
      <c r="C120" s="249">
        <f t="shared" si="25"/>
        <v>0.45790964641623744</v>
      </c>
      <c r="D120" s="249">
        <f t="shared" si="25"/>
        <v>0.46036599685640689</v>
      </c>
      <c r="E120" s="249">
        <f t="shared" si="25"/>
        <v>0.45755231331227209</v>
      </c>
      <c r="F120" s="249">
        <f t="shared" si="25"/>
        <v>0.45269918649554108</v>
      </c>
      <c r="G120" s="249">
        <f t="shared" si="25"/>
        <v>0.46487261863804041</v>
      </c>
      <c r="H120" s="249">
        <f t="shared" si="25"/>
        <v>0.45730771488864475</v>
      </c>
      <c r="I120" s="249">
        <f t="shared" si="25"/>
        <v>0.45233752191042481</v>
      </c>
      <c r="J120" s="249">
        <f t="shared" si="25"/>
        <v>0.45124895669523868</v>
      </c>
      <c r="K120" s="249">
        <f t="shared" si="25"/>
        <v>0.4551312449302285</v>
      </c>
      <c r="L120" s="249">
        <f t="shared" si="25"/>
        <v>0.46070820825218023</v>
      </c>
      <c r="M120" s="249">
        <f t="shared" si="25"/>
        <v>0.46324917969781298</v>
      </c>
      <c r="N120" s="249">
        <f t="shared" si="25"/>
        <v>0.465112018389361</v>
      </c>
      <c r="O120" s="249">
        <f t="shared" si="25"/>
        <v>0.48416963211025549</v>
      </c>
      <c r="P120" s="249">
        <f t="shared" si="25"/>
        <v>0.48567764105582034</v>
      </c>
      <c r="Q120" s="249">
        <f t="shared" si="25"/>
        <v>0.50334411314176863</v>
      </c>
      <c r="R120" s="249">
        <f t="shared" si="25"/>
        <v>0.51210358130118594</v>
      </c>
      <c r="S120" s="249">
        <f t="shared" si="25"/>
        <v>0.51411850181550645</v>
      </c>
      <c r="T120" s="249">
        <f t="shared" si="25"/>
        <v>0.51786244367756329</v>
      </c>
      <c r="U120" s="249">
        <f t="shared" si="25"/>
        <v>0.51045322869224175</v>
      </c>
      <c r="V120" s="249">
        <f t="shared" si="25"/>
        <v>0.51520579227060681</v>
      </c>
      <c r="W120" s="249">
        <f t="shared" si="25"/>
        <v>0.51730415141125374</v>
      </c>
      <c r="DA120" s="149"/>
    </row>
    <row r="121" spans="1:105" ht="11.5" customHeight="1" x14ac:dyDescent="0.35">
      <c r="A121" s="230" t="s">
        <v>54</v>
      </c>
      <c r="B121" s="250">
        <f t="shared" si="25"/>
        <v>6.1732196489303205E-2</v>
      </c>
      <c r="C121" s="250">
        <f t="shared" si="25"/>
        <v>7.0846269422683891E-2</v>
      </c>
      <c r="D121" s="250">
        <f t="shared" si="25"/>
        <v>7.1409564810373555E-2</v>
      </c>
      <c r="E121" s="250">
        <f t="shared" si="25"/>
        <v>7.2448757271649136E-2</v>
      </c>
      <c r="F121" s="250">
        <f t="shared" si="25"/>
        <v>7.6447523458603575E-2</v>
      </c>
      <c r="G121" s="250">
        <f t="shared" si="25"/>
        <v>7.9086283244011568E-2</v>
      </c>
      <c r="H121" s="250">
        <f t="shared" si="25"/>
        <v>8.0994819573777313E-2</v>
      </c>
      <c r="I121" s="250">
        <f t="shared" si="25"/>
        <v>8.0762086751055728E-2</v>
      </c>
      <c r="J121" s="250">
        <f t="shared" si="25"/>
        <v>8.7315673218275824E-2</v>
      </c>
      <c r="K121" s="250">
        <f t="shared" si="25"/>
        <v>9.8121551620003536E-2</v>
      </c>
      <c r="L121" s="250">
        <f t="shared" si="25"/>
        <v>9.6380103775738413E-2</v>
      </c>
      <c r="M121" s="250">
        <f t="shared" si="25"/>
        <v>9.3957960216541569E-2</v>
      </c>
      <c r="N121" s="250">
        <f t="shared" si="25"/>
        <v>9.4761925815252696E-2</v>
      </c>
      <c r="O121" s="250">
        <f t="shared" si="25"/>
        <v>9.5604027626410321E-2</v>
      </c>
      <c r="P121" s="250">
        <f t="shared" si="25"/>
        <v>9.4244854022680152E-2</v>
      </c>
      <c r="Q121" s="250">
        <f t="shared" si="25"/>
        <v>9.4721646298065787E-2</v>
      </c>
      <c r="R121" s="250">
        <f t="shared" si="25"/>
        <v>9.1092918171728168E-2</v>
      </c>
      <c r="S121" s="250">
        <f t="shared" si="25"/>
        <v>9.3095593019202116E-2</v>
      </c>
      <c r="T121" s="250">
        <f t="shared" si="25"/>
        <v>9.166026888600308E-2</v>
      </c>
      <c r="U121" s="250">
        <f t="shared" si="25"/>
        <v>9.5762930798364565E-2</v>
      </c>
      <c r="V121" s="250">
        <f t="shared" si="25"/>
        <v>8.8239955029436989E-2</v>
      </c>
      <c r="W121" s="250">
        <f t="shared" si="25"/>
        <v>8.871472989734551E-2</v>
      </c>
      <c r="DA121" s="232"/>
    </row>
    <row r="122" spans="1:105" ht="11.5" customHeight="1" x14ac:dyDescent="0.35">
      <c r="A122" s="153" t="s">
        <v>25</v>
      </c>
      <c r="B122" s="246">
        <f t="shared" ref="B122:W124" si="26">IF(B21=0,0,B21/B$21)</f>
        <v>1</v>
      </c>
      <c r="C122" s="246">
        <f t="shared" si="26"/>
        <v>1</v>
      </c>
      <c r="D122" s="246">
        <f t="shared" si="26"/>
        <v>1</v>
      </c>
      <c r="E122" s="246">
        <f t="shared" si="26"/>
        <v>1</v>
      </c>
      <c r="F122" s="246">
        <f t="shared" si="26"/>
        <v>1</v>
      </c>
      <c r="G122" s="246">
        <f t="shared" si="26"/>
        <v>1</v>
      </c>
      <c r="H122" s="246">
        <f t="shared" si="26"/>
        <v>1</v>
      </c>
      <c r="I122" s="246">
        <f t="shared" si="26"/>
        <v>1</v>
      </c>
      <c r="J122" s="246">
        <f t="shared" si="26"/>
        <v>1</v>
      </c>
      <c r="K122" s="246">
        <f t="shared" si="26"/>
        <v>1</v>
      </c>
      <c r="L122" s="246">
        <f t="shared" si="26"/>
        <v>1</v>
      </c>
      <c r="M122" s="246">
        <f t="shared" si="26"/>
        <v>1</v>
      </c>
      <c r="N122" s="246">
        <f t="shared" si="26"/>
        <v>1</v>
      </c>
      <c r="O122" s="246">
        <f t="shared" si="26"/>
        <v>1</v>
      </c>
      <c r="P122" s="246">
        <f t="shared" si="26"/>
        <v>1</v>
      </c>
      <c r="Q122" s="246">
        <f t="shared" si="26"/>
        <v>1</v>
      </c>
      <c r="R122" s="246">
        <f t="shared" si="26"/>
        <v>1</v>
      </c>
      <c r="S122" s="246">
        <f t="shared" si="26"/>
        <v>1</v>
      </c>
      <c r="T122" s="246">
        <f t="shared" si="26"/>
        <v>1</v>
      </c>
      <c r="U122" s="246">
        <f t="shared" si="26"/>
        <v>1</v>
      </c>
      <c r="V122" s="246">
        <f t="shared" si="26"/>
        <v>1</v>
      </c>
      <c r="W122" s="246">
        <f t="shared" si="26"/>
        <v>1</v>
      </c>
      <c r="DA122" s="155"/>
    </row>
    <row r="123" spans="1:105" ht="11.5" customHeight="1" x14ac:dyDescent="0.35">
      <c r="A123" s="200" t="s">
        <v>112</v>
      </c>
      <c r="B123" s="249">
        <f t="shared" si="26"/>
        <v>0.2163319070547523</v>
      </c>
      <c r="C123" s="249">
        <f t="shared" si="26"/>
        <v>0.20181960257304191</v>
      </c>
      <c r="D123" s="249">
        <f t="shared" si="26"/>
        <v>0.20101190077556871</v>
      </c>
      <c r="E123" s="249">
        <f t="shared" si="26"/>
        <v>0.19860887809744471</v>
      </c>
      <c r="F123" s="249">
        <f t="shared" si="26"/>
        <v>0.19583540957580278</v>
      </c>
      <c r="G123" s="249">
        <f t="shared" si="26"/>
        <v>0.19402567280719643</v>
      </c>
      <c r="H123" s="249">
        <f t="shared" si="26"/>
        <v>0.20615834220620097</v>
      </c>
      <c r="I123" s="249">
        <f t="shared" si="26"/>
        <v>0.20275321143780964</v>
      </c>
      <c r="J123" s="249">
        <f t="shared" si="26"/>
        <v>0.21460833027550077</v>
      </c>
      <c r="K123" s="249">
        <f t="shared" si="26"/>
        <v>0.21027348759186087</v>
      </c>
      <c r="L123" s="249">
        <f t="shared" si="26"/>
        <v>0.21531073715097646</v>
      </c>
      <c r="M123" s="249">
        <f t="shared" si="26"/>
        <v>0.19229923614843125</v>
      </c>
      <c r="N123" s="249">
        <f t="shared" si="26"/>
        <v>0.1900964184660178</v>
      </c>
      <c r="O123" s="249">
        <f t="shared" si="26"/>
        <v>0.1697046532582363</v>
      </c>
      <c r="P123" s="249">
        <f t="shared" si="26"/>
        <v>0.16539479491676493</v>
      </c>
      <c r="Q123" s="249">
        <f t="shared" si="26"/>
        <v>0.16517618242202681</v>
      </c>
      <c r="R123" s="249">
        <f t="shared" si="26"/>
        <v>0.1515486862544109</v>
      </c>
      <c r="S123" s="249">
        <f t="shared" si="26"/>
        <v>0.14607797330761638</v>
      </c>
      <c r="T123" s="249">
        <f t="shared" si="26"/>
        <v>0.14300561399433681</v>
      </c>
      <c r="U123" s="249">
        <f t="shared" si="26"/>
        <v>0.1490857474859334</v>
      </c>
      <c r="V123" s="249">
        <f t="shared" si="26"/>
        <v>0.13147812589237287</v>
      </c>
      <c r="W123" s="249">
        <f t="shared" si="26"/>
        <v>0.14880975741540051</v>
      </c>
      <c r="DA123" s="149"/>
    </row>
    <row r="124" spans="1:105" ht="11.5" customHeight="1" x14ac:dyDescent="0.35">
      <c r="A124" s="204" t="s">
        <v>113</v>
      </c>
      <c r="B124" s="251">
        <f t="shared" si="26"/>
        <v>0.78366809294524775</v>
      </c>
      <c r="C124" s="251">
        <f t="shared" si="26"/>
        <v>0.79818039742695801</v>
      </c>
      <c r="D124" s="251">
        <f t="shared" si="26"/>
        <v>0.79898809922443137</v>
      </c>
      <c r="E124" s="251">
        <f t="shared" si="26"/>
        <v>0.80139112190255524</v>
      </c>
      <c r="F124" s="251">
        <f t="shared" si="26"/>
        <v>0.80416459042419719</v>
      </c>
      <c r="G124" s="251">
        <f t="shared" si="26"/>
        <v>0.80597432719280349</v>
      </c>
      <c r="H124" s="251">
        <f t="shared" si="26"/>
        <v>0.793841657793799</v>
      </c>
      <c r="I124" s="251">
        <f t="shared" si="26"/>
        <v>0.79724678856219033</v>
      </c>
      <c r="J124" s="251">
        <f t="shared" si="26"/>
        <v>0.78539166972449914</v>
      </c>
      <c r="K124" s="251">
        <f t="shared" si="26"/>
        <v>0.78972651240813918</v>
      </c>
      <c r="L124" s="251">
        <f t="shared" si="26"/>
        <v>0.78468926284902352</v>
      </c>
      <c r="M124" s="251">
        <f t="shared" si="26"/>
        <v>0.80770076385156875</v>
      </c>
      <c r="N124" s="251">
        <f t="shared" si="26"/>
        <v>0.80990358153398223</v>
      </c>
      <c r="O124" s="251">
        <f t="shared" si="26"/>
        <v>0.83029534674176364</v>
      </c>
      <c r="P124" s="251">
        <f t="shared" si="26"/>
        <v>0.8346052050832351</v>
      </c>
      <c r="Q124" s="251">
        <f t="shared" si="26"/>
        <v>0.83482381757797319</v>
      </c>
      <c r="R124" s="251">
        <f t="shared" si="26"/>
        <v>0.84845131374558913</v>
      </c>
      <c r="S124" s="251">
        <f t="shared" si="26"/>
        <v>0.8539220266923836</v>
      </c>
      <c r="T124" s="251">
        <f t="shared" si="26"/>
        <v>0.85699438600566324</v>
      </c>
      <c r="U124" s="251">
        <f t="shared" si="26"/>
        <v>0.8509142525140666</v>
      </c>
      <c r="V124" s="251">
        <f t="shared" si="26"/>
        <v>0.86852187410762705</v>
      </c>
      <c r="W124" s="251">
        <f t="shared" si="26"/>
        <v>0.85119024258459952</v>
      </c>
      <c r="DA124" s="16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D11" zoomScale="80" zoomScaleNormal="80" workbookViewId="0">
      <selection activeCell="P58" sqref="P58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273" t="s">
        <v>122</v>
      </c>
      <c r="B1" s="273"/>
      <c r="C1" s="273"/>
      <c r="D1" s="273"/>
      <c r="E1" s="273"/>
      <c r="F1" s="273"/>
      <c r="G1" s="273"/>
      <c r="H1" s="273"/>
      <c r="I1" s="133"/>
      <c r="L1" s="273" t="s">
        <v>123</v>
      </c>
      <c r="M1" s="273"/>
      <c r="N1" s="273"/>
      <c r="O1" s="273"/>
      <c r="P1" s="273"/>
      <c r="Q1" s="273"/>
      <c r="R1" s="273"/>
      <c r="S1" s="273"/>
      <c r="T1" s="133"/>
    </row>
    <row r="2" spans="1:20" x14ac:dyDescent="0.35">
      <c r="A2" s="273"/>
      <c r="B2" s="273"/>
      <c r="C2" s="273"/>
      <c r="D2" s="273"/>
      <c r="E2" s="273"/>
      <c r="F2" s="273"/>
      <c r="G2" s="273"/>
      <c r="H2" s="273"/>
      <c r="I2" s="133"/>
      <c r="L2" s="273"/>
      <c r="M2" s="273"/>
      <c r="N2" s="273"/>
      <c r="O2" s="273"/>
      <c r="P2" s="273"/>
      <c r="Q2" s="273"/>
      <c r="R2" s="273"/>
      <c r="S2" s="273"/>
      <c r="T2" s="133"/>
    </row>
    <row r="4" spans="1:20" ht="18.5" x14ac:dyDescent="0.45">
      <c r="A4" s="272" t="s">
        <v>124</v>
      </c>
      <c r="B4" s="272"/>
      <c r="C4" s="272"/>
      <c r="D4" s="272"/>
      <c r="E4" s="272"/>
      <c r="F4" s="272"/>
      <c r="G4" s="272"/>
      <c r="H4" s="272"/>
      <c r="I4" s="135"/>
      <c r="L4" s="272" t="s">
        <v>124</v>
      </c>
      <c r="M4" s="272"/>
      <c r="N4" s="272"/>
      <c r="O4" s="272"/>
      <c r="P4" s="272"/>
      <c r="Q4" s="272"/>
      <c r="R4" s="272"/>
      <c r="S4" s="272"/>
      <c r="T4" s="135"/>
    </row>
    <row r="5" spans="1:20" ht="29" x14ac:dyDescent="0.35">
      <c r="A5" s="6" t="s">
        <v>125</v>
      </c>
      <c r="B5" s="8" t="s">
        <v>126</v>
      </c>
      <c r="C5" s="8" t="s">
        <v>127</v>
      </c>
      <c r="D5" s="8" t="s">
        <v>128</v>
      </c>
      <c r="E5" s="8" t="s">
        <v>129</v>
      </c>
      <c r="F5" s="8" t="s">
        <v>130</v>
      </c>
      <c r="G5" s="8" t="s">
        <v>131</v>
      </c>
      <c r="H5" s="8" t="s">
        <v>132</v>
      </c>
      <c r="I5" s="7" t="s">
        <v>133</v>
      </c>
      <c r="L5" s="6" t="s">
        <v>125</v>
      </c>
      <c r="M5" s="8" t="s">
        <v>126</v>
      </c>
      <c r="N5" s="8" t="s">
        <v>127</v>
      </c>
      <c r="O5" s="8" t="s">
        <v>128</v>
      </c>
      <c r="P5" s="8" t="s">
        <v>129</v>
      </c>
      <c r="Q5" s="8" t="s">
        <v>130</v>
      </c>
      <c r="R5" s="8" t="s">
        <v>131</v>
      </c>
      <c r="S5" s="8" t="s">
        <v>132</v>
      </c>
      <c r="T5" s="7" t="s">
        <v>133</v>
      </c>
    </row>
    <row r="6" spans="1:20" x14ac:dyDescent="0.35">
      <c r="A6" s="68" t="s">
        <v>134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135</v>
      </c>
      <c r="L6" s="68" t="s">
        <v>134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136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137</v>
      </c>
      <c r="L7" s="68" t="s">
        <v>136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138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139</v>
      </c>
      <c r="L8" s="68" t="s">
        <v>138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35">
      <c r="A9" s="68" t="s">
        <v>140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141</v>
      </c>
      <c r="L9" s="68" t="s">
        <v>140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142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142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143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143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272" t="s">
        <v>144</v>
      </c>
      <c r="B13" s="272"/>
      <c r="C13" s="272"/>
      <c r="D13" s="272"/>
      <c r="E13" s="272"/>
      <c r="F13" s="272"/>
      <c r="G13" s="272"/>
      <c r="H13" s="272"/>
      <c r="I13" s="135"/>
      <c r="L13" s="272" t="s">
        <v>144</v>
      </c>
      <c r="M13" s="272"/>
      <c r="N13" s="272"/>
      <c r="O13" s="272"/>
      <c r="P13" s="272"/>
      <c r="Q13" s="272"/>
      <c r="R13" s="272"/>
      <c r="S13" s="272"/>
      <c r="T13" s="135"/>
    </row>
    <row r="14" spans="1:20" ht="29" x14ac:dyDescent="0.35">
      <c r="A14" s="6" t="s">
        <v>125</v>
      </c>
      <c r="B14" s="8" t="s">
        <v>126</v>
      </c>
      <c r="C14" s="8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132</v>
      </c>
      <c r="I14" s="7" t="s">
        <v>133</v>
      </c>
      <c r="L14" s="6" t="s">
        <v>125</v>
      </c>
      <c r="M14" s="8" t="s">
        <v>126</v>
      </c>
      <c r="N14" s="8" t="s">
        <v>127</v>
      </c>
      <c r="O14" s="8" t="s">
        <v>128</v>
      </c>
      <c r="P14" s="8" t="s">
        <v>129</v>
      </c>
      <c r="Q14" s="8" t="s">
        <v>130</v>
      </c>
      <c r="R14" s="8" t="s">
        <v>131</v>
      </c>
      <c r="S14" s="8" t="s">
        <v>132</v>
      </c>
      <c r="T14" s="7" t="s">
        <v>133</v>
      </c>
    </row>
    <row r="15" spans="1:20" x14ac:dyDescent="0.35">
      <c r="A15" s="126" t="s">
        <v>134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134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136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136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JRC_2015_UE_Transports!Q80</f>
        <v>5936930.9914684212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5936930.9914684212</v>
      </c>
    </row>
    <row r="17" spans="1:20" x14ac:dyDescent="0.35">
      <c r="A17" s="126" t="s">
        <v>138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138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35">
      <c r="A18" s="126" t="s">
        <v>140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140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142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142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143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143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272" t="s">
        <v>145</v>
      </c>
      <c r="B22" s="272"/>
      <c r="C22" s="272"/>
      <c r="D22" s="272"/>
      <c r="E22" s="272"/>
      <c r="F22" s="272"/>
      <c r="G22" s="272"/>
      <c r="H22" s="272"/>
      <c r="I22" s="135"/>
      <c r="L22" s="272" t="s">
        <v>145</v>
      </c>
      <c r="M22" s="272"/>
      <c r="N22" s="272"/>
      <c r="O22" s="272"/>
      <c r="P22" s="272"/>
      <c r="Q22" s="272"/>
      <c r="R22" s="272"/>
      <c r="S22" s="272"/>
      <c r="T22" s="135"/>
    </row>
    <row r="23" spans="1:20" ht="29" x14ac:dyDescent="0.35">
      <c r="A23" s="6" t="s">
        <v>125</v>
      </c>
      <c r="B23" s="8" t="s">
        <v>126</v>
      </c>
      <c r="C23" s="8" t="s">
        <v>127</v>
      </c>
      <c r="D23" s="8" t="s">
        <v>128</v>
      </c>
      <c r="E23" s="8" t="s">
        <v>129</v>
      </c>
      <c r="F23" s="8" t="s">
        <v>130</v>
      </c>
      <c r="G23" s="8" t="s">
        <v>131</v>
      </c>
      <c r="H23" s="8" t="s">
        <v>132</v>
      </c>
      <c r="I23" s="7" t="s">
        <v>133</v>
      </c>
      <c r="L23" s="6" t="s">
        <v>125</v>
      </c>
      <c r="M23" s="8" t="s">
        <v>126</v>
      </c>
      <c r="N23" s="8" t="s">
        <v>127</v>
      </c>
      <c r="O23" s="8" t="s">
        <v>128</v>
      </c>
      <c r="P23" s="8" t="s">
        <v>129</v>
      </c>
      <c r="Q23" s="8" t="s">
        <v>130</v>
      </c>
      <c r="R23" s="8" t="s">
        <v>131</v>
      </c>
      <c r="S23" s="8" t="s">
        <v>132</v>
      </c>
      <c r="T23" s="7" t="s">
        <v>133</v>
      </c>
    </row>
    <row r="24" spans="1:20" x14ac:dyDescent="0.35">
      <c r="A24" s="1" t="s">
        <v>134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134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136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136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0.10996229542268539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0.10996229542268539</v>
      </c>
    </row>
    <row r="26" spans="1:20" x14ac:dyDescent="0.35">
      <c r="A26" s="1" t="s">
        <v>138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138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35">
      <c r="A27" s="1" t="s">
        <v>140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140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142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142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143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143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272" t="s">
        <v>146</v>
      </c>
      <c r="B33" s="272"/>
      <c r="C33" s="272"/>
      <c r="D33" s="272"/>
      <c r="E33" s="272"/>
      <c r="F33" s="272"/>
      <c r="G33" s="272"/>
      <c r="H33" s="272"/>
      <c r="I33" s="135"/>
      <c r="L33" s="272" t="s">
        <v>146</v>
      </c>
      <c r="M33" s="272"/>
      <c r="N33" s="272"/>
      <c r="O33" s="272"/>
      <c r="P33" s="272"/>
      <c r="Q33" s="272"/>
      <c r="R33" s="272"/>
      <c r="S33" s="272"/>
      <c r="T33" s="135"/>
    </row>
    <row r="34" spans="1:20" ht="29" x14ac:dyDescent="0.35">
      <c r="A34" s="6" t="s">
        <v>125</v>
      </c>
      <c r="B34" s="8" t="s">
        <v>126</v>
      </c>
      <c r="C34" s="8" t="s">
        <v>127</v>
      </c>
      <c r="D34" s="8" t="s">
        <v>128</v>
      </c>
      <c r="E34" s="8" t="s">
        <v>129</v>
      </c>
      <c r="F34" s="8" t="s">
        <v>130</v>
      </c>
      <c r="G34" s="8" t="s">
        <v>131</v>
      </c>
      <c r="H34" s="8" t="s">
        <v>132</v>
      </c>
      <c r="I34" s="7" t="s">
        <v>133</v>
      </c>
      <c r="L34" s="6" t="s">
        <v>125</v>
      </c>
      <c r="M34" s="8" t="s">
        <v>126</v>
      </c>
      <c r="N34" s="8" t="s">
        <v>127</v>
      </c>
      <c r="O34" s="8" t="s">
        <v>128</v>
      </c>
      <c r="P34" s="8" t="s">
        <v>129</v>
      </c>
      <c r="Q34" s="8" t="s">
        <v>130</v>
      </c>
      <c r="R34" s="8" t="s">
        <v>131</v>
      </c>
      <c r="S34" s="8" t="s">
        <v>132</v>
      </c>
      <c r="T34" s="7" t="s">
        <v>133</v>
      </c>
    </row>
    <row r="35" spans="1:20" x14ac:dyDescent="0.35">
      <c r="A35" s="117" t="s">
        <v>134</v>
      </c>
      <c r="B35" s="73">
        <f>'Raw data JRC Other'!W70</f>
        <v>2803879</v>
      </c>
      <c r="C35" s="73">
        <f>'Raw data JRC Other'!W49</f>
        <v>1620183</v>
      </c>
      <c r="D35" s="73">
        <f>'Raw data JRC Other'!W48+'Raw data JRC Other'!W52</f>
        <v>147691960</v>
      </c>
      <c r="E35" s="73">
        <f>'Raw data JRC Other'!W51</f>
        <v>119446599</v>
      </c>
      <c r="F35" s="73">
        <f>'Raw data JRC Other'!W62</f>
        <v>1844143</v>
      </c>
      <c r="G35" s="73">
        <f>'Raw data JRC Other'!W47</f>
        <v>7874290</v>
      </c>
      <c r="H35" s="73">
        <f>'Raw data JRC Other'!W45-SUM(Calculations!B35:G35)</f>
        <v>41503</v>
      </c>
      <c r="I35" s="136">
        <f>SUM(B35:H35)</f>
        <v>281322557</v>
      </c>
      <c r="L35" s="117" t="s">
        <v>134</v>
      </c>
      <c r="M35" s="73">
        <f>'Raw data JRC Other'!W134</f>
        <v>384830</v>
      </c>
      <c r="N35" s="73">
        <f>'Raw data JRC Other'!W113</f>
        <v>174724</v>
      </c>
      <c r="O35" s="73">
        <f>'Raw data JRC Other'!W112+'Raw data JRC Other'!W116</f>
        <v>2441501</v>
      </c>
      <c r="P35" s="73">
        <f>'Raw data JRC Other'!W115</f>
        <v>29427123</v>
      </c>
      <c r="Q35" s="73">
        <f>'Raw data JRC Other'!W126</f>
        <v>220122</v>
      </c>
      <c r="R35" s="73">
        <f>'Raw data JRC Other'!W111</f>
        <v>292463</v>
      </c>
      <c r="S35" s="73">
        <f>'Raw data JRC Other'!W109-SUM(Calculations!M35:R35)</f>
        <v>5789</v>
      </c>
      <c r="T35" s="136">
        <f>SUM(M35:S35)</f>
        <v>32946552</v>
      </c>
    </row>
    <row r="36" spans="1:20" x14ac:dyDescent="0.35">
      <c r="A36" s="117" t="s">
        <v>136</v>
      </c>
      <c r="B36" s="73">
        <f>'Raw data JRC Other'!W100</f>
        <v>12983</v>
      </c>
      <c r="C36" s="73">
        <f>'Raw data JRC Other'!W82</f>
        <v>51231</v>
      </c>
      <c r="D36" s="73">
        <f>'Raw data JRC Other'!W81+'Raw data JRC Other'!W84</f>
        <v>3776</v>
      </c>
      <c r="E36" s="73">
        <f>'Raw data JRC Other'!W83</f>
        <v>739026</v>
      </c>
      <c r="F36" s="73">
        <f>'Raw data JRC Other'!W93</f>
        <v>2766</v>
      </c>
      <c r="G36" s="73">
        <f>'Raw data JRC Other'!W80</f>
        <v>1832</v>
      </c>
      <c r="H36" s="73">
        <f>'Raw data JRC Other'!W78-SUM(Calculations!B36:G36)</f>
        <v>15</v>
      </c>
      <c r="I36" s="136">
        <f t="shared" ref="I36:I40" si="17">SUM(B36:H36)</f>
        <v>811629</v>
      </c>
      <c r="L36" s="117" t="s">
        <v>136</v>
      </c>
      <c r="M36" s="73">
        <f>'Raw data JRC Other'!W153+'Raw data JRC Other'!W172</f>
        <v>10</v>
      </c>
      <c r="N36" s="73">
        <f>'Raw data JRC Other'!W146+'Raw data JRC Other'!W165</f>
        <v>868</v>
      </c>
      <c r="O36" s="73">
        <f>'Raw data JRC Other'!W145+'Raw data JRC Other'!W164</f>
        <v>80</v>
      </c>
      <c r="P36" s="73">
        <f>'Raw data JRC Other'!W144+'Raw data JRC Other'!W163</f>
        <v>7006298</v>
      </c>
      <c r="Q36" s="73">
        <v>0</v>
      </c>
      <c r="R36" s="73">
        <v>0</v>
      </c>
      <c r="S36" s="73">
        <f>'Raw data JRC Other'!W142+'Raw data JRC Other'!W161-SUM(Calculations!M36:R36)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138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147</v>
      </c>
      <c r="L37" s="69" t="s">
        <v>138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35">
      <c r="A38" s="117" t="s">
        <v>140</v>
      </c>
      <c r="B38" s="73">
        <f>'Raw data JRC Other'!W185+'Raw data JRC Other'!W186+'Raw data JRC Other'!W187</f>
        <v>24078</v>
      </c>
      <c r="C38" s="73">
        <v>0</v>
      </c>
      <c r="D38" s="73">
        <v>0</v>
      </c>
      <c r="E38" s="73">
        <f>'Raw data JRC Other'!W184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140</v>
      </c>
      <c r="M38" s="73">
        <f>'Raw data JRC Other'!W190</f>
        <v>4782</v>
      </c>
      <c r="N38" s="73">
        <v>0</v>
      </c>
      <c r="O38" s="73">
        <v>0</v>
      </c>
      <c r="P38" s="73">
        <f>'Raw data JRC Other'!W189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142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142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143</v>
      </c>
      <c r="B40" s="73">
        <f>'Raw data JRC Other'!W39</f>
        <v>3519701</v>
      </c>
      <c r="C40" s="73">
        <v>0</v>
      </c>
      <c r="D40" s="73">
        <f>'Raw data JRC Other'!W34</f>
        <v>39549864</v>
      </c>
      <c r="E40" s="73">
        <f>'Raw data JRC Other'!W35</f>
        <v>0</v>
      </c>
      <c r="F40" s="73">
        <f>'Raw data JRC Other'!W37</f>
        <v>0</v>
      </c>
      <c r="G40" s="73">
        <v>0</v>
      </c>
      <c r="H40" s="73">
        <f>'Raw data JRC Other'!W32-SUM(Calculations!B40:G40)</f>
        <v>0</v>
      </c>
      <c r="I40" s="136">
        <f t="shared" si="17"/>
        <v>43069565</v>
      </c>
      <c r="L40" s="117" t="s">
        <v>143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272" t="s">
        <v>148</v>
      </c>
      <c r="B43" s="272"/>
      <c r="C43" s="272"/>
      <c r="D43" s="272"/>
      <c r="E43" s="272"/>
      <c r="F43" s="272"/>
      <c r="G43" s="272"/>
      <c r="H43" s="272"/>
      <c r="I43" s="135"/>
      <c r="L43" s="272" t="s">
        <v>148</v>
      </c>
      <c r="M43" s="272"/>
      <c r="N43" s="272"/>
      <c r="O43" s="272"/>
      <c r="P43" s="272"/>
      <c r="Q43" s="272"/>
      <c r="R43" s="272"/>
      <c r="S43" s="272"/>
      <c r="T43" s="135"/>
    </row>
    <row r="44" spans="1:20" ht="29" x14ac:dyDescent="0.35">
      <c r="A44" s="6" t="s">
        <v>125</v>
      </c>
      <c r="B44" s="8" t="s">
        <v>126</v>
      </c>
      <c r="C44" s="8" t="s">
        <v>127</v>
      </c>
      <c r="D44" s="8" t="s">
        <v>128</v>
      </c>
      <c r="E44" s="8" t="s">
        <v>129</v>
      </c>
      <c r="F44" s="8" t="s">
        <v>130</v>
      </c>
      <c r="G44" s="8" t="s">
        <v>131</v>
      </c>
      <c r="H44" s="8" t="s">
        <v>132</v>
      </c>
      <c r="I44" s="7" t="s">
        <v>133</v>
      </c>
      <c r="L44" s="6" t="s">
        <v>125</v>
      </c>
      <c r="M44" s="8" t="s">
        <v>126</v>
      </c>
      <c r="N44" s="8" t="s">
        <v>127</v>
      </c>
      <c r="O44" s="8" t="s">
        <v>128</v>
      </c>
      <c r="P44" s="8" t="s">
        <v>129</v>
      </c>
      <c r="Q44" s="8" t="s">
        <v>130</v>
      </c>
      <c r="R44" s="8" t="s">
        <v>131</v>
      </c>
      <c r="S44" s="8" t="s">
        <v>132</v>
      </c>
      <c r="T44" s="7" t="s">
        <v>133</v>
      </c>
    </row>
    <row r="45" spans="1:20" x14ac:dyDescent="0.35">
      <c r="A45" s="131" t="s">
        <v>134</v>
      </c>
      <c r="B45" s="73">
        <f>IDEES2021_TrRoad_tech!W12</f>
        <v>2035441</v>
      </c>
      <c r="C45" s="73">
        <f>IDEES2021_TrRoad_tech!W10</f>
        <v>1326093</v>
      </c>
      <c r="D45" s="73">
        <f>IDEES2021_TrRoad_tech!W7</f>
        <v>136334311</v>
      </c>
      <c r="E45" s="73">
        <f>IDEES2021_TrRoad_tech!W8</f>
        <v>104152218</v>
      </c>
      <c r="F45" s="73">
        <f>IDEES2021_TrRoad_tech!W11</f>
        <v>1900038</v>
      </c>
      <c r="G45" s="73">
        <f>IDEES2021_TrRoad_tech!W9</f>
        <v>8160425</v>
      </c>
      <c r="H45" s="73">
        <v>0</v>
      </c>
      <c r="I45" s="136">
        <f>SUM(B45:H45)</f>
        <v>253908526</v>
      </c>
      <c r="L45" s="131" t="s">
        <v>134</v>
      </c>
      <c r="M45" s="73">
        <f>IDEES2021_TrRoad_tech!W25</f>
        <v>167305</v>
      </c>
      <c r="N45" s="73">
        <f>IDEES2021_TrRoad_tech!W24</f>
        <v>172080</v>
      </c>
      <c r="O45" s="73">
        <f>IDEES2021_TrRoad_tech!W21</f>
        <v>2025326</v>
      </c>
      <c r="P45" s="73">
        <f>IDEES2021_TrRoad_tech!W22</f>
        <v>25445973</v>
      </c>
      <c r="Q45" s="73">
        <v>0</v>
      </c>
      <c r="R45" s="73">
        <f>IDEES2021_TrRoad_tech!W23</f>
        <v>308078</v>
      </c>
      <c r="S45" s="73">
        <v>0</v>
      </c>
      <c r="T45" s="136">
        <f t="shared" ref="T45:T50" si="21">SUM(M45:S45)</f>
        <v>28118762</v>
      </c>
    </row>
    <row r="46" spans="1:20" x14ac:dyDescent="0.35">
      <c r="A46" s="131" t="s">
        <v>136</v>
      </c>
      <c r="B46" s="73">
        <f>IDEES2021_TrRoad_tech!W18</f>
        <v>10787</v>
      </c>
      <c r="C46" s="73">
        <f>IDEES2021_TrRoad_tech!W17</f>
        <v>41157</v>
      </c>
      <c r="D46" s="73">
        <f>IDEES2021_TrRoad_tech!W14</f>
        <v>4506</v>
      </c>
      <c r="E46" s="73">
        <f>IDEES2021_TrRoad_tech!W15</f>
        <v>611121</v>
      </c>
      <c r="F46" s="73">
        <v>0</v>
      </c>
      <c r="G46" s="73">
        <f>IDEES2021_TrRoad_tech!W16</f>
        <v>1804</v>
      </c>
      <c r="H46" s="73">
        <v>0</v>
      </c>
      <c r="I46" s="136">
        <f t="shared" ref="I46:I50" si="22">SUM(B46:H46)</f>
        <v>669375</v>
      </c>
      <c r="L46" s="131" t="s">
        <v>136</v>
      </c>
      <c r="M46" s="73">
        <v>0</v>
      </c>
      <c r="N46" s="73">
        <v>0</v>
      </c>
      <c r="O46" s="73">
        <v>0</v>
      </c>
      <c r="P46" s="73">
        <f>IDEES2021_TrRoad_tech!W26</f>
        <v>5757605</v>
      </c>
      <c r="Q46" s="73">
        <f t="shared" ref="Q46:R46" si="23">Q36*(1-Q25)</f>
        <v>0</v>
      </c>
      <c r="R46" s="73">
        <f t="shared" si="23"/>
        <v>0</v>
      </c>
      <c r="S46" s="73">
        <v>0</v>
      </c>
      <c r="T46" s="136">
        <f t="shared" si="21"/>
        <v>5757605</v>
      </c>
    </row>
    <row r="47" spans="1:20" x14ac:dyDescent="0.35">
      <c r="A47" s="131" t="s">
        <v>138</v>
      </c>
      <c r="B47" s="73">
        <f t="shared" ref="B47:H47" si="24">B37*(1-B26)</f>
        <v>0</v>
      </c>
      <c r="C47" s="73">
        <f t="shared" si="24"/>
        <v>0</v>
      </c>
      <c r="D47" s="73">
        <f t="shared" si="24"/>
        <v>0</v>
      </c>
      <c r="E47" s="73">
        <f>(E37-E8)*SUM(IDEES2021_TrAvia_act!W45:W46)/SUM(IDEES2021_TrAvia_act!Q45:Q46)</f>
        <v>4248.026038533786</v>
      </c>
      <c r="F47" s="73">
        <f t="shared" si="24"/>
        <v>0</v>
      </c>
      <c r="G47" s="73">
        <f t="shared" si="24"/>
        <v>0</v>
      </c>
      <c r="H47" s="73">
        <f t="shared" si="24"/>
        <v>0</v>
      </c>
      <c r="I47" s="136">
        <f t="shared" si="22"/>
        <v>4248.026038533786</v>
      </c>
      <c r="L47" s="131" t="s">
        <v>138</v>
      </c>
      <c r="M47" s="73">
        <f t="shared" ref="M47:S47" si="25">M37*(1-M26)</f>
        <v>0</v>
      </c>
      <c r="N47" s="73">
        <f t="shared" si="25"/>
        <v>0</v>
      </c>
      <c r="O47" s="73">
        <f t="shared" si="25"/>
        <v>0</v>
      </c>
      <c r="P47" s="73">
        <f>P37*(1-P26)*SUM(IDEES2021_TrAvia_act!W49:W50)/SUM(IDEES2021_TrAvia_act!Q49:Q50)</f>
        <v>174.84426506184295</v>
      </c>
      <c r="Q47" s="73">
        <f t="shared" si="25"/>
        <v>0</v>
      </c>
      <c r="R47" s="73">
        <f t="shared" si="25"/>
        <v>0</v>
      </c>
      <c r="S47" s="73">
        <f t="shared" si="25"/>
        <v>0</v>
      </c>
      <c r="T47" s="136">
        <f t="shared" si="21"/>
        <v>174.84426506184295</v>
      </c>
    </row>
    <row r="48" spans="1:20" x14ac:dyDescent="0.35">
      <c r="A48" s="131" t="s">
        <v>140</v>
      </c>
      <c r="B48" s="73">
        <f>SUM(IDEES2021_TrRail_act!W27,IDEES2021_TrRail_act!W30,IDEES2021_TrRail_act!W31)</f>
        <v>22673.915249000001</v>
      </c>
      <c r="C48" s="73">
        <f t="shared" ref="C48:H48" si="26">C38*(1-C27)</f>
        <v>0</v>
      </c>
      <c r="D48" s="73">
        <f t="shared" si="26"/>
        <v>0</v>
      </c>
      <c r="E48" s="73">
        <f>IDEES2021_TrRail_act!W29</f>
        <v>3717.3778190000007</v>
      </c>
      <c r="F48" s="73">
        <f t="shared" si="26"/>
        <v>0</v>
      </c>
      <c r="G48" s="73">
        <f t="shared" si="26"/>
        <v>0</v>
      </c>
      <c r="H48" s="73">
        <f t="shared" si="26"/>
        <v>0</v>
      </c>
      <c r="I48" s="136">
        <f t="shared" si="22"/>
        <v>26391.293068000003</v>
      </c>
      <c r="L48" s="131" t="s">
        <v>140</v>
      </c>
      <c r="M48" s="73">
        <f>IDEES2021_TrRail_act!W34</f>
        <v>3470.6318039999996</v>
      </c>
      <c r="N48" s="73">
        <f t="shared" ref="N48:S48" si="27">N38*(1-N27)</f>
        <v>0</v>
      </c>
      <c r="O48" s="73">
        <f t="shared" si="27"/>
        <v>0</v>
      </c>
      <c r="P48" s="73">
        <f>IDEES2021_TrRail_act!W33</f>
        <v>652.39031099999988</v>
      </c>
      <c r="Q48" s="73">
        <f t="shared" si="27"/>
        <v>0</v>
      </c>
      <c r="R48" s="73">
        <f t="shared" si="27"/>
        <v>0</v>
      </c>
      <c r="S48" s="73">
        <f t="shared" si="27"/>
        <v>0</v>
      </c>
      <c r="T48" s="136">
        <f t="shared" si="21"/>
        <v>4123.0221149999998</v>
      </c>
    </row>
    <row r="49" spans="1:20" x14ac:dyDescent="0.35">
      <c r="A49" s="131" t="s">
        <v>142</v>
      </c>
      <c r="B49" s="73">
        <f t="shared" ref="B49:H49" si="28">B39*(1-B28)</f>
        <v>0</v>
      </c>
      <c r="C49" s="73">
        <f t="shared" si="28"/>
        <v>0</v>
      </c>
      <c r="D49" s="73">
        <f t="shared" si="28"/>
        <v>0</v>
      </c>
      <c r="E49" s="73">
        <f t="shared" si="28"/>
        <v>0</v>
      </c>
      <c r="F49" s="73">
        <f t="shared" si="28"/>
        <v>0</v>
      </c>
      <c r="G49" s="73">
        <f t="shared" si="28"/>
        <v>0</v>
      </c>
      <c r="H49" s="73">
        <f t="shared" si="28"/>
        <v>0</v>
      </c>
      <c r="I49" s="136">
        <f t="shared" si="22"/>
        <v>0</v>
      </c>
      <c r="L49" s="131" t="s">
        <v>142</v>
      </c>
      <c r="M49" s="73">
        <f t="shared" ref="M49:S49" si="29">M39*(1-M28)</f>
        <v>0</v>
      </c>
      <c r="N49" s="73">
        <f t="shared" si="29"/>
        <v>0</v>
      </c>
      <c r="O49" s="73">
        <f t="shared" si="29"/>
        <v>0</v>
      </c>
      <c r="P49" s="73">
        <f t="shared" si="29"/>
        <v>0</v>
      </c>
      <c r="Q49" s="73">
        <f t="shared" si="29"/>
        <v>0</v>
      </c>
      <c r="R49" s="73">
        <f t="shared" si="29"/>
        <v>0</v>
      </c>
      <c r="S49" s="73">
        <f t="shared" si="29"/>
        <v>0</v>
      </c>
      <c r="T49" s="136">
        <f t="shared" si="21"/>
        <v>0</v>
      </c>
    </row>
    <row r="50" spans="1:20" x14ac:dyDescent="0.35">
      <c r="A50" s="131" t="s">
        <v>143</v>
      </c>
      <c r="B50" s="73">
        <f>IDEES2021_TrRoad_tech!W5*('Raw data JRC Other'!W39/'Raw data JRC Other'!W32)</f>
        <v>3164942.7734222766</v>
      </c>
      <c r="C50" s="73">
        <f t="shared" ref="C50:H50" si="30">C40*(1-C29)</f>
        <v>0</v>
      </c>
      <c r="D50" s="73">
        <f>IDEES2021_TrRoad_tech!W5*('Raw data JRC Other'!W33/'Raw data JRC Other'!W32)</f>
        <v>35563548.226577722</v>
      </c>
      <c r="E50" s="73">
        <f t="shared" si="30"/>
        <v>0</v>
      </c>
      <c r="F50" s="73">
        <f t="shared" si="30"/>
        <v>0</v>
      </c>
      <c r="G50" s="73">
        <f t="shared" si="30"/>
        <v>0</v>
      </c>
      <c r="H50" s="73">
        <f t="shared" si="30"/>
        <v>0</v>
      </c>
      <c r="I50" s="136">
        <f t="shared" si="22"/>
        <v>38728491</v>
      </c>
      <c r="L50" s="131" t="s">
        <v>143</v>
      </c>
      <c r="M50" s="73">
        <f t="shared" ref="M50:S50" si="31">M40*(1-M29)</f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136">
        <f t="shared" si="21"/>
        <v>0</v>
      </c>
    </row>
    <row r="53" spans="1:20" ht="18.5" x14ac:dyDescent="0.45">
      <c r="L53" s="137" t="s">
        <v>149</v>
      </c>
      <c r="M53" s="8" t="s">
        <v>126</v>
      </c>
      <c r="N53" s="8" t="s">
        <v>127</v>
      </c>
      <c r="O53" s="8" t="s">
        <v>128</v>
      </c>
      <c r="P53" s="8" t="s">
        <v>129</v>
      </c>
      <c r="Q53" s="8" t="s">
        <v>130</v>
      </c>
      <c r="R53" s="8" t="s">
        <v>131</v>
      </c>
      <c r="S53" s="8" t="s">
        <v>132</v>
      </c>
      <c r="T53" s="7" t="s">
        <v>133</v>
      </c>
    </row>
    <row r="54" spans="1:20" x14ac:dyDescent="0.35">
      <c r="L54" s="116" t="s">
        <v>150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151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145</v>
      </c>
      <c r="P56" s="132">
        <f>P54/P55</f>
        <v>5.8044256386415943E-2</v>
      </c>
    </row>
    <row r="57" spans="1:20" x14ac:dyDescent="0.35">
      <c r="L57" s="113" t="s">
        <v>152</v>
      </c>
      <c r="P57" s="36">
        <f>'Raw data JRC Other'!W222+'Raw data JRC Other'!W229+'Raw data JRC Other'!W238</f>
        <v>2603</v>
      </c>
    </row>
    <row r="58" spans="1:20" x14ac:dyDescent="0.35">
      <c r="L58" s="130" t="s">
        <v>153</v>
      </c>
      <c r="P58">
        <f>P57*(1-P56)</f>
        <v>2451.910800626159</v>
      </c>
      <c r="T58">
        <f>P58</f>
        <v>2451.910800626159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Raw data JRC Aircraft</vt:lpstr>
      <vt:lpstr>Raw data JRC Other</vt:lpstr>
      <vt:lpstr>JRC_2015_UK_Transports</vt:lpstr>
      <vt:lpstr>JRC_2015_UE_Transports</vt:lpstr>
      <vt:lpstr>IDEES2021_TrRoad_tech</vt:lpstr>
      <vt:lpstr>IDEES2021_TrAvia_act</vt:lpstr>
      <vt:lpstr>IDEES2021_TrRail_act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2023-10-23T08:54:32Z</dcterms:created>
  <dcterms:modified xsi:type="dcterms:W3CDTF">2024-07-17T14:26:23Z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