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AADTbVT\"/>
    </mc:Choice>
  </mc:AlternateContent>
  <xr:revisionPtr revIDLastSave="0" documentId="13_ncr:1_{18ECC07D-89A6-4DF8-B7CE-24FBAFD7FA11}" xr6:coauthVersionLast="47" xr6:coauthVersionMax="47" xr10:uidLastSave="{00000000-0000-0000-0000-000000000000}"/>
  <bookViews>
    <workbookView xWindow="-120" yWindow="-120" windowWidth="29040" windowHeight="15720" firstSheet="5" activeTab="8" xr2:uid="{BB1BC0E8-D7BE-4817-AFF2-63D73B602A09}"/>
  </bookViews>
  <sheets>
    <sheet name="About" sheetId="1" r:id="rId1"/>
    <sheet name="JRC Database" sheetId="8" r:id="rId2"/>
    <sheet name="Stock aircraft" sheetId="10" r:id="rId3"/>
    <sheet name="Stock ships" sheetId="11" r:id="rId4"/>
    <sheet name="Ships Activity" sheetId="9" r:id="rId5"/>
    <sheet name="Passenger_km" sheetId="2" r:id="rId6"/>
    <sheet name="Freight_km" sheetId="3" r:id="rId7"/>
    <sheet name="SYAADTbVT-passengers" sheetId="15" r:id="rId8"/>
    <sheet name="SYAADTbVT-freight" sheetId="16" r:id="rId9"/>
    <sheet name="BAADTbVT-passengers" sheetId="13" r:id="rId10"/>
    <sheet name="BAADTbVT-freight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5" l="1"/>
  <c r="C7" i="14"/>
  <c r="B7" i="16" s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B27" i="3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3" i="3"/>
  <c r="B22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26" i="3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7" i="2"/>
  <c r="Y32" i="3" l="1"/>
  <c r="Y4" i="3" s="1"/>
  <c r="Y4" i="14" s="1"/>
  <c r="X32" i="3"/>
  <c r="X4" i="3" s="1"/>
  <c r="X4" i="14" s="1"/>
  <c r="M32" i="3"/>
  <c r="M4" i="3" s="1"/>
  <c r="M4" i="14" s="1"/>
  <c r="L32" i="3"/>
  <c r="L4" i="3" s="1"/>
  <c r="L4" i="14" s="1"/>
  <c r="W34" i="3"/>
  <c r="K34" i="3"/>
  <c r="AF33" i="3"/>
  <c r="AF6" i="3" s="1"/>
  <c r="AA33" i="3"/>
  <c r="AA6" i="3" s="1"/>
  <c r="X33" i="3"/>
  <c r="X6" i="3" s="1"/>
  <c r="U33" i="3"/>
  <c r="U6" i="3" s="1"/>
  <c r="T33" i="3"/>
  <c r="T6" i="3" s="1"/>
  <c r="L33" i="3"/>
  <c r="L6" i="3" s="1"/>
  <c r="I33" i="3"/>
  <c r="I6" i="3" s="1"/>
  <c r="H33" i="3"/>
  <c r="H6" i="3" s="1"/>
  <c r="AB32" i="3"/>
  <c r="AB4" i="3" s="1"/>
  <c r="AB4" i="14" s="1"/>
  <c r="P32" i="3"/>
  <c r="P4" i="3" s="1"/>
  <c r="P4" i="14" s="1"/>
  <c r="D32" i="3"/>
  <c r="D4" i="3" s="1"/>
  <c r="D4" i="14" s="1"/>
  <c r="AD34" i="3"/>
  <c r="R34" i="3"/>
  <c r="F34" i="3"/>
  <c r="AA32" i="3"/>
  <c r="AA4" i="3" s="1"/>
  <c r="AA4" i="14" s="1"/>
  <c r="O32" i="3"/>
  <c r="O4" i="3" s="1"/>
  <c r="O4" i="14" s="1"/>
  <c r="C32" i="3"/>
  <c r="C4" i="3" s="1"/>
  <c r="C4" i="14" s="1"/>
  <c r="B4" i="16" s="1"/>
  <c r="AC34" i="3"/>
  <c r="Q34" i="3"/>
  <c r="E34" i="3"/>
  <c r="W33" i="3"/>
  <c r="W6" i="3" s="1"/>
  <c r="K33" i="3"/>
  <c r="Z32" i="3"/>
  <c r="Z4" i="3" s="1"/>
  <c r="Z4" i="14" s="1"/>
  <c r="N32" i="3"/>
  <c r="N4" i="3" s="1"/>
  <c r="N4" i="14" s="1"/>
  <c r="AB34" i="3"/>
  <c r="P34" i="3"/>
  <c r="V33" i="3"/>
  <c r="V6" i="3" s="1"/>
  <c r="J33" i="3"/>
  <c r="J6" i="3" s="1"/>
  <c r="AC33" i="3"/>
  <c r="AC6" i="3" s="1"/>
  <c r="Q33" i="3"/>
  <c r="Q6" i="3" s="1"/>
  <c r="E33" i="3"/>
  <c r="E6" i="3" s="1"/>
  <c r="B33" i="3"/>
  <c r="B6" i="3" s="1"/>
  <c r="AB33" i="3"/>
  <c r="AB6" i="3" s="1"/>
  <c r="P33" i="3"/>
  <c r="P6" i="3" s="1"/>
  <c r="D33" i="3"/>
  <c r="D6" i="3" s="1"/>
  <c r="O33" i="3"/>
  <c r="O6" i="3" s="1"/>
  <c r="C33" i="3"/>
  <c r="C6" i="3" s="1"/>
  <c r="D34" i="3"/>
  <c r="AA34" i="3"/>
  <c r="O34" i="3"/>
  <c r="C34" i="3"/>
  <c r="Z34" i="3"/>
  <c r="N34" i="3"/>
  <c r="W32" i="3"/>
  <c r="W4" i="3" s="1"/>
  <c r="W4" i="14" s="1"/>
  <c r="K32" i="3"/>
  <c r="K4" i="3" s="1"/>
  <c r="K4" i="14" s="1"/>
  <c r="Y34" i="3"/>
  <c r="M34" i="3"/>
  <c r="AE33" i="3"/>
  <c r="AE6" i="3" s="1"/>
  <c r="S33" i="3"/>
  <c r="S6" i="3" s="1"/>
  <c r="G33" i="3"/>
  <c r="G6" i="3" s="1"/>
  <c r="V32" i="3"/>
  <c r="V4" i="3" s="1"/>
  <c r="V4" i="14" s="1"/>
  <c r="J32" i="3"/>
  <c r="J4" i="3" s="1"/>
  <c r="J4" i="14" s="1"/>
  <c r="X34" i="3"/>
  <c r="L34" i="3"/>
  <c r="AD33" i="3"/>
  <c r="AD6" i="3" s="1"/>
  <c r="R33" i="3"/>
  <c r="R6" i="3" s="1"/>
  <c r="F33" i="3"/>
  <c r="F6" i="3" s="1"/>
  <c r="E35" i="3"/>
  <c r="E6" i="14" s="1"/>
  <c r="B32" i="3"/>
  <c r="B4" i="3" s="1"/>
  <c r="B4" i="14" s="1"/>
  <c r="T32" i="3"/>
  <c r="T4" i="3" s="1"/>
  <c r="T4" i="14" s="1"/>
  <c r="V34" i="3"/>
  <c r="U32" i="3"/>
  <c r="U4" i="3" s="1"/>
  <c r="U4" i="14" s="1"/>
  <c r="I32" i="3"/>
  <c r="I4" i="3" s="1"/>
  <c r="I4" i="14" s="1"/>
  <c r="AF32" i="3"/>
  <c r="AF4" i="3" s="1"/>
  <c r="AF4" i="14" s="1"/>
  <c r="H32" i="3"/>
  <c r="H4" i="3" s="1"/>
  <c r="H4" i="14" s="1"/>
  <c r="J34" i="3"/>
  <c r="AE32" i="3"/>
  <c r="AE4" i="3" s="1"/>
  <c r="AE4" i="14" s="1"/>
  <c r="S32" i="3"/>
  <c r="S4" i="3" s="1"/>
  <c r="S4" i="14" s="1"/>
  <c r="G32" i="3"/>
  <c r="G4" i="3" s="1"/>
  <c r="G4" i="14" s="1"/>
  <c r="B34" i="3"/>
  <c r="B35" i="3" s="1"/>
  <c r="B6" i="14" s="1"/>
  <c r="U34" i="3"/>
  <c r="I34" i="3"/>
  <c r="AD32" i="3"/>
  <c r="AD4" i="3" s="1"/>
  <c r="AD4" i="14" s="1"/>
  <c r="R32" i="3"/>
  <c r="R4" i="3" s="1"/>
  <c r="R4" i="14" s="1"/>
  <c r="F32" i="3"/>
  <c r="F4" i="3" s="1"/>
  <c r="F4" i="14" s="1"/>
  <c r="AF34" i="3"/>
  <c r="T34" i="3"/>
  <c r="H34" i="3"/>
  <c r="H35" i="3" s="1"/>
  <c r="H6" i="14" s="1"/>
  <c r="Z33" i="3"/>
  <c r="Z6" i="3" s="1"/>
  <c r="N33" i="3"/>
  <c r="N6" i="3" s="1"/>
  <c r="AC32" i="3"/>
  <c r="AC4" i="3" s="1"/>
  <c r="AC4" i="14" s="1"/>
  <c r="Q32" i="3"/>
  <c r="Q4" i="3" s="1"/>
  <c r="Q4" i="14" s="1"/>
  <c r="E32" i="3"/>
  <c r="E4" i="3" s="1"/>
  <c r="E4" i="14" s="1"/>
  <c r="AE34" i="3"/>
  <c r="S34" i="3"/>
  <c r="G34" i="3"/>
  <c r="Y33" i="3"/>
  <c r="Y6" i="3" s="1"/>
  <c r="M33" i="3"/>
  <c r="M6" i="3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6" i="2"/>
  <c r="I3" i="3"/>
  <c r="I3" i="14" s="1"/>
  <c r="J3" i="3"/>
  <c r="J3" i="14" s="1"/>
  <c r="K3" i="3"/>
  <c r="K3" i="14" s="1"/>
  <c r="L3" i="3"/>
  <c r="L3" i="14" s="1"/>
  <c r="M3" i="3"/>
  <c r="M3" i="14" s="1"/>
  <c r="N3" i="3"/>
  <c r="N3" i="14" s="1"/>
  <c r="O3" i="3"/>
  <c r="O3" i="14" s="1"/>
  <c r="P3" i="3"/>
  <c r="P3" i="14" s="1"/>
  <c r="Q3" i="3"/>
  <c r="Q3" i="14" s="1"/>
  <c r="R3" i="3"/>
  <c r="R3" i="14" s="1"/>
  <c r="S3" i="3"/>
  <c r="S3" i="14" s="1"/>
  <c r="T3" i="3"/>
  <c r="T3" i="14" s="1"/>
  <c r="U3" i="3"/>
  <c r="U3" i="14" s="1"/>
  <c r="V3" i="3"/>
  <c r="V3" i="14" s="1"/>
  <c r="W3" i="3"/>
  <c r="W3" i="14" s="1"/>
  <c r="X3" i="3"/>
  <c r="X3" i="14" s="1"/>
  <c r="Y3" i="3"/>
  <c r="Y3" i="14" s="1"/>
  <c r="Z3" i="3"/>
  <c r="Z3" i="14" s="1"/>
  <c r="AA3" i="3"/>
  <c r="AA3" i="14" s="1"/>
  <c r="AB3" i="3"/>
  <c r="AB3" i="14" s="1"/>
  <c r="AC3" i="3"/>
  <c r="AC3" i="14" s="1"/>
  <c r="AD3" i="3"/>
  <c r="AD3" i="14" s="1"/>
  <c r="AE3" i="3"/>
  <c r="AE3" i="14" s="1"/>
  <c r="AF3" i="3"/>
  <c r="AF3" i="14" s="1"/>
  <c r="C3" i="3"/>
  <c r="C3" i="14" s="1"/>
  <c r="B3" i="16" s="1"/>
  <c r="D3" i="3"/>
  <c r="D3" i="14" s="1"/>
  <c r="E3" i="3"/>
  <c r="E3" i="14" s="1"/>
  <c r="F3" i="3"/>
  <c r="F3" i="14" s="1"/>
  <c r="G3" i="3"/>
  <c r="G3" i="14" s="1"/>
  <c r="H3" i="3"/>
  <c r="H3" i="14" s="1"/>
  <c r="C2" i="2"/>
  <c r="C2" i="13" s="1"/>
  <c r="B2" i="15" s="1"/>
  <c r="D2" i="2"/>
  <c r="D2" i="13" s="1"/>
  <c r="E2" i="2"/>
  <c r="E2" i="13" s="1"/>
  <c r="F2" i="2"/>
  <c r="F2" i="13" s="1"/>
  <c r="G2" i="2"/>
  <c r="G2" i="13" s="1"/>
  <c r="H2" i="2"/>
  <c r="H2" i="13" s="1"/>
  <c r="I2" i="2"/>
  <c r="I2" i="13" s="1"/>
  <c r="J2" i="2"/>
  <c r="J2" i="13" s="1"/>
  <c r="K2" i="2"/>
  <c r="K2" i="13" s="1"/>
  <c r="L2" i="2"/>
  <c r="L2" i="13" s="1"/>
  <c r="M2" i="2"/>
  <c r="M2" i="13" s="1"/>
  <c r="N2" i="2"/>
  <c r="N2" i="13" s="1"/>
  <c r="O2" i="2"/>
  <c r="O2" i="13" s="1"/>
  <c r="P2" i="2"/>
  <c r="P2" i="13" s="1"/>
  <c r="Q2" i="2"/>
  <c r="Q2" i="13" s="1"/>
  <c r="R2" i="2"/>
  <c r="R2" i="13" s="1"/>
  <c r="S2" i="2"/>
  <c r="S2" i="13" s="1"/>
  <c r="T2" i="2"/>
  <c r="T2" i="13" s="1"/>
  <c r="U2" i="2"/>
  <c r="U2" i="13" s="1"/>
  <c r="V2" i="2"/>
  <c r="V2" i="13" s="1"/>
  <c r="W2" i="2"/>
  <c r="W2" i="13" s="1"/>
  <c r="X2" i="2"/>
  <c r="X2" i="13" s="1"/>
  <c r="Y2" i="2"/>
  <c r="Y2" i="13" s="1"/>
  <c r="Z2" i="2"/>
  <c r="Z2" i="13" s="1"/>
  <c r="AA2" i="2"/>
  <c r="AA2" i="13" s="1"/>
  <c r="AB2" i="2"/>
  <c r="AB2" i="13" s="1"/>
  <c r="AC2" i="2"/>
  <c r="AC2" i="13" s="1"/>
  <c r="AD2" i="2"/>
  <c r="AD2" i="13" s="1"/>
  <c r="AE2" i="2"/>
  <c r="AE2" i="13" s="1"/>
  <c r="AF2" i="2"/>
  <c r="AF2" i="13" s="1"/>
  <c r="B2" i="2"/>
  <c r="B2" i="13" s="1"/>
  <c r="M3" i="2"/>
  <c r="M3" i="13" s="1"/>
  <c r="B7" i="3"/>
  <c r="B7" i="14" s="1"/>
  <c r="C5" i="3"/>
  <c r="C5" i="14" s="1"/>
  <c r="B5" i="16" s="1"/>
  <c r="D5" i="3"/>
  <c r="D5" i="14" s="1"/>
  <c r="E5" i="3"/>
  <c r="E5" i="14" s="1"/>
  <c r="F5" i="3"/>
  <c r="F5" i="14" s="1"/>
  <c r="G5" i="3"/>
  <c r="G5" i="14" s="1"/>
  <c r="H5" i="3"/>
  <c r="H5" i="14" s="1"/>
  <c r="I5" i="3"/>
  <c r="I5" i="14" s="1"/>
  <c r="J5" i="3"/>
  <c r="J5" i="14" s="1"/>
  <c r="K5" i="3"/>
  <c r="K5" i="14" s="1"/>
  <c r="L5" i="3"/>
  <c r="L5" i="14" s="1"/>
  <c r="M5" i="3"/>
  <c r="M5" i="14" s="1"/>
  <c r="N5" i="3"/>
  <c r="N5" i="14" s="1"/>
  <c r="O5" i="3"/>
  <c r="O5" i="14" s="1"/>
  <c r="P5" i="3"/>
  <c r="P5" i="14" s="1"/>
  <c r="Q5" i="3"/>
  <c r="Q5" i="14" s="1"/>
  <c r="R5" i="3"/>
  <c r="R5" i="14" s="1"/>
  <c r="S5" i="3"/>
  <c r="S5" i="14" s="1"/>
  <c r="T5" i="3"/>
  <c r="T5" i="14" s="1"/>
  <c r="U5" i="3"/>
  <c r="U5" i="14" s="1"/>
  <c r="V5" i="3"/>
  <c r="V5" i="14" s="1"/>
  <c r="W5" i="3"/>
  <c r="W5" i="14" s="1"/>
  <c r="X5" i="3"/>
  <c r="X5" i="14" s="1"/>
  <c r="Y5" i="3"/>
  <c r="Y5" i="14" s="1"/>
  <c r="Z5" i="3"/>
  <c r="Z5" i="14" s="1"/>
  <c r="AA5" i="3"/>
  <c r="AA5" i="14" s="1"/>
  <c r="AB5" i="3"/>
  <c r="AB5" i="14" s="1"/>
  <c r="AC5" i="3"/>
  <c r="AC5" i="14" s="1"/>
  <c r="AD5" i="3"/>
  <c r="AD5" i="14" s="1"/>
  <c r="AE5" i="3"/>
  <c r="AE5" i="14" s="1"/>
  <c r="AF5" i="3"/>
  <c r="AF5" i="14" s="1"/>
  <c r="B5" i="3"/>
  <c r="B5" i="14" s="1"/>
  <c r="B3" i="3"/>
  <c r="B3" i="14" s="1"/>
  <c r="C2" i="3"/>
  <c r="C2" i="14" s="1"/>
  <c r="B2" i="16" s="1"/>
  <c r="D2" i="3"/>
  <c r="D2" i="14" s="1"/>
  <c r="E2" i="3"/>
  <c r="E2" i="14" s="1"/>
  <c r="F2" i="3"/>
  <c r="F2" i="14" s="1"/>
  <c r="G2" i="3"/>
  <c r="G2" i="14" s="1"/>
  <c r="H2" i="3"/>
  <c r="H2" i="14" s="1"/>
  <c r="I2" i="3"/>
  <c r="I2" i="14" s="1"/>
  <c r="J2" i="3"/>
  <c r="J2" i="14" s="1"/>
  <c r="K2" i="3"/>
  <c r="K2" i="14" s="1"/>
  <c r="L2" i="3"/>
  <c r="L2" i="14" s="1"/>
  <c r="M2" i="3"/>
  <c r="M2" i="14" s="1"/>
  <c r="N2" i="3"/>
  <c r="N2" i="14" s="1"/>
  <c r="O2" i="3"/>
  <c r="O2" i="14" s="1"/>
  <c r="P2" i="3"/>
  <c r="P2" i="14" s="1"/>
  <c r="Q2" i="3"/>
  <c r="Q2" i="14" s="1"/>
  <c r="R2" i="3"/>
  <c r="R2" i="14" s="1"/>
  <c r="S2" i="3"/>
  <c r="S2" i="14" s="1"/>
  <c r="T2" i="3"/>
  <c r="T2" i="14" s="1"/>
  <c r="U2" i="3"/>
  <c r="U2" i="14" s="1"/>
  <c r="V2" i="3"/>
  <c r="V2" i="14" s="1"/>
  <c r="W2" i="3"/>
  <c r="W2" i="14" s="1"/>
  <c r="X2" i="3"/>
  <c r="X2" i="14" s="1"/>
  <c r="Y2" i="3"/>
  <c r="Y2" i="14" s="1"/>
  <c r="Z2" i="3"/>
  <c r="Z2" i="14" s="1"/>
  <c r="AA2" i="3"/>
  <c r="AA2" i="14" s="1"/>
  <c r="AB2" i="3"/>
  <c r="AB2" i="14" s="1"/>
  <c r="AC2" i="3"/>
  <c r="AC2" i="14" s="1"/>
  <c r="AD2" i="3"/>
  <c r="AD2" i="14" s="1"/>
  <c r="AE2" i="3"/>
  <c r="AE2" i="14" s="1"/>
  <c r="AF2" i="3"/>
  <c r="AF2" i="14" s="1"/>
  <c r="B2" i="3"/>
  <c r="B2" i="14" s="1"/>
  <c r="C7" i="2"/>
  <c r="C7" i="13" s="1"/>
  <c r="B7" i="15" s="1"/>
  <c r="D7" i="2"/>
  <c r="D7" i="13" s="1"/>
  <c r="E7" i="2"/>
  <c r="E7" i="13" s="1"/>
  <c r="F7" i="2"/>
  <c r="F7" i="13" s="1"/>
  <c r="G7" i="2"/>
  <c r="G7" i="13" s="1"/>
  <c r="H7" i="2"/>
  <c r="H7" i="13" s="1"/>
  <c r="I7" i="2"/>
  <c r="I7" i="13" s="1"/>
  <c r="J7" i="2"/>
  <c r="J7" i="13" s="1"/>
  <c r="K7" i="2"/>
  <c r="K7" i="13" s="1"/>
  <c r="L7" i="2"/>
  <c r="L7" i="13" s="1"/>
  <c r="M7" i="2"/>
  <c r="M7" i="13" s="1"/>
  <c r="N7" i="2"/>
  <c r="N7" i="13" s="1"/>
  <c r="O7" i="2"/>
  <c r="O7" i="13" s="1"/>
  <c r="P7" i="2"/>
  <c r="P7" i="13" s="1"/>
  <c r="Q7" i="2"/>
  <c r="Q7" i="13" s="1"/>
  <c r="R7" i="2"/>
  <c r="R7" i="13" s="1"/>
  <c r="S7" i="2"/>
  <c r="S7" i="13" s="1"/>
  <c r="T7" i="2"/>
  <c r="T7" i="13" s="1"/>
  <c r="U7" i="2"/>
  <c r="U7" i="13" s="1"/>
  <c r="V7" i="2"/>
  <c r="V7" i="13" s="1"/>
  <c r="W7" i="2"/>
  <c r="W7" i="13" s="1"/>
  <c r="X7" i="2"/>
  <c r="X7" i="13" s="1"/>
  <c r="Y7" i="2"/>
  <c r="Y7" i="13" s="1"/>
  <c r="Z7" i="2"/>
  <c r="Z7" i="13" s="1"/>
  <c r="AA7" i="2"/>
  <c r="AA7" i="13" s="1"/>
  <c r="AB7" i="2"/>
  <c r="AB7" i="13" s="1"/>
  <c r="AC7" i="2"/>
  <c r="AC7" i="13" s="1"/>
  <c r="AD7" i="2"/>
  <c r="AD7" i="13" s="1"/>
  <c r="AE7" i="2"/>
  <c r="AE7" i="13" s="1"/>
  <c r="AF7" i="2"/>
  <c r="AF7" i="13" s="1"/>
  <c r="B7" i="2"/>
  <c r="B7" i="13" s="1"/>
  <c r="C5" i="2"/>
  <c r="C5" i="13" s="1"/>
  <c r="B5" i="15" s="1"/>
  <c r="D5" i="2"/>
  <c r="D5" i="13" s="1"/>
  <c r="E5" i="2"/>
  <c r="E5" i="13" s="1"/>
  <c r="F5" i="2"/>
  <c r="F5" i="13" s="1"/>
  <c r="G5" i="2"/>
  <c r="G5" i="13" s="1"/>
  <c r="H5" i="2"/>
  <c r="H5" i="13" s="1"/>
  <c r="I5" i="2"/>
  <c r="I5" i="13" s="1"/>
  <c r="J5" i="2"/>
  <c r="J5" i="13" s="1"/>
  <c r="K5" i="2"/>
  <c r="K5" i="13" s="1"/>
  <c r="L5" i="2"/>
  <c r="L5" i="13" s="1"/>
  <c r="M5" i="2"/>
  <c r="M5" i="13" s="1"/>
  <c r="N5" i="2"/>
  <c r="N5" i="13" s="1"/>
  <c r="O5" i="2"/>
  <c r="O5" i="13" s="1"/>
  <c r="P5" i="2"/>
  <c r="P5" i="13" s="1"/>
  <c r="Q5" i="2"/>
  <c r="Q5" i="13" s="1"/>
  <c r="R5" i="2"/>
  <c r="R5" i="13" s="1"/>
  <c r="S5" i="2"/>
  <c r="S5" i="13" s="1"/>
  <c r="T5" i="2"/>
  <c r="T5" i="13" s="1"/>
  <c r="U5" i="2"/>
  <c r="U5" i="13" s="1"/>
  <c r="V5" i="2"/>
  <c r="V5" i="13" s="1"/>
  <c r="W5" i="2"/>
  <c r="W5" i="13" s="1"/>
  <c r="X5" i="2"/>
  <c r="X5" i="13" s="1"/>
  <c r="Y5" i="2"/>
  <c r="Y5" i="13" s="1"/>
  <c r="Z5" i="2"/>
  <c r="Z5" i="13" s="1"/>
  <c r="AA5" i="2"/>
  <c r="AA5" i="13" s="1"/>
  <c r="AB5" i="2"/>
  <c r="AB5" i="13" s="1"/>
  <c r="AC5" i="2"/>
  <c r="AC5" i="13" s="1"/>
  <c r="AD5" i="2"/>
  <c r="AD5" i="13" s="1"/>
  <c r="AE5" i="2"/>
  <c r="AE5" i="13" s="1"/>
  <c r="AF5" i="2"/>
  <c r="AF5" i="13" s="1"/>
  <c r="B5" i="2"/>
  <c r="B5" i="13" s="1"/>
  <c r="C3" i="2"/>
  <c r="C3" i="13" s="1"/>
  <c r="B3" i="15" s="1"/>
  <c r="D3" i="2"/>
  <c r="D3" i="13" s="1"/>
  <c r="E3" i="2"/>
  <c r="E3" i="13" s="1"/>
  <c r="F3" i="2"/>
  <c r="F3" i="13" s="1"/>
  <c r="G3" i="2"/>
  <c r="G3" i="13" s="1"/>
  <c r="H3" i="2"/>
  <c r="H3" i="13" s="1"/>
  <c r="I3" i="2"/>
  <c r="I3" i="13" s="1"/>
  <c r="J3" i="2"/>
  <c r="J3" i="13" s="1"/>
  <c r="K3" i="2"/>
  <c r="K3" i="13" s="1"/>
  <c r="L3" i="2"/>
  <c r="L3" i="13" s="1"/>
  <c r="N3" i="2"/>
  <c r="N3" i="13" s="1"/>
  <c r="O3" i="2"/>
  <c r="O3" i="13" s="1"/>
  <c r="P3" i="2"/>
  <c r="P3" i="13" s="1"/>
  <c r="Q3" i="2"/>
  <c r="Q3" i="13" s="1"/>
  <c r="R3" i="2"/>
  <c r="R3" i="13" s="1"/>
  <c r="S3" i="2"/>
  <c r="S3" i="13" s="1"/>
  <c r="T3" i="2"/>
  <c r="T3" i="13" s="1"/>
  <c r="U3" i="2"/>
  <c r="U3" i="13" s="1"/>
  <c r="V3" i="2"/>
  <c r="V3" i="13" s="1"/>
  <c r="W3" i="2"/>
  <c r="W3" i="13" s="1"/>
  <c r="X3" i="2"/>
  <c r="X3" i="13" s="1"/>
  <c r="Y3" i="2"/>
  <c r="Y3" i="13" s="1"/>
  <c r="Z3" i="2"/>
  <c r="Z3" i="13" s="1"/>
  <c r="AA3" i="2"/>
  <c r="AA3" i="13" s="1"/>
  <c r="AB3" i="2"/>
  <c r="AB3" i="13" s="1"/>
  <c r="AC3" i="2"/>
  <c r="AC3" i="13" s="1"/>
  <c r="AD3" i="2"/>
  <c r="AD3" i="13" s="1"/>
  <c r="AE3" i="2"/>
  <c r="AE3" i="13" s="1"/>
  <c r="AF3" i="2"/>
  <c r="AF3" i="13" s="1"/>
  <c r="B3" i="2"/>
  <c r="B3" i="13" s="1"/>
  <c r="K35" i="3" l="1"/>
  <c r="K6" i="3"/>
  <c r="L35" i="3"/>
  <c r="L6" i="14" s="1"/>
  <c r="I35" i="3"/>
  <c r="I6" i="14" s="1"/>
  <c r="AD18" i="2"/>
  <c r="AD4" i="13" s="1"/>
  <c r="F18" i="2"/>
  <c r="F4" i="13" s="1"/>
  <c r="V35" i="3"/>
  <c r="V6" i="14" s="1"/>
  <c r="Q35" i="3"/>
  <c r="Q6" i="14" s="1"/>
  <c r="X35" i="3"/>
  <c r="X6" i="14" s="1"/>
  <c r="N18" i="2"/>
  <c r="N4" i="13" s="1"/>
  <c r="U35" i="3"/>
  <c r="U6" i="14" s="1"/>
  <c r="AC35" i="3"/>
  <c r="AC6" i="14" s="1"/>
  <c r="W35" i="3"/>
  <c r="W6" i="14" s="1"/>
  <c r="AA35" i="3"/>
  <c r="AA6" i="14" s="1"/>
  <c r="T35" i="3"/>
  <c r="T6" i="14" s="1"/>
  <c r="AF35" i="3"/>
  <c r="AF6" i="14" s="1"/>
  <c r="F35" i="3"/>
  <c r="F6" i="14" s="1"/>
  <c r="S35" i="3"/>
  <c r="S6" i="14" s="1"/>
  <c r="AE35" i="3"/>
  <c r="AE6" i="14" s="1"/>
  <c r="AB35" i="3"/>
  <c r="AB6" i="14" s="1"/>
  <c r="R35" i="3"/>
  <c r="R6" i="14" s="1"/>
  <c r="AD35" i="3"/>
  <c r="AD6" i="14" s="1"/>
  <c r="C35" i="3"/>
  <c r="C6" i="14" s="1"/>
  <c r="B6" i="16" s="1"/>
  <c r="O35" i="3"/>
  <c r="O6" i="14" s="1"/>
  <c r="G35" i="3"/>
  <c r="G6" i="14" s="1"/>
  <c r="P35" i="3"/>
  <c r="P6" i="14" s="1"/>
  <c r="N35" i="3"/>
  <c r="N6" i="14" s="1"/>
  <c r="Z35" i="3"/>
  <c r="Z6" i="14" s="1"/>
  <c r="J35" i="3"/>
  <c r="J6" i="14" s="1"/>
  <c r="D35" i="3"/>
  <c r="D6" i="14" s="1"/>
  <c r="Y35" i="3"/>
  <c r="Y6" i="14" s="1"/>
  <c r="M35" i="3"/>
  <c r="M6" i="14" s="1"/>
  <c r="S18" i="2"/>
  <c r="S4" i="13" s="1"/>
  <c r="AE18" i="2"/>
  <c r="AE4" i="13" s="1"/>
  <c r="G18" i="2"/>
  <c r="G4" i="13" s="1"/>
  <c r="Q18" i="2"/>
  <c r="Q4" i="13" s="1"/>
  <c r="B18" i="2"/>
  <c r="B4" i="13" s="1"/>
  <c r="AF18" i="2"/>
  <c r="AF4" i="13" s="1"/>
  <c r="X18" i="2"/>
  <c r="X4" i="13" s="1"/>
  <c r="P18" i="2"/>
  <c r="P4" i="13" s="1"/>
  <c r="H18" i="2"/>
  <c r="H4" i="13" s="1"/>
  <c r="Z18" i="2"/>
  <c r="Z4" i="13" s="1"/>
  <c r="R18" i="2"/>
  <c r="R4" i="13" s="1"/>
  <c r="AC18" i="2"/>
  <c r="AC4" i="13" s="1"/>
  <c r="E18" i="2"/>
  <c r="E4" i="13" s="1"/>
  <c r="AB18" i="2"/>
  <c r="AB4" i="13" s="1"/>
  <c r="T18" i="2"/>
  <c r="T4" i="13" s="1"/>
  <c r="L18" i="2"/>
  <c r="L4" i="13" s="1"/>
  <c r="D18" i="2"/>
  <c r="D4" i="13" s="1"/>
  <c r="Y18" i="2"/>
  <c r="Y4" i="13" s="1"/>
  <c r="M18" i="2"/>
  <c r="M4" i="13" s="1"/>
  <c r="W18" i="2"/>
  <c r="W4" i="13" s="1"/>
  <c r="U18" i="2"/>
  <c r="U4" i="13" s="1"/>
  <c r="I18" i="2"/>
  <c r="I4" i="13" s="1"/>
  <c r="K18" i="2"/>
  <c r="K4" i="13" s="1"/>
  <c r="V18" i="2"/>
  <c r="V4" i="13" s="1"/>
  <c r="J18" i="2"/>
  <c r="J4" i="13" s="1"/>
  <c r="AA18" i="2"/>
  <c r="AA4" i="13" s="1"/>
  <c r="O18" i="2"/>
  <c r="O4" i="13" s="1"/>
  <c r="C18" i="2"/>
  <c r="C4" i="13" s="1"/>
  <c r="B4" i="15" s="1"/>
  <c r="K6" i="14" l="1"/>
</calcChain>
</file>

<file path=xl/sharedStrings.xml><?xml version="1.0" encoding="utf-8"?>
<sst xmlns="http://schemas.openxmlformats.org/spreadsheetml/2006/main" count="585" uniqueCount="132">
  <si>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</si>
  <si>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</si>
  <si>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</si>
  <si>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</si>
  <si>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</si>
  <si>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</si>
  <si>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</si>
  <si>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</si>
  <si>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</si>
  <si>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</si>
  <si>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</si>
  <si>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</si>
  <si>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</si>
  <si>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</si>
  <si>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</si>
  <si>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</si>
  <si>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</si>
  <si>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</si>
  <si>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</si>
  <si>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</si>
  <si>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</si>
  <si>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</si>
  <si>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</si>
  <si>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</si>
  <si>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</si>
  <si>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</si>
  <si>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</si>
  <si>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</si>
  <si>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</si>
  <si>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</si>
  <si>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</si>
  <si>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</si>
  <si>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</si>
  <si>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</si>
  <si>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</si>
  <si>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</si>
  <si>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</si>
  <si>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</si>
  <si>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</si>
  <si>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</si>
  <si>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</si>
  <si>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</si>
  <si>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</si>
  <si>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</si>
  <si>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</si>
  <si>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</si>
  <si>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</si>
  <si>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</si>
  <si>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</si>
  <si>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</si>
  <si>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</si>
  <si>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</si>
  <si>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</si>
  <si>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</si>
  <si>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</si>
  <si>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</si>
  <si>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</si>
  <si>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</si>
  <si>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</si>
  <si>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</si>
  <si>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</si>
  <si>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</si>
  <si>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</si>
  <si>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</si>
  <si>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</si>
  <si>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</si>
  <si>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</si>
  <si>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</si>
  <si>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</si>
  <si>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</si>
  <si>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</si>
  <si>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</si>
  <si>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</si>
  <si>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</si>
  <si>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</si>
  <si>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</si>
  <si>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</si>
  <si>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</si>
  <si>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</si>
  <si>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</si>
  <si>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</si>
  <si>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</si>
  <si>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</si>
  <si>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</si>
  <si>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</si>
  <si>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</si>
  <si>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</si>
  <si>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</si>
  <si>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</si>
  <si>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</si>
  <si>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</si>
  <si>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</si>
  <si>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</si>
  <si>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</si>
  <si>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</si>
  <si>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</si>
  <si>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</si>
  <si>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</si>
  <si>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</si>
  <si>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</si>
  <si>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</si>
  <si>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</si>
  <si>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</si>
  <si>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</si>
  <si>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</si>
  <si>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</si>
  <si>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</si>
  <si>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</si>
  <si>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</si>
  <si>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</si>
  <si>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</si>
  <si>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</si>
  <si>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</si>
  <si>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</si>
  <si>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</si>
  <si>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</si>
  <si>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</si>
  <si>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</si>
  <si>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</si>
  <si>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Average load (p/movement)</t>
  </si>
  <si>
    <t>Annual distance (mio passenger.km)</t>
  </si>
  <si>
    <t>Total vehicule stock</t>
  </si>
  <si>
    <t>Annual Distance (km/vehicle)</t>
  </si>
  <si>
    <t>*2015 value assumed constant</t>
  </si>
  <si>
    <t>Calculated using vehicle loads and vehicle stock</t>
  </si>
  <si>
    <t>Aircraft and ships</t>
  </si>
  <si>
    <t>Average load (t/movement)</t>
  </si>
  <si>
    <t>Coastal ship</t>
  </si>
  <si>
    <t>Bunkers</t>
  </si>
  <si>
    <t>Annual distance (mio tons.km)</t>
  </si>
  <si>
    <t xml:space="preserve">Annual Distance (km/vehicle) </t>
  </si>
  <si>
    <t>Annual Distance (miles/vehicle)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</si>
</sst>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;\-#,##0;&quot;-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applyNumberForma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164" fontId="0" fillId="0" borderId="0" xfId="0" applyNumberFormat="1"/>
    <xf numFmtId="0" fontId="14" fillId="0" borderId="0" xfId="0" applyFont="1"/>
    <xf numFmtId="0" fontId="0" fillId="13" borderId="0" xfId="0" applyFill="1"/>
  </cellXfs>
  <cellStyles count="9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3" xfId="5" xr:uid="{98510F80-E8F6-402A-B8CF-B5B790ABFACF}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182245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1"/>
  <sheetViews>
    <sheetView workbookViewId="0">
      <selection activeCell="C18" sqref="C18"/>
    </sheetView>
  </sheetViews>
  <sheetFormatPr defaultColWidth="10.81640625" defaultRowHeight="14.5" x14ac:dyDescent="0.35"/>
  <cols>
    <col min="1" max="2" width="10.81640625" style="2"/>
    <col min="3" max="3" width="14.81640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  <c r="C16" s="34" t="s">
        <v>7</v>
      </c>
    </row>
    <row r="17" spans="2:4" x14ac:dyDescent="0.35">
      <c r="B17" s="34"/>
      <c r="C17" s="34" t="s">
        <v>8</v>
      </c>
    </row>
    <row r="18" spans="2:4" x14ac:dyDescent="0.35">
      <c r="B18" s="35"/>
      <c r="C18" s="35" t="s">
        <v>9</v>
      </c>
    </row>
    <row r="19" spans="2:4" x14ac:dyDescent="0.35">
      <c r="C19" s="75" t="s">
        <v>10</v>
      </c>
    </row>
    <row r="20" spans="2:4" x14ac:dyDescent="0.35">
      <c r="B20" s="5"/>
      <c r="C20" s="5"/>
    </row>
    <row r="21" spans="2:4" x14ac:dyDescent="0.35">
      <c r="B21" s="5" t="s">
        <v>11</v>
      </c>
      <c r="C21" s="5">
        <v>0.62137100000000001</v>
      </c>
      <c r="D21" s="2" t="s">
        <v>12</v>
      </c>
    </row>
    <row r="22" spans="2:4" x14ac:dyDescent="0.35">
      <c r="B22" s="5"/>
      <c r="C22" s="5"/>
    </row>
    <row r="23" spans="2:4" x14ac:dyDescent="0.35">
      <c r="B23" s="5"/>
      <c r="C23" s="5"/>
    </row>
    <row r="24" spans="2:4" x14ac:dyDescent="0.35">
      <c r="B24" s="5"/>
      <c r="C24" s="5"/>
    </row>
    <row r="25" spans="2:4" x14ac:dyDescent="0.35">
      <c r="B25" s="5"/>
      <c r="C25" s="5"/>
    </row>
    <row r="26" spans="2:4" x14ac:dyDescent="0.35">
      <c r="B26" s="5"/>
      <c r="C26" s="5"/>
    </row>
    <row r="27" spans="2:4" x14ac:dyDescent="0.35">
      <c r="B27" s="5"/>
      <c r="C27" s="5"/>
    </row>
    <row r="28" spans="2:4" x14ac:dyDescent="0.35">
      <c r="B28" s="5"/>
      <c r="C28" s="5"/>
    </row>
    <row r="29" spans="2:4" x14ac:dyDescent="0.35">
      <c r="B29" s="5"/>
      <c r="C29" s="5"/>
    </row>
    <row r="30" spans="2:4" x14ac:dyDescent="0.35">
      <c r="B30" s="5"/>
      <c r="C30" s="5"/>
    </row>
    <row r="31" spans="2:4" x14ac:dyDescent="0.35">
      <c r="B31" s="5"/>
      <c r="C31" s="5"/>
    </row>
  </sheetData>
  <hyperlinks>
    <hyperlink ref="D14" r:id="rId1" xr:uid="{CE8CCE2D-AAF8-4DE6-A3CE-A0909B247DAD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workbookViewId="0">
      <selection activeCell="C1" sqref="C1:C7"/>
    </sheetView>
  </sheetViews>
  <sheetFormatPr defaultColWidth="11.453125" defaultRowHeight="14.5" x14ac:dyDescent="0.35"/>
  <cols>
    <col min="1" max="1" width="30.81640625" customWidth="1"/>
    <col min="2" max="32" width="15.1796875" bestFit="1" customWidth="1"/>
  </cols>
  <sheetData>
    <row r="1" spans="1:32" x14ac:dyDescent="0.35">
      <c r="A1" s="6" t="s">
        <v>131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Passenger_km!B2*About!$C$21</f>
        <v>6989.1810080000005</v>
      </c>
      <c r="C2" s="69">
        <f>Passenger_km!C2*About!$C$21</f>
        <v>6967.4330230000005</v>
      </c>
      <c r="D2" s="69">
        <f>Passenger_km!D2*About!$C$21</f>
        <v>6951.2773770000003</v>
      </c>
      <c r="E2" s="69">
        <f>Passenger_km!E2*About!$C$21</f>
        <v>6936.9858439999998</v>
      </c>
      <c r="F2" s="69">
        <f>Passenger_km!F2*About!$C$21</f>
        <v>6926.4225370000004</v>
      </c>
      <c r="G2" s="69">
        <f>Passenger_km!G2*About!$C$21</f>
        <v>6918.966085</v>
      </c>
      <c r="H2" s="69">
        <f>Passenger_km!H2*About!$C$21</f>
        <v>6926.4225370000004</v>
      </c>
      <c r="I2" s="69">
        <f>Passenger_km!I2*About!$C$21</f>
        <v>6941.3354410000002</v>
      </c>
      <c r="J2" s="69">
        <f>Passenger_km!J2*About!$C$21</f>
        <v>6960.5979420000003</v>
      </c>
      <c r="K2" s="69">
        <f>Passenger_km!K2*About!$C$21</f>
        <v>6977.3749589999998</v>
      </c>
      <c r="L2" s="69">
        <f>Passenger_km!L2*About!$C$21</f>
        <v>6994.7733470000003</v>
      </c>
      <c r="M2" s="69">
        <f>Passenger_km!M2*About!$C$21</f>
        <v>7009.0648799999999</v>
      </c>
      <c r="N2" s="69">
        <f>Passenger_km!N2*About!$C$21</f>
        <v>7023.3564130000004</v>
      </c>
      <c r="O2" s="69">
        <f>Passenger_km!O2*About!$C$21</f>
        <v>7036.4052039999997</v>
      </c>
      <c r="P2" s="69">
        <f>Passenger_km!P2*About!$C$21</f>
        <v>7048.2112530000004</v>
      </c>
      <c r="Q2" s="69">
        <f>Passenger_km!Q2*About!$C$21</f>
        <v>7061.8814149999998</v>
      </c>
      <c r="R2" s="69">
        <f>Passenger_km!R2*About!$C$21</f>
        <v>7076.1729480000004</v>
      </c>
      <c r="S2" s="69">
        <f>Passenger_km!S2*About!$C$21</f>
        <v>7092.3285940000005</v>
      </c>
      <c r="T2" s="69">
        <f>Passenger_km!T2*About!$C$21</f>
        <v>7110.3483530000003</v>
      </c>
      <c r="U2" s="69">
        <f>Passenger_km!U2*About!$C$21</f>
        <v>7130.2322249999997</v>
      </c>
      <c r="V2" s="69">
        <f>Passenger_km!V2*About!$C$21</f>
        <v>7153.2229520000001</v>
      </c>
      <c r="W2" s="69">
        <f>Passenger_km!W2*About!$C$21</f>
        <v>7179.3205340000004</v>
      </c>
      <c r="X2" s="69">
        <f>Passenger_km!X2*About!$C$21</f>
        <v>7205.4181159999998</v>
      </c>
      <c r="Y2" s="69">
        <f>Passenger_km!Y2*About!$C$21</f>
        <v>7230.894327</v>
      </c>
      <c r="Z2" s="69">
        <f>Passenger_km!Z2*About!$C$21</f>
        <v>7255.7491669999999</v>
      </c>
      <c r="AA2" s="69">
        <f>Passenger_km!AA2*About!$C$21</f>
        <v>7282.4681200000005</v>
      </c>
      <c r="AB2" s="69">
        <f>Passenger_km!AB2*About!$C$21</f>
        <v>7308.5657019999999</v>
      </c>
      <c r="AC2" s="69">
        <f>Passenger_km!AC2*About!$C$21</f>
        <v>7335.9060259999997</v>
      </c>
      <c r="AD2" s="69">
        <f>Passenger_km!AD2*About!$C$21</f>
        <v>7363.8677210000005</v>
      </c>
      <c r="AE2" s="69">
        <f>Passenger_km!AE2*About!$C$21</f>
        <v>7393.6935290000001</v>
      </c>
      <c r="AF2" s="69">
        <f>Passenger_km!AF2*About!$C$21</f>
        <v>7424.7620790000001</v>
      </c>
    </row>
    <row r="3" spans="1:32" x14ac:dyDescent="0.35">
      <c r="A3" s="8" t="s">
        <v>111</v>
      </c>
      <c r="B3" s="69">
        <f>Passenger_km!B3*About!$C$21</f>
        <v>23894.200433999998</v>
      </c>
      <c r="C3" s="69">
        <f>Passenger_km!C3*About!$C$21</f>
        <v>23738.857683999999</v>
      </c>
      <c r="D3" s="69">
        <f>Passenger_km!D3*About!$C$21</f>
        <v>23598.427838</v>
      </c>
      <c r="E3" s="69">
        <f>Passenger_km!E3*About!$C$21</f>
        <v>23461.104846999999</v>
      </c>
      <c r="F3" s="69">
        <f>Passenger_km!F3*About!$C$21</f>
        <v>23333.102421</v>
      </c>
      <c r="G3" s="69">
        <f>Passenger_km!G3*About!$C$21</f>
        <v>23211.313705</v>
      </c>
      <c r="H3" s="69">
        <f>Passenger_km!H3*About!$C$21</f>
        <v>23128.049991</v>
      </c>
      <c r="I3" s="69">
        <f>Passenger_km!I3*About!$C$21</f>
        <v>23069.019746000002</v>
      </c>
      <c r="J3" s="69">
        <f>Passenger_km!J3*About!$C$21</f>
        <v>23030.494744</v>
      </c>
      <c r="K3" s="69">
        <f>Passenger_km!K3*About!$C$21</f>
        <v>23004.397162000001</v>
      </c>
      <c r="L3" s="69">
        <f>Passenger_km!L3*About!$C$21</f>
        <v>22996.940709999999</v>
      </c>
      <c r="M3" s="69">
        <f>Passenger_km!M3*About!$C$21</f>
        <v>23008.125388</v>
      </c>
      <c r="N3" s="69">
        <f>Passenger_km!N3*About!$C$21</f>
        <v>23037.951196000002</v>
      </c>
      <c r="O3" s="69">
        <f>Passenger_km!O3*About!$C$21</f>
        <v>23078.961682000001</v>
      </c>
      <c r="P3" s="69">
        <f>Passenger_km!P3*About!$C$21</f>
        <v>23127.428619999999</v>
      </c>
      <c r="Q3" s="69">
        <f>Passenger_km!Q3*About!$C$21</f>
        <v>23181.487896999999</v>
      </c>
      <c r="R3" s="69">
        <f>Passenger_km!R3*About!$C$21</f>
        <v>23236.168545</v>
      </c>
      <c r="S3" s="69">
        <f>Passenger_km!S3*About!$C$21</f>
        <v>23293.334676999999</v>
      </c>
      <c r="T3" s="69">
        <f>Passenger_km!T3*About!$C$21</f>
        <v>23349.879438</v>
      </c>
      <c r="U3" s="69">
        <f>Passenger_km!U3*About!$C$21</f>
        <v>23407.666940999999</v>
      </c>
      <c r="V3" s="69">
        <f>Passenger_km!V3*About!$C$21</f>
        <v>23472.289525</v>
      </c>
      <c r="W3" s="69">
        <f>Passenger_km!W3*About!$C$21</f>
        <v>23543.125819000001</v>
      </c>
      <c r="X3" s="69">
        <f>Passenger_km!X3*About!$C$21</f>
        <v>23615.826226000001</v>
      </c>
      <c r="Y3" s="69">
        <f>Passenger_km!Y3*About!$C$21</f>
        <v>23691.633487999999</v>
      </c>
      <c r="Z3" s="69">
        <f>Passenger_km!Z3*About!$C$21</f>
        <v>23771.168976000001</v>
      </c>
      <c r="AA3" s="69">
        <f>Passenger_km!AA3*About!$C$21</f>
        <v>23853.189947999999</v>
      </c>
      <c r="AB3" s="69">
        <f>Passenger_km!AB3*About!$C$21</f>
        <v>23938.317775</v>
      </c>
      <c r="AC3" s="69">
        <f>Passenger_km!AC3*About!$C$21</f>
        <v>24024.066973000001</v>
      </c>
      <c r="AD3" s="69">
        <f>Passenger_km!AD3*About!$C$21</f>
        <v>24111.058913000001</v>
      </c>
      <c r="AE3" s="69">
        <f>Passenger_km!AE3*About!$C$21</f>
        <v>24198.050853000001</v>
      </c>
      <c r="AF3" s="69">
        <f>Passenger_km!AF3*About!$C$21</f>
        <v>24283.178680000001</v>
      </c>
    </row>
    <row r="4" spans="1:32" x14ac:dyDescent="0.35">
      <c r="A4" s="8" t="s">
        <v>112</v>
      </c>
      <c r="B4" s="69">
        <f>Passenger_km!B18*About!$C$21</f>
        <v>1021228.3701688123</v>
      </c>
      <c r="C4" s="69">
        <f>Passenger_km!C18*About!$C$21</f>
        <v>1047823.2174196953</v>
      </c>
      <c r="D4" s="69">
        <f>Passenger_km!D18*About!$C$21</f>
        <v>1073127.3243281527</v>
      </c>
      <c r="E4" s="69">
        <f>Passenger_km!E18*About!$C$21</f>
        <v>1096472.3455648159</v>
      </c>
      <c r="F4" s="69">
        <f>Passenger_km!F18*About!$C$21</f>
        <v>1115244.2981712467</v>
      </c>
      <c r="G4" s="69">
        <f>Passenger_km!G18*About!$C$21</f>
        <v>1135462.8649426068</v>
      </c>
      <c r="H4" s="69">
        <f>Passenger_km!H18*About!$C$21</f>
        <v>1156432.2656605816</v>
      </c>
      <c r="I4" s="69">
        <f>Passenger_km!I18*About!$C$21</f>
        <v>1178178.5594525712</v>
      </c>
      <c r="J4" s="69">
        <f>Passenger_km!J18*About!$C$21</f>
        <v>1201322.6013206691</v>
      </c>
      <c r="K4" s="69">
        <f>Passenger_km!K18*About!$C$21</f>
        <v>1223313.1506661202</v>
      </c>
      <c r="L4" s="69">
        <f>Passenger_km!L18*About!$C$21</f>
        <v>1245222.7698634961</v>
      </c>
      <c r="M4" s="69">
        <f>Passenger_km!M18*About!$C$21</f>
        <v>1267543.9971076141</v>
      </c>
      <c r="N4" s="69">
        <f>Passenger_km!N18*About!$C$21</f>
        <v>1286842.499566091</v>
      </c>
      <c r="O4" s="69">
        <f>Passenger_km!O18*About!$C$21</f>
        <v>1305874.6817116463</v>
      </c>
      <c r="P4" s="69">
        <f>Passenger_km!P18*About!$C$21</f>
        <v>1322912.9700438143</v>
      </c>
      <c r="Q4" s="69">
        <f>Passenger_km!Q18*About!$C$21</f>
        <v>1339733.3443602156</v>
      </c>
      <c r="R4" s="69">
        <f>Passenger_km!R18*About!$C$21</f>
        <v>1357373.3905406848</v>
      </c>
      <c r="S4" s="69">
        <f>Passenger_km!S18*About!$C$21</f>
        <v>1373894.881423427</v>
      </c>
      <c r="T4" s="69">
        <f>Passenger_km!T18*About!$C$21</f>
        <v>1396776.896507446</v>
      </c>
      <c r="U4" s="69">
        <f>Passenger_km!U18*About!$C$21</f>
        <v>1413038.1744031028</v>
      </c>
      <c r="V4" s="69">
        <f>Passenger_km!V18*About!$C$21</f>
        <v>1429803.1885751854</v>
      </c>
      <c r="W4" s="69">
        <f>Passenger_km!W18*About!$C$21</f>
        <v>1448482.3198774201</v>
      </c>
      <c r="X4" s="69">
        <f>Passenger_km!X18*About!$C$21</f>
        <v>1467594.2745462942</v>
      </c>
      <c r="Y4" s="69">
        <f>Passenger_km!Y18*About!$C$21</f>
        <v>1486444.2929120741</v>
      </c>
      <c r="Z4" s="69">
        <f>Passenger_km!Z18*About!$C$21</f>
        <v>1504473.1609682615</v>
      </c>
      <c r="AA4" s="69">
        <f>Passenger_km!AA18*About!$C$21</f>
        <v>1525620.041783446</v>
      </c>
      <c r="AB4" s="69">
        <f>Passenger_km!AB18*About!$C$21</f>
        <v>1545861.0287178576</v>
      </c>
      <c r="AC4" s="69">
        <f>Passenger_km!AC18*About!$C$21</f>
        <v>1562756.9524345016</v>
      </c>
      <c r="AD4" s="69">
        <f>Passenger_km!AD18*About!$C$21</f>
        <v>1583313.3680897937</v>
      </c>
      <c r="AE4" s="69">
        <f>Passenger_km!AE18*About!$C$21</f>
        <v>1602441.3267728081</v>
      </c>
      <c r="AF4" s="69">
        <f>Passenger_km!AF18*About!$C$21</f>
        <v>1621273.0679874644</v>
      </c>
    </row>
    <row r="5" spans="1:32" x14ac:dyDescent="0.35">
      <c r="A5" s="8" t="s">
        <v>113</v>
      </c>
      <c r="B5" s="69">
        <f>Passenger_km!B5*About!$C$21</f>
        <v>116024.878604</v>
      </c>
      <c r="C5" s="69">
        <f>Passenger_km!C5*About!$C$21</f>
        <v>116095.71489800001</v>
      </c>
      <c r="D5" s="69">
        <f>Passenger_km!D5*About!$C$21</f>
        <v>116287.71853700001</v>
      </c>
      <c r="E5" s="69">
        <f>Passenger_km!E5*About!$C$21</f>
        <v>116360.418944</v>
      </c>
      <c r="F5" s="69">
        <f>Passenger_km!F5*About!$C$21</f>
        <v>116406.400398</v>
      </c>
      <c r="G5" s="69">
        <f>Passenger_km!G5*About!$C$21</f>
        <v>116558.014922</v>
      </c>
      <c r="H5" s="69">
        <f>Passenger_km!H5*About!$C$21</f>
        <v>116789.164934</v>
      </c>
      <c r="I5" s="69">
        <f>Passenger_km!I5*About!$C$21</f>
        <v>117078.102449</v>
      </c>
      <c r="J5" s="69">
        <f>Passenger_km!J5*About!$C$21</f>
        <v>117321.05851</v>
      </c>
      <c r="K5" s="69">
        <f>Passenger_km!K5*About!$C$21</f>
        <v>117542.266586</v>
      </c>
      <c r="L5" s="69">
        <f>Passenger_km!L5*About!$C$21</f>
        <v>117705.68715900001</v>
      </c>
      <c r="M5" s="69">
        <f>Passenger_km!M5*About!$C$21</f>
        <v>118025.693224</v>
      </c>
      <c r="N5" s="69">
        <f>Passenger_km!N5*About!$C$21</f>
        <v>118205.890814</v>
      </c>
      <c r="O5" s="69">
        <f>Passenger_km!O5*About!$C$21</f>
        <v>118284.18356</v>
      </c>
      <c r="P5" s="69">
        <f>Passenger_km!P5*About!$C$21</f>
        <v>118307.174287</v>
      </c>
      <c r="Q5" s="69">
        <f>Passenger_km!Q5*About!$C$21</f>
        <v>118350.67025700001</v>
      </c>
      <c r="R5" s="69">
        <f>Passenger_km!R5*About!$C$21</f>
        <v>118376.76783900001</v>
      </c>
      <c r="S5" s="69">
        <f>Passenger_km!S5*About!$C$21</f>
        <v>118423.370664</v>
      </c>
      <c r="T5" s="69">
        <f>Passenger_km!T5*About!$C$21</f>
        <v>118472.458973</v>
      </c>
      <c r="U5" s="69">
        <f>Passenger_km!U5*About!$C$21</f>
        <v>118527.760992</v>
      </c>
      <c r="V5" s="69">
        <f>Passenger_km!V5*About!$C$21</f>
        <v>118583.06301100001</v>
      </c>
      <c r="W5" s="69">
        <f>Passenger_km!W5*About!$C$21</f>
        <v>118647.685595</v>
      </c>
      <c r="X5" s="69">
        <f>Passenger_km!X5*About!$C$21</f>
        <v>118682.48237100001</v>
      </c>
      <c r="Y5" s="69">
        <f>Passenger_km!Y5*About!$C$21</f>
        <v>118694.28842</v>
      </c>
      <c r="Z5" s="69">
        <f>Passenger_km!Z5*About!$C$21</f>
        <v>118706.71584</v>
      </c>
      <c r="AA5" s="69">
        <f>Passenger_km!AA5*About!$C$21</f>
        <v>118694.909791</v>
      </c>
      <c r="AB5" s="69">
        <f>Passenger_km!AB5*About!$C$21</f>
        <v>118683.72511300001</v>
      </c>
      <c r="AC5" s="69">
        <f>Passenger_km!AC5*About!$C$21</f>
        <v>118716.03640500001</v>
      </c>
      <c r="AD5" s="69">
        <f>Passenger_km!AD5*About!$C$21</f>
        <v>118725.35697000001</v>
      </c>
      <c r="AE5" s="69">
        <f>Passenger_km!AE5*About!$C$21</f>
        <v>118762.017859</v>
      </c>
      <c r="AF5" s="69">
        <f>Passenger_km!AF5*About!$C$21</f>
        <v>118848.38842800001</v>
      </c>
    </row>
    <row r="6" spans="1:32" x14ac:dyDescent="0.35">
      <c r="A6" s="8" t="s">
        <v>114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</row>
    <row r="7" spans="1:32" x14ac:dyDescent="0.35">
      <c r="A7" s="8" t="s">
        <v>115</v>
      </c>
      <c r="B7" s="69">
        <f>Passenger_km!B7*About!$C$21</f>
        <v>1733.62509</v>
      </c>
      <c r="C7" s="69">
        <f>Passenger_km!C7*About!$C$21</f>
        <v>1737.3533159999999</v>
      </c>
      <c r="D7" s="69">
        <f>Passenger_km!D7*About!$C$21</f>
        <v>1744.8097680000001</v>
      </c>
      <c r="E7" s="69">
        <f>Passenger_km!E7*About!$C$21</f>
        <v>1754.1303330000001</v>
      </c>
      <c r="F7" s="69">
        <f>Passenger_km!F7*About!$C$21</f>
        <v>1765.9363820000001</v>
      </c>
      <c r="G7" s="69">
        <f>Passenger_km!G7*About!$C$21</f>
        <v>1777.7424310000001</v>
      </c>
      <c r="H7" s="69">
        <f>Passenger_km!H7*About!$C$21</f>
        <v>1790.7912220000001</v>
      </c>
      <c r="I7" s="69">
        <f>Passenger_km!I7*About!$C$21</f>
        <v>1801.9758999999999</v>
      </c>
      <c r="J7" s="69">
        <f>Passenger_km!J7*About!$C$21</f>
        <v>1811.2964650000001</v>
      </c>
      <c r="K7" s="69">
        <f>Passenger_km!K7*About!$C$21</f>
        <v>1815.646062</v>
      </c>
      <c r="L7" s="69">
        <f>Passenger_km!L7*About!$C$21</f>
        <v>1816.267433</v>
      </c>
      <c r="M7" s="69">
        <f>Passenger_km!M7*About!$C$21</f>
        <v>1813.160578</v>
      </c>
      <c r="N7" s="69">
        <f>Passenger_km!N7*About!$C$21</f>
        <v>1806.946868</v>
      </c>
      <c r="O7" s="69">
        <f>Passenger_km!O7*About!$C$21</f>
        <v>1798.8690449999999</v>
      </c>
      <c r="P7" s="69">
        <f>Passenger_km!P7*About!$C$21</f>
        <v>1787.6843670000001</v>
      </c>
      <c r="Q7" s="69">
        <f>Passenger_km!Q7*About!$C$21</f>
        <v>1775.2569470000001</v>
      </c>
      <c r="R7" s="69">
        <f>Passenger_km!R7*About!$C$21</f>
        <v>1762.2081559999999</v>
      </c>
      <c r="S7" s="69">
        <f>Passenger_km!S7*About!$C$21</f>
        <v>1747.9166230000001</v>
      </c>
      <c r="T7" s="69">
        <f>Passenger_km!T7*About!$C$21</f>
        <v>1732.3823480000001</v>
      </c>
      <c r="U7" s="69">
        <f>Passenger_km!U7*About!$C$21</f>
        <v>1716.2267019999999</v>
      </c>
      <c r="V7" s="69">
        <f>Passenger_km!V7*About!$C$21</f>
        <v>1698.2069429999999</v>
      </c>
      <c r="W7" s="69">
        <f>Passenger_km!W7*About!$C$21</f>
        <v>1678.944442</v>
      </c>
      <c r="X7" s="69">
        <f>Passenger_km!X7*About!$C$21</f>
        <v>1657.817828</v>
      </c>
      <c r="Y7" s="69">
        <f>Passenger_km!Y7*About!$C$21</f>
        <v>1634.8271010000001</v>
      </c>
      <c r="Z7" s="69">
        <f>Passenger_km!Z7*About!$C$21</f>
        <v>1609.9722610000001</v>
      </c>
      <c r="AA7" s="69">
        <f>Passenger_km!AA7*About!$C$21</f>
        <v>1583.2533080000001</v>
      </c>
      <c r="AB7" s="69">
        <f>Passenger_km!AB7*About!$C$21</f>
        <v>1555.9129840000001</v>
      </c>
      <c r="AC7" s="69">
        <f>Passenger_km!AC7*About!$C$21</f>
        <v>1526.087176</v>
      </c>
      <c r="AD7" s="69">
        <f>Passenger_km!AD7*About!$C$21</f>
        <v>1495.639997</v>
      </c>
      <c r="AE7" s="69">
        <f>Passenger_km!AE7*About!$C$21</f>
        <v>1464.571447</v>
      </c>
      <c r="AF7" s="69">
        <f>Passenger_km!AF7*About!$C$21</f>
        <v>1432.2601549999999</v>
      </c>
    </row>
    <row r="10" spans="1:32" x14ac:dyDescent="0.35">
      <c r="A10" s="8"/>
    </row>
    <row r="12" spans="1:32" x14ac:dyDescent="0.35">
      <c r="A1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workbookViewId="0">
      <selection activeCell="C6" sqref="C6"/>
    </sheetView>
  </sheetViews>
  <sheetFormatPr defaultColWidth="11.453125" defaultRowHeight="14.5" x14ac:dyDescent="0.35"/>
  <cols>
    <col min="1" max="1" width="42.81640625" bestFit="1" customWidth="1"/>
  </cols>
  <sheetData>
    <row r="1" spans="1:32" x14ac:dyDescent="0.35">
      <c r="A1" s="6" t="s">
        <v>131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Freight_km!B2*About!$C$21</f>
        <v>9477.1504920000007</v>
      </c>
      <c r="C2" s="69">
        <f>Freight_km!C2*About!$C$21</f>
        <v>9443.596458</v>
      </c>
      <c r="D2" s="69">
        <f>Freight_km!D2*About!$C$21</f>
        <v>9424.955328</v>
      </c>
      <c r="E2" s="69">
        <f>Freight_km!E2*About!$C$21</f>
        <v>9419.3629889999993</v>
      </c>
      <c r="F2" s="69">
        <f>Freight_km!F2*About!$C$21</f>
        <v>9427.4408120000007</v>
      </c>
      <c r="G2" s="69">
        <f>Freight_km!G2*About!$C$21</f>
        <v>9446.0819420000007</v>
      </c>
      <c r="H2" s="69">
        <f>Freight_km!H2*About!$C$21</f>
        <v>9483.3642020000007</v>
      </c>
      <c r="I2" s="69">
        <f>Freight_km!I2*About!$C$21</f>
        <v>9531.209769000001</v>
      </c>
      <c r="J2" s="69">
        <f>Freight_km!J2*About!$C$21</f>
        <v>9582.7835620000005</v>
      </c>
      <c r="K2" s="69">
        <f>Freight_km!K2*About!$C$21</f>
        <v>9633.1146129999997</v>
      </c>
      <c r="L2" s="69">
        <f>Freight_km!L2*About!$C$21</f>
        <v>9679.7174379999997</v>
      </c>
      <c r="M2" s="69">
        <f>Freight_km!M2*About!$C$21</f>
        <v>9723.2134079999996</v>
      </c>
      <c r="N2" s="69">
        <f>Freight_km!N2*About!$C$21</f>
        <v>9764.2238940000007</v>
      </c>
      <c r="O2" s="69">
        <f>Freight_km!O2*About!$C$21</f>
        <v>9800.2634120000002</v>
      </c>
      <c r="P2" s="69">
        <f>Freight_km!P2*About!$C$21</f>
        <v>9833.8174460000009</v>
      </c>
      <c r="Q2" s="69">
        <f>Freight_km!Q2*About!$C$21</f>
        <v>9864.8859960000009</v>
      </c>
      <c r="R2" s="69">
        <f>Freight_km!R2*About!$C$21</f>
        <v>9894.0904329999994</v>
      </c>
      <c r="S2" s="69">
        <f>Freight_km!S2*About!$C$21</f>
        <v>9922.0521279999994</v>
      </c>
      <c r="T2" s="69">
        <f>Freight_km!T2*About!$C$21</f>
        <v>9947.5283390000004</v>
      </c>
      <c r="U2" s="69">
        <f>Freight_km!U2*About!$C$21</f>
        <v>9972.3831790000004</v>
      </c>
      <c r="V2" s="69">
        <f>Freight_km!V2*About!$C$21</f>
        <v>9995.995277</v>
      </c>
      <c r="W2" s="69">
        <f>Freight_km!W2*About!$C$21</f>
        <v>10020.228746000001</v>
      </c>
      <c r="X2" s="69">
        <f>Freight_km!X2*About!$C$21</f>
        <v>10041.976731000001</v>
      </c>
      <c r="Y2" s="69">
        <f>Freight_km!Y2*About!$C$21</f>
        <v>10063.103345</v>
      </c>
      <c r="Z2" s="69">
        <f>Freight_km!Z2*About!$C$21</f>
        <v>10082.365846000001</v>
      </c>
      <c r="AA2" s="69">
        <f>Freight_km!AA2*About!$C$21</f>
        <v>10102.249718000001</v>
      </c>
      <c r="AB2" s="69">
        <f>Freight_km!AB2*About!$C$21</f>
        <v>10120.890848000001</v>
      </c>
      <c r="AC2" s="69">
        <f>Freight_km!AC2*About!$C$21</f>
        <v>10138.289236000001</v>
      </c>
      <c r="AD2" s="69">
        <f>Freight_km!AD2*About!$C$21</f>
        <v>10155.066253000001</v>
      </c>
      <c r="AE2" s="69">
        <f>Freight_km!AE2*About!$C$21</f>
        <v>10171.843269999999</v>
      </c>
      <c r="AF2" s="69">
        <f>Freight_km!AF2*About!$C$21</f>
        <v>10187.998916</v>
      </c>
    </row>
    <row r="3" spans="1:32" x14ac:dyDescent="0.35">
      <c r="A3" s="8" t="s">
        <v>111</v>
      </c>
      <c r="B3" s="69">
        <f>Freight_km!B3*About!$C$21</f>
        <v>16443.962144000001</v>
      </c>
      <c r="C3" s="69">
        <f>Freight_km!C3*About!$C$21</f>
        <v>16451.418596</v>
      </c>
      <c r="D3" s="69">
        <f>Freight_km!D3*About!$C$21</f>
        <v>16478.75892</v>
      </c>
      <c r="E3" s="69">
        <f>Freight_km!E3*About!$C$21</f>
        <v>16505.477873</v>
      </c>
      <c r="F3" s="69">
        <f>Freight_km!F3*About!$C$21</f>
        <v>16537.789165000002</v>
      </c>
      <c r="G3" s="69">
        <f>Freight_km!G3*About!$C$21</f>
        <v>16571.343198999999</v>
      </c>
      <c r="H3" s="69">
        <f>Freight_km!H3*About!$C$21</f>
        <v>16626.645218000001</v>
      </c>
      <c r="I3" s="69">
        <f>Freight_km!I3*About!$C$21</f>
        <v>16691.267801999998</v>
      </c>
      <c r="J3" s="69">
        <f>Freight_km!J3*About!$C$21</f>
        <v>16764.58958</v>
      </c>
      <c r="K3" s="69">
        <f>Freight_km!K3*About!$C$21</f>
        <v>16842.260955000002</v>
      </c>
      <c r="L3" s="69">
        <f>Freight_km!L3*About!$C$21</f>
        <v>16926.767411000001</v>
      </c>
      <c r="M3" s="69">
        <f>Freight_km!M3*About!$C$21</f>
        <v>17013.13798</v>
      </c>
      <c r="N3" s="69">
        <f>Freight_km!N3*About!$C$21</f>
        <v>17100.129919999999</v>
      </c>
      <c r="O3" s="69">
        <f>Freight_km!O3*About!$C$21</f>
        <v>17182.772262999999</v>
      </c>
      <c r="P3" s="69">
        <f>Freight_km!P3*About!$C$21</f>
        <v>17261.686379999999</v>
      </c>
      <c r="Q3" s="69">
        <f>Freight_km!Q3*About!$C$21</f>
        <v>17337.493642000001</v>
      </c>
      <c r="R3" s="69">
        <f>Freight_km!R3*About!$C$21</f>
        <v>17411.436791</v>
      </c>
      <c r="S3" s="69">
        <f>Freight_km!S3*About!$C$21</f>
        <v>17484.137198</v>
      </c>
      <c r="T3" s="69">
        <f>Freight_km!T3*About!$C$21</f>
        <v>17555.594862999998</v>
      </c>
      <c r="U3" s="69">
        <f>Freight_km!U3*About!$C$21</f>
        <v>17627.673899000001</v>
      </c>
      <c r="V3" s="69">
        <f>Freight_km!V3*About!$C$21</f>
        <v>17701.617048</v>
      </c>
      <c r="W3" s="69">
        <f>Freight_km!W3*About!$C$21</f>
        <v>17778.667052000001</v>
      </c>
      <c r="X3" s="69">
        <f>Freight_km!X3*About!$C$21</f>
        <v>17853.852943000002</v>
      </c>
      <c r="Y3" s="69">
        <f>Freight_km!Y3*About!$C$21</f>
        <v>17929.038833999999</v>
      </c>
      <c r="Z3" s="69">
        <f>Freight_km!Z3*About!$C$21</f>
        <v>17999.875128</v>
      </c>
      <c r="AA3" s="69">
        <f>Freight_km!AA3*About!$C$21</f>
        <v>18071.954163999999</v>
      </c>
      <c r="AB3" s="69">
        <f>Freight_km!AB3*About!$C$21</f>
        <v>18142.790457999999</v>
      </c>
      <c r="AC3" s="69">
        <f>Freight_km!AC3*About!$C$21</f>
        <v>18212.384010000002</v>
      </c>
      <c r="AD3" s="69">
        <f>Freight_km!AD3*About!$C$21</f>
        <v>18280.113449</v>
      </c>
      <c r="AE3" s="69">
        <f>Freight_km!AE3*About!$C$21</f>
        <v>18346.600146000001</v>
      </c>
      <c r="AF3" s="69">
        <f>Freight_km!AF3*About!$C$21</f>
        <v>18411.222730000001</v>
      </c>
    </row>
    <row r="4" spans="1:32" x14ac:dyDescent="0.35">
      <c r="A4" s="8" t="s">
        <v>112</v>
      </c>
      <c r="B4" s="69">
        <f>Freight_km!B4*About!$C$21</f>
        <v>1210428.6494828649</v>
      </c>
      <c r="C4" s="69">
        <f>Freight_km!C4*About!$C$21</f>
        <v>1259478.6055915244</v>
      </c>
      <c r="D4" s="69">
        <f>Freight_km!D4*About!$C$21</f>
        <v>1306440.9233122971</v>
      </c>
      <c r="E4" s="69">
        <f>Freight_km!E4*About!$C$21</f>
        <v>1352167.6540869088</v>
      </c>
      <c r="F4" s="69">
        <f>Freight_km!F4*About!$C$21</f>
        <v>1385258.5597153944</v>
      </c>
      <c r="G4" s="69">
        <f>Freight_km!G4*About!$C$21</f>
        <v>1422831.5193059016</v>
      </c>
      <c r="H4" s="69">
        <f>Freight_km!H4*About!$C$21</f>
        <v>1463974.7608425335</v>
      </c>
      <c r="I4" s="69">
        <f>Freight_km!I4*About!$C$21</f>
        <v>1508270.2097725994</v>
      </c>
      <c r="J4" s="69">
        <f>Freight_km!J4*About!$C$21</f>
        <v>1555908.9182591941</v>
      </c>
      <c r="K4" s="69">
        <f>Freight_km!K4*About!$C$21</f>
        <v>1601661.2395218846</v>
      </c>
      <c r="L4" s="69">
        <f>Freight_km!L4*About!$C$21</f>
        <v>1648677.3638988601</v>
      </c>
      <c r="M4" s="69">
        <f>Freight_km!M4*About!$C$21</f>
        <v>1695861.7313098637</v>
      </c>
      <c r="N4" s="69">
        <f>Freight_km!N4*About!$C$21</f>
        <v>1740047.7543835337</v>
      </c>
      <c r="O4" s="69">
        <f>Freight_km!O4*About!$C$21</f>
        <v>1782067.5250348726</v>
      </c>
      <c r="P4" s="69">
        <f>Freight_km!P4*About!$C$21</f>
        <v>1823464.7288290474</v>
      </c>
      <c r="Q4" s="69">
        <f>Freight_km!Q4*About!$C$21</f>
        <v>1860190.279851181</v>
      </c>
      <c r="R4" s="69">
        <f>Freight_km!R4*About!$C$21</f>
        <v>1901825.944490436</v>
      </c>
      <c r="S4" s="69">
        <f>Freight_km!S4*About!$C$21</f>
        <v>1943622.7204053528</v>
      </c>
      <c r="T4" s="69">
        <f>Freight_km!T4*About!$C$21</f>
        <v>2003074.2925065712</v>
      </c>
      <c r="U4" s="69">
        <f>Freight_km!U4*About!$C$21</f>
        <v>2055916.741255265</v>
      </c>
      <c r="V4" s="69">
        <f>Freight_km!V4*About!$C$21</f>
        <v>2111289.9318917166</v>
      </c>
      <c r="W4" s="69">
        <f>Freight_km!W4*About!$C$21</f>
        <v>2172345.9023397062</v>
      </c>
      <c r="X4" s="69">
        <f>Freight_km!X4*About!$C$21</f>
        <v>2235755.2163712545</v>
      </c>
      <c r="Y4" s="69">
        <f>Freight_km!Y4*About!$C$21</f>
        <v>2295105.215450332</v>
      </c>
      <c r="Z4" s="69">
        <f>Freight_km!Z4*About!$C$21</f>
        <v>2353587.6242203671</v>
      </c>
      <c r="AA4" s="69">
        <f>Freight_km!AA4*About!$C$21</f>
        <v>2420270.1021505124</v>
      </c>
      <c r="AB4" s="69">
        <f>Freight_km!AB4*About!$C$21</f>
        <v>2486389.7851942237</v>
      </c>
      <c r="AC4" s="69">
        <f>Freight_km!AC4*About!$C$21</f>
        <v>2544348.3925915104</v>
      </c>
      <c r="AD4" s="69">
        <f>Freight_km!AD4*About!$C$21</f>
        <v>2611599.3906413405</v>
      </c>
      <c r="AE4" s="69">
        <f>Freight_km!AE4*About!$C$21</f>
        <v>2672684.7516865288</v>
      </c>
      <c r="AF4" s="69">
        <f>Freight_km!AF4*About!$C$21</f>
        <v>2731959.8198835459</v>
      </c>
    </row>
    <row r="5" spans="1:32" x14ac:dyDescent="0.35">
      <c r="A5" s="8" t="s">
        <v>113</v>
      </c>
      <c r="B5" s="69">
        <f>Freight_km!B5*About!$C$21</f>
        <v>79001.730311000007</v>
      </c>
      <c r="C5" s="69">
        <f>Freight_km!C5*About!$C$21</f>
        <v>78958.855712000004</v>
      </c>
      <c r="D5" s="69">
        <f>Freight_km!D5*About!$C$21</f>
        <v>78920.952080999996</v>
      </c>
      <c r="E5" s="69">
        <f>Freight_km!E5*About!$C$21</f>
        <v>78819.047237000006</v>
      </c>
      <c r="F5" s="69">
        <f>Freight_km!F5*About!$C$21</f>
        <v>78746.346829999995</v>
      </c>
      <c r="G5" s="69">
        <f>Freight_km!G5*About!$C$21</f>
        <v>78694.151666000005</v>
      </c>
      <c r="H5" s="69">
        <f>Freight_km!H5*About!$C$21</f>
        <v>78648.170211999997</v>
      </c>
      <c r="I5" s="69">
        <f>Freight_km!I5*About!$C$21</f>
        <v>78614.616177999997</v>
      </c>
      <c r="J5" s="69">
        <f>Freight_km!J5*About!$C$21</f>
        <v>78575.469805000001</v>
      </c>
      <c r="K5" s="69">
        <f>Freight_km!K5*About!$C$21</f>
        <v>78538.187545000008</v>
      </c>
      <c r="L5" s="69">
        <f>Freight_km!L5*About!$C$21</f>
        <v>78485.992381000004</v>
      </c>
      <c r="M5" s="69">
        <f>Freight_km!M5*About!$C$21</f>
        <v>78511.468592000005</v>
      </c>
      <c r="N5" s="69">
        <f>Freight_km!N5*About!$C$21</f>
        <v>78532.595205999998</v>
      </c>
      <c r="O5" s="69">
        <f>Freight_km!O5*About!$C$21</f>
        <v>78487.856494000007</v>
      </c>
      <c r="P5" s="69">
        <f>Freight_km!P5*About!$C$21</f>
        <v>78483.506896999999</v>
      </c>
      <c r="Q5" s="69">
        <f>Freight_km!Q5*About!$C$21</f>
        <v>78464.865766999996</v>
      </c>
      <c r="R5" s="69">
        <f>Freight_km!R5*About!$C$21</f>
        <v>78455.545201999994</v>
      </c>
      <c r="S5" s="69">
        <f>Freight_km!S5*About!$C$21</f>
        <v>78494.691575000004</v>
      </c>
      <c r="T5" s="69">
        <f>Freight_km!T5*About!$C$21</f>
        <v>78527.624238000004</v>
      </c>
      <c r="U5" s="69">
        <f>Freight_km!U5*About!$C$21</f>
        <v>78566.770611</v>
      </c>
      <c r="V5" s="69">
        <f>Freight_km!V5*About!$C$21</f>
        <v>78636.364163000006</v>
      </c>
      <c r="W5" s="69">
        <f>Freight_km!W5*About!$C$21</f>
        <v>78709.064570000002</v>
      </c>
      <c r="X5" s="69">
        <f>Freight_km!X5*About!$C$21</f>
        <v>78758.774250000002</v>
      </c>
      <c r="Y5" s="69">
        <f>Freight_km!Y5*About!$C$21</f>
        <v>78830.853285999998</v>
      </c>
      <c r="Z5" s="69">
        <f>Freight_km!Z5*About!$C$21</f>
        <v>78874.970627000002</v>
      </c>
      <c r="AA5" s="69">
        <f>Freight_km!AA5*About!$C$21</f>
        <v>78970.040389999995</v>
      </c>
      <c r="AB5" s="69">
        <f>Freight_km!AB5*About!$C$21</f>
        <v>79043.983539000008</v>
      </c>
      <c r="AC5" s="69">
        <f>Freight_km!AC5*About!$C$21</f>
        <v>79219.210160999995</v>
      </c>
      <c r="AD5" s="69">
        <f>Freight_km!AD5*About!$C$21</f>
        <v>79413.077913000001</v>
      </c>
      <c r="AE5" s="69">
        <f>Freight_km!AE5*About!$C$21</f>
        <v>79606.945665000007</v>
      </c>
      <c r="AF5" s="69">
        <f>Freight_km!AF5*About!$C$21</f>
        <v>79784.657770999998</v>
      </c>
    </row>
    <row r="6" spans="1:32" x14ac:dyDescent="0.35">
      <c r="A6" s="8" t="s">
        <v>114</v>
      </c>
      <c r="B6" s="69">
        <f>Freight_km!B6*About!$C$21</f>
        <v>94467.07984962406</v>
      </c>
      <c r="C6" s="69">
        <f>Freight_km!C6*About!$C$21</f>
        <v>94465.627990225519</v>
      </c>
      <c r="D6" s="69">
        <f>Freight_km!D6*About!$C$21</f>
        <v>94419.265234374994</v>
      </c>
      <c r="E6" s="69">
        <f>Freight_km!E6*About!$C$21</f>
        <v>94478.337590361465</v>
      </c>
      <c r="F6" s="69">
        <f>Freight_km!F6*About!$C$21</f>
        <v>94521.763960545781</v>
      </c>
      <c r="G6" s="69">
        <f>Freight_km!G6*About!$C$21</f>
        <v>94608.557243650052</v>
      </c>
      <c r="H6" s="69">
        <f>Freight_km!H6*About!$C$21</f>
        <v>94737.401767441857</v>
      </c>
      <c r="I6" s="69">
        <f>Freight_km!I6*About!$C$21</f>
        <v>94935.626953600338</v>
      </c>
      <c r="J6" s="69">
        <f>Freight_km!J6*About!$C$21</f>
        <v>95129.749635701271</v>
      </c>
      <c r="K6" s="69">
        <f>Freight_km!K6*About!$C$21</f>
        <v>95276.886666666673</v>
      </c>
      <c r="L6" s="69">
        <f>Freight_km!L6*About!$C$21</f>
        <v>95533.688184746177</v>
      </c>
      <c r="M6" s="69">
        <f>Freight_km!M6*About!$C$21</f>
        <v>95758.125762707481</v>
      </c>
      <c r="N6" s="69">
        <f>Freight_km!N6*About!$C$21</f>
        <v>95963.374376912994</v>
      </c>
      <c r="O6" s="69">
        <f>Freight_km!O6*About!$C$21</f>
        <v>96101.071868227111</v>
      </c>
      <c r="P6" s="69">
        <f>Freight_km!P6*About!$C$21</f>
        <v>96195.06374570448</v>
      </c>
      <c r="Q6" s="69">
        <f>Freight_km!Q6*About!$C$21</f>
        <v>96313.827628778192</v>
      </c>
      <c r="R6" s="69">
        <f>Freight_km!R6*About!$C$21</f>
        <v>96416.000106755615</v>
      </c>
      <c r="S6" s="69">
        <f>Freight_km!S6*About!$C$21</f>
        <v>96490.373422482255</v>
      </c>
      <c r="T6" s="69">
        <f>Freight_km!T6*About!$C$21</f>
        <v>96692.017308488605</v>
      </c>
      <c r="U6" s="69">
        <f>Freight_km!U6*About!$C$21</f>
        <v>96788.031021748058</v>
      </c>
      <c r="V6" s="69">
        <f>Freight_km!V6*About!$C$21</f>
        <v>96904.587484762291</v>
      </c>
      <c r="W6" s="69">
        <f>Freight_km!W6*About!$C$21</f>
        <v>97043.897424547278</v>
      </c>
      <c r="X6" s="69">
        <f>Freight_km!X6*About!$C$21</f>
        <v>97166.58067729084</v>
      </c>
      <c r="Y6" s="69">
        <f>Freight_km!Y6*About!$C$21</f>
        <v>97286.844142011832</v>
      </c>
      <c r="Z6" s="69">
        <f>Freight_km!Z6*About!$C$21</f>
        <v>97377.227361436395</v>
      </c>
      <c r="AA6" s="69">
        <f>Freight_km!AA6*About!$C$21</f>
        <v>97489.725840092709</v>
      </c>
      <c r="AB6" s="69">
        <f>Freight_km!AB6*About!$C$21</f>
        <v>97535.554830087844</v>
      </c>
      <c r="AC6" s="69">
        <f>Freight_km!AC6*About!$C$21</f>
        <v>97640.662046827812</v>
      </c>
      <c r="AD6" s="69">
        <f>Freight_km!AD6*About!$C$21</f>
        <v>97697.049078929485</v>
      </c>
      <c r="AE6" s="69">
        <f>Freight_km!AE6*About!$C$21</f>
        <v>97762.064610269677</v>
      </c>
      <c r="AF6" s="69">
        <f>Freight_km!AF6*About!$C$21</f>
        <v>97802.93270003653</v>
      </c>
    </row>
    <row r="7" spans="1:32" x14ac:dyDescent="0.35">
      <c r="A7" s="8" t="s">
        <v>115</v>
      </c>
      <c r="B7" s="69">
        <f>Freight_km!B7*About!$C$21</f>
        <v>0</v>
      </c>
      <c r="C7" s="69">
        <f>Freight_km!C7*About!$C$21</f>
        <v>0</v>
      </c>
      <c r="D7" s="69">
        <f>Freight_km!D7*About!$C$21</f>
        <v>0</v>
      </c>
      <c r="E7" s="69">
        <f>Freight_km!E7*About!$C$21</f>
        <v>0</v>
      </c>
      <c r="F7" s="69">
        <f>Freight_km!F7*About!$C$21</f>
        <v>0</v>
      </c>
      <c r="G7" s="69">
        <f>Freight_km!G7*About!$C$21</f>
        <v>0</v>
      </c>
      <c r="H7" s="69">
        <f>Freight_km!H7*About!$C$21</f>
        <v>0</v>
      </c>
      <c r="I7" s="69">
        <f>Freight_km!I7*About!$C$21</f>
        <v>0</v>
      </c>
      <c r="J7" s="69">
        <f>Freight_km!J7*About!$C$21</f>
        <v>0</v>
      </c>
      <c r="K7" s="69">
        <f>Freight_km!K7*About!$C$21</f>
        <v>0</v>
      </c>
      <c r="L7" s="69">
        <f>Freight_km!L7*About!$C$21</f>
        <v>0</v>
      </c>
      <c r="M7" s="69">
        <f>Freight_km!M7*About!$C$21</f>
        <v>0</v>
      </c>
      <c r="N7" s="69">
        <f>Freight_km!N7*About!$C$21</f>
        <v>0</v>
      </c>
      <c r="O7" s="69">
        <f>Freight_km!O7*About!$C$21</f>
        <v>0</v>
      </c>
      <c r="P7" s="69">
        <f>Freight_km!P7*About!$C$21</f>
        <v>0</v>
      </c>
      <c r="Q7" s="69">
        <f>Freight_km!Q7*About!$C$21</f>
        <v>0</v>
      </c>
      <c r="R7" s="69">
        <f>Freight_km!R7*About!$C$21</f>
        <v>0</v>
      </c>
      <c r="S7" s="69">
        <f>Freight_km!S7*About!$C$21</f>
        <v>0</v>
      </c>
      <c r="T7" s="69">
        <f>Freight_km!T7*About!$C$21</f>
        <v>0</v>
      </c>
      <c r="U7" s="69">
        <f>Freight_km!U7*About!$C$21</f>
        <v>0</v>
      </c>
      <c r="V7" s="69">
        <f>Freight_km!V7*About!$C$21</f>
        <v>0</v>
      </c>
      <c r="W7" s="69">
        <f>Freight_km!W7*About!$C$21</f>
        <v>0</v>
      </c>
      <c r="X7" s="69">
        <f>Freight_km!X7*About!$C$21</f>
        <v>0</v>
      </c>
      <c r="Y7" s="69">
        <f>Freight_km!Y7*About!$C$21</f>
        <v>0</v>
      </c>
      <c r="Z7" s="69">
        <f>Freight_km!Z7*About!$C$21</f>
        <v>0</v>
      </c>
      <c r="AA7" s="69">
        <f>Freight_km!AA7*About!$C$21</f>
        <v>0</v>
      </c>
      <c r="AB7" s="69">
        <f>Freight_km!AB7*About!$C$21</f>
        <v>0</v>
      </c>
      <c r="AC7" s="69">
        <f>Freight_km!AC7*About!$C$21</f>
        <v>0</v>
      </c>
      <c r="AD7" s="69">
        <f>Freight_km!AD7*About!$C$21</f>
        <v>0</v>
      </c>
      <c r="AE7" s="69">
        <f>Freight_km!AE7*About!$C$21</f>
        <v>0</v>
      </c>
      <c r="AF7" s="69">
        <f>Freight_km!AF7*About!$C$21</f>
        <v>0</v>
      </c>
    </row>
    <row r="9" spans="1:32" x14ac:dyDescent="0.35">
      <c r="A9" s="8"/>
    </row>
    <row r="11" spans="1:32" x14ac:dyDescent="0.3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C95" sqref="C95"/>
    </sheetView>
  </sheetViews>
  <sheetFormatPr defaultColWidth="11.453125" defaultRowHeight="14.5" x14ac:dyDescent="0.35"/>
  <cols>
    <col min="1" max="1" width="46.1796875" bestFit="1" customWidth="1"/>
    <col min="2" max="2" width="0" hidden="1" customWidth="1"/>
  </cols>
  <sheetData>
    <row r="1" spans="1:34" ht="15" thickBot="1" x14ac:dyDescent="0.4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3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3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3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3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3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3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3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3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3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3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3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3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3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3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3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3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3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3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3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3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3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3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3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3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3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3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3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3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3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3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3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3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3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3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3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3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3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3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3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3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3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3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3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3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3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3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3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3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3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3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3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3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3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3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3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3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3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3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3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3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3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3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3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3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3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3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3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3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3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3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3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3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3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3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3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3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3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3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3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3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3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3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3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3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3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3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3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3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3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3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3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3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3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3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3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3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3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3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3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3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3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3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3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3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3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3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3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3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3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3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3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3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3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3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3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3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3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3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3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3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3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3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3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3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3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3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3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3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3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3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3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3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3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3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3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3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3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3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3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3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3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3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3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3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3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3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3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3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3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3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3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3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3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3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3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3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3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3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3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3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3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3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3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3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3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3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3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3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3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3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3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3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3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3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3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3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3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3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3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3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3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3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3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3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3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3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3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3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3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3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3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3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3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3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3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3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3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3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3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3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3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3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3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3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3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3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3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3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3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3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3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3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3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3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3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3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3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3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3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3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3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3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3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3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3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3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3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3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3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3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3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3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3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3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3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3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3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3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3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3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3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3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3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3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3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3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3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3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3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3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3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3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3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3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3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3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3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3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3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3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3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3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3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3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3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3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3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3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3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3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3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3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3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3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3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3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3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3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3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3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3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3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3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3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3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3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3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3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3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3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3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3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3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3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3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3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3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3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3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3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3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3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3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3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3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3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3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3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3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3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3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3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3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3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3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3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3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3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3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3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3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3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3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3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3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3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3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3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3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3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3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3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3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3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3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3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3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3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3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3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3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3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3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3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3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3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3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3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3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3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3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3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3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3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3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3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3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3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3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3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3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3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3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3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3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3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3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3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3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3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3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3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3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3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3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3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3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3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3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A16" sqref="A16"/>
    </sheetView>
  </sheetViews>
  <sheetFormatPr defaultColWidth="11.453125" defaultRowHeight="14.5" x14ac:dyDescent="0.35"/>
  <cols>
    <col min="1" max="1" width="30.81640625" bestFit="1" customWidth="1"/>
  </cols>
  <sheetData>
    <row r="1" spans="1:2" ht="15" thickBot="1" x14ac:dyDescent="0.4">
      <c r="A1" s="38" t="s">
        <v>13</v>
      </c>
      <c r="B1">
        <v>2015</v>
      </c>
    </row>
    <row r="3" spans="1:2" x14ac:dyDescent="0.35">
      <c r="A3" s="9" t="s">
        <v>91</v>
      </c>
      <c r="B3" s="67">
        <v>8854.0777976351601</v>
      </c>
    </row>
    <row r="4" spans="1:2" x14ac:dyDescent="0.35">
      <c r="A4" s="15" t="s">
        <v>43</v>
      </c>
      <c r="B4" s="17">
        <v>8346.0790641255444</v>
      </c>
    </row>
    <row r="5" spans="1:2" x14ac:dyDescent="0.35">
      <c r="A5" s="13" t="s">
        <v>29</v>
      </c>
      <c r="B5" s="11">
        <v>1103.3234132134789</v>
      </c>
    </row>
    <row r="6" spans="1:2" x14ac:dyDescent="0.35">
      <c r="A6" s="13" t="s">
        <v>30</v>
      </c>
      <c r="B6" s="11">
        <v>3725.516078160827</v>
      </c>
    </row>
    <row r="7" spans="1:2" x14ac:dyDescent="0.35">
      <c r="A7" s="13" t="s">
        <v>31</v>
      </c>
      <c r="B7" s="11">
        <v>3517.239572751238</v>
      </c>
    </row>
    <row r="8" spans="1:2" x14ac:dyDescent="0.35">
      <c r="A8" s="14" t="s">
        <v>44</v>
      </c>
      <c r="B8" s="16">
        <v>507.99873350961605</v>
      </c>
    </row>
    <row r="9" spans="1:2" x14ac:dyDescent="0.35">
      <c r="A9" s="13" t="s">
        <v>36</v>
      </c>
      <c r="B9" s="11">
        <v>165.67674900357699</v>
      </c>
    </row>
    <row r="10" spans="1:2" x14ac:dyDescent="0.3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53125" defaultRowHeight="14.5" x14ac:dyDescent="0.35"/>
  <cols>
    <col min="1" max="1" width="37" bestFit="1" customWidth="1"/>
    <col min="2" max="2" width="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3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3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3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3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3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3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3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3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3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3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3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3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3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3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3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3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3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3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3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3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3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3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3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3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3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3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3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3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3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3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" thickBot="1" x14ac:dyDescent="0.4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3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3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3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3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3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3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3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3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3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3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3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3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3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3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3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3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3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3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3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3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3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3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3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3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3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3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" thickBot="1" x14ac:dyDescent="0.4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3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3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3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3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3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3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3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3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3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3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3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3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3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3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3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3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3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3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3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3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3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3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3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3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3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3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3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3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3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3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2" activePane="bottomRight" state="frozen"/>
      <selection pane="topRight" activeCell="B52" sqref="B52"/>
      <selection pane="bottomLeft" activeCell="B52" sqref="B52"/>
      <selection pane="bottomRight" activeCell="V5" sqref="V5"/>
    </sheetView>
  </sheetViews>
  <sheetFormatPr defaultColWidth="11.453125" defaultRowHeight="14.5" x14ac:dyDescent="0.35"/>
  <cols>
    <col min="1" max="1" width="32.453125" customWidth="1"/>
    <col min="2" max="21" width="13.1796875" hidden="1" customWidth="1"/>
  </cols>
  <sheetData>
    <row r="1" spans="1:53" ht="15" thickBot="1" x14ac:dyDescent="0.4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3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3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3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3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3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3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3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3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3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3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3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3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3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3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3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3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3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3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3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3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3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3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3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3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3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3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3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3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3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3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3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3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20"/>
  <sheetViews>
    <sheetView workbookViewId="0">
      <selection activeCell="D39" sqref="D39"/>
    </sheetView>
  </sheetViews>
  <sheetFormatPr defaultColWidth="11.453125" defaultRowHeight="14.5" x14ac:dyDescent="0.35"/>
  <cols>
    <col min="1" max="1" width="27.453125" customWidth="1"/>
    <col min="2" max="32" width="12.453125" bestFit="1" customWidth="1"/>
  </cols>
  <sheetData>
    <row r="1" spans="1:32" ht="29" x14ac:dyDescent="0.3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3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35">
      <c r="A4" s="74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3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3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10" spans="1:32" x14ac:dyDescent="0.35">
      <c r="A10" s="8" t="s">
        <v>116</v>
      </c>
    </row>
    <row r="11" spans="1:32" x14ac:dyDescent="0.35">
      <c r="A11" s="36" t="s">
        <v>117</v>
      </c>
    </row>
    <row r="12" spans="1:32" x14ac:dyDescent="0.35">
      <c r="A12" s="74" t="s">
        <v>118</v>
      </c>
    </row>
    <row r="14" spans="1:32" ht="18.5" x14ac:dyDescent="0.45">
      <c r="A14" s="81" t="s">
        <v>4</v>
      </c>
    </row>
    <row r="15" spans="1:32" x14ac:dyDescent="0.35">
      <c r="A15" s="79" t="s">
        <v>119</v>
      </c>
      <c r="B15">
        <f>'JRC Database'!C83</f>
        <v>146.22999999999999</v>
      </c>
      <c r="C15">
        <f>'JRC Database'!D83</f>
        <v>147.26</v>
      </c>
      <c r="D15">
        <f>'JRC Database'!E83</f>
        <v>148.30000000000001</v>
      </c>
      <c r="E15">
        <f>'JRC Database'!F83</f>
        <v>149.22</v>
      </c>
      <c r="F15">
        <f>'JRC Database'!G83</f>
        <v>150.62</v>
      </c>
      <c r="G15">
        <f>'JRC Database'!H83</f>
        <v>151.57</v>
      </c>
      <c r="H15">
        <f>'JRC Database'!I83</f>
        <v>152.21</v>
      </c>
      <c r="I15">
        <f>'JRC Database'!J83</f>
        <v>152.65</v>
      </c>
      <c r="J15">
        <f>'JRC Database'!K83</f>
        <v>153.07</v>
      </c>
      <c r="K15">
        <f>'JRC Database'!L83</f>
        <v>153.80000000000001</v>
      </c>
      <c r="L15">
        <f>'JRC Database'!M83</f>
        <v>154.22</v>
      </c>
      <c r="M15">
        <f>'JRC Database'!N83</f>
        <v>154.56</v>
      </c>
      <c r="N15">
        <f>'JRC Database'!O83</f>
        <v>155.41999999999999</v>
      </c>
      <c r="O15">
        <f>'JRC Database'!P83</f>
        <v>155.80000000000001</v>
      </c>
      <c r="P15">
        <f>'JRC Database'!Q83</f>
        <v>156.56</v>
      </c>
      <c r="Q15">
        <f>'JRC Database'!R83</f>
        <v>157.16</v>
      </c>
      <c r="R15">
        <f>'JRC Database'!S83</f>
        <v>157.82</v>
      </c>
      <c r="S15">
        <f>'JRC Database'!T83</f>
        <v>158.86000000000001</v>
      </c>
      <c r="T15">
        <f>'JRC Database'!U83</f>
        <v>158.83000000000001</v>
      </c>
      <c r="U15">
        <f>'JRC Database'!V83</f>
        <v>159.59</v>
      </c>
      <c r="V15">
        <f>'JRC Database'!W83</f>
        <v>160.44</v>
      </c>
      <c r="W15">
        <f>'JRC Database'!X83</f>
        <v>161.07</v>
      </c>
      <c r="X15">
        <f>'JRC Database'!Y83</f>
        <v>161.87</v>
      </c>
      <c r="Y15">
        <f>'JRC Database'!Z83</f>
        <v>162.56</v>
      </c>
      <c r="Z15">
        <f>'JRC Database'!AA83</f>
        <v>163.34</v>
      </c>
      <c r="AA15">
        <f>'JRC Database'!AB83</f>
        <v>163.65</v>
      </c>
      <c r="AB15">
        <f>'JRC Database'!AC83</f>
        <v>164.37</v>
      </c>
      <c r="AC15">
        <f>'JRC Database'!AD83</f>
        <v>165.23</v>
      </c>
      <c r="AD15">
        <f>'JRC Database'!AE83</f>
        <v>165.29</v>
      </c>
      <c r="AE15">
        <f>'JRC Database'!AF83</f>
        <v>166.06</v>
      </c>
      <c r="AF15">
        <f>'JRC Database'!AG83</f>
        <v>166.33</v>
      </c>
    </row>
    <row r="16" spans="1:32" x14ac:dyDescent="0.35">
      <c r="A16" s="79" t="s">
        <v>120</v>
      </c>
      <c r="B16" s="72">
        <f>'JRC Database'!C18</f>
        <v>2127902.4</v>
      </c>
      <c r="C16" s="72">
        <f>'JRC Database'!D18</f>
        <v>2198695.9</v>
      </c>
      <c r="D16" s="72">
        <f>'JRC Database'!E18</f>
        <v>2267695.6</v>
      </c>
      <c r="E16" s="72">
        <f>'JRC Database'!F18</f>
        <v>2331401.5</v>
      </c>
      <c r="F16" s="72">
        <f>'JRC Database'!G18</f>
        <v>2393563.7999999998</v>
      </c>
      <c r="G16" s="72">
        <f>'JRC Database'!H18</f>
        <v>2452327.9</v>
      </c>
      <c r="H16" s="72">
        <f>'JRC Database'!I18</f>
        <v>2508162.9</v>
      </c>
      <c r="I16" s="72">
        <f>'JRC Database'!J18</f>
        <v>2562714.7999999998</v>
      </c>
      <c r="J16" s="72">
        <f>'JRC Database'!K18</f>
        <v>2620246.1</v>
      </c>
      <c r="K16" s="72">
        <f>'JRC Database'!L18</f>
        <v>2680935.2999999998</v>
      </c>
      <c r="L16" s="72">
        <f>'JRC Database'!M18</f>
        <v>2736403.3</v>
      </c>
      <c r="M16" s="72">
        <f>'JRC Database'!N18</f>
        <v>2791595.6</v>
      </c>
      <c r="N16" s="72">
        <f>'JRC Database'!O18</f>
        <v>2849867.4</v>
      </c>
      <c r="O16" s="72">
        <f>'JRC Database'!P18</f>
        <v>2899087.4</v>
      </c>
      <c r="P16" s="72">
        <f>'JRC Database'!Q18</f>
        <v>2951239.4</v>
      </c>
      <c r="Q16" s="72">
        <f>'JRC Database'!R18</f>
        <v>3000217.5</v>
      </c>
      <c r="R16" s="72">
        <f>'JRC Database'!S18</f>
        <v>3052486.3</v>
      </c>
      <c r="S16" s="72">
        <f>'JRC Database'!T18</f>
        <v>3110000.2</v>
      </c>
      <c r="T16" s="72">
        <f>'JRC Database'!U18</f>
        <v>3161199.7</v>
      </c>
      <c r="U16" s="72">
        <f>'JRC Database'!V18</f>
        <v>3213304.8</v>
      </c>
      <c r="V16" s="72">
        <f>'JRC Database'!W18</f>
        <v>3268746.7</v>
      </c>
      <c r="W16" s="72">
        <f>'JRC Database'!X18</f>
        <v>3324453.1</v>
      </c>
      <c r="X16" s="72">
        <f>'JRC Database'!Y18</f>
        <v>3385047.2</v>
      </c>
      <c r="Y16" s="72">
        <f>'JRC Database'!Z18</f>
        <v>3443140</v>
      </c>
      <c r="Z16" s="72">
        <f>'JRC Database'!AA18</f>
        <v>3501622.7</v>
      </c>
      <c r="AA16" s="72">
        <f>'JRC Database'!AB18</f>
        <v>3557580.6</v>
      </c>
      <c r="AB16" s="72">
        <f>'JRC Database'!AC18</f>
        <v>3620640.1</v>
      </c>
      <c r="AC16" s="72">
        <f>'JRC Database'!AD18</f>
        <v>3679363.5</v>
      </c>
      <c r="AD16" s="72">
        <f>'JRC Database'!AE18</f>
        <v>3729115.3</v>
      </c>
      <c r="AE16" s="72">
        <f>'JRC Database'!AF18</f>
        <v>3791748.5</v>
      </c>
      <c r="AF16" s="72">
        <f>'JRC Database'!AG18</f>
        <v>3842546.3</v>
      </c>
    </row>
    <row r="17" spans="1:32" x14ac:dyDescent="0.35">
      <c r="A17" s="79" t="s">
        <v>121</v>
      </c>
      <c r="B17">
        <f>'Stock aircraft'!$B$3</f>
        <v>8854.0777976351601</v>
      </c>
      <c r="C17" s="76">
        <f>'Stock aircraft'!$B$3</f>
        <v>8854.0777976351601</v>
      </c>
      <c r="D17" s="76">
        <f>'Stock aircraft'!$B$3</f>
        <v>8854.0777976351601</v>
      </c>
      <c r="E17" s="76">
        <f>'Stock aircraft'!$B$3</f>
        <v>8854.0777976351601</v>
      </c>
      <c r="F17" s="76">
        <f>'Stock aircraft'!$B$3</f>
        <v>8854.0777976351601</v>
      </c>
      <c r="G17" s="76">
        <f>'Stock aircraft'!$B$3</f>
        <v>8854.0777976351601</v>
      </c>
      <c r="H17" s="76">
        <f>'Stock aircraft'!$B$3</f>
        <v>8854.0777976351601</v>
      </c>
      <c r="I17" s="76">
        <f>'Stock aircraft'!$B$3</f>
        <v>8854.0777976351601</v>
      </c>
      <c r="J17" s="76">
        <f>'Stock aircraft'!$B$3</f>
        <v>8854.0777976351601</v>
      </c>
      <c r="K17" s="76">
        <f>'Stock aircraft'!$B$3</f>
        <v>8854.0777976351601</v>
      </c>
      <c r="L17" s="76">
        <f>'Stock aircraft'!$B$3</f>
        <v>8854.0777976351601</v>
      </c>
      <c r="M17" s="76">
        <f>'Stock aircraft'!$B$3</f>
        <v>8854.0777976351601</v>
      </c>
      <c r="N17" s="76">
        <f>'Stock aircraft'!$B$3</f>
        <v>8854.0777976351601</v>
      </c>
      <c r="O17" s="76">
        <f>'Stock aircraft'!$B$3</f>
        <v>8854.0777976351601</v>
      </c>
      <c r="P17" s="76">
        <f>'Stock aircraft'!$B$3</f>
        <v>8854.0777976351601</v>
      </c>
      <c r="Q17" s="76">
        <f>'Stock aircraft'!$B$3</f>
        <v>8854.0777976351601</v>
      </c>
      <c r="R17" s="76">
        <f>'Stock aircraft'!$B$3</f>
        <v>8854.0777976351601</v>
      </c>
      <c r="S17" s="76">
        <f>'Stock aircraft'!$B$3</f>
        <v>8854.0777976351601</v>
      </c>
      <c r="T17" s="76">
        <f>'Stock aircraft'!$B$3</f>
        <v>8854.0777976351601</v>
      </c>
      <c r="U17" s="76">
        <f>'Stock aircraft'!$B$3</f>
        <v>8854.0777976351601</v>
      </c>
      <c r="V17" s="76">
        <f>'Stock aircraft'!$B$3</f>
        <v>8854.0777976351601</v>
      </c>
      <c r="W17" s="76">
        <f>'Stock aircraft'!$B$3</f>
        <v>8854.0777976351601</v>
      </c>
      <c r="X17" s="76">
        <f>'Stock aircraft'!$B$3</f>
        <v>8854.0777976351601</v>
      </c>
      <c r="Y17" s="76">
        <f>'Stock aircraft'!$B$3</f>
        <v>8854.0777976351601</v>
      </c>
      <c r="Z17" s="76">
        <f>'Stock aircraft'!$B$3</f>
        <v>8854.0777976351601</v>
      </c>
      <c r="AA17" s="76">
        <f>'Stock aircraft'!$B$3</f>
        <v>8854.0777976351601</v>
      </c>
      <c r="AB17" s="76">
        <f>'Stock aircraft'!$B$3</f>
        <v>8854.0777976351601</v>
      </c>
      <c r="AC17" s="76">
        <f>'Stock aircraft'!$B$3</f>
        <v>8854.0777976351601</v>
      </c>
      <c r="AD17" s="76">
        <f>'Stock aircraft'!$B$3</f>
        <v>8854.0777976351601</v>
      </c>
      <c r="AE17" s="76">
        <f>'Stock aircraft'!$B$3</f>
        <v>8854.0777976351601</v>
      </c>
      <c r="AF17" s="76">
        <f>'Stock aircraft'!$B$3</f>
        <v>8854.0777976351601</v>
      </c>
    </row>
    <row r="18" spans="1:32" x14ac:dyDescent="0.35">
      <c r="A18" s="80" t="s">
        <v>122</v>
      </c>
      <c r="B18" s="70">
        <f t="shared" ref="B18:AF18" si="0">B16*1000000/B17/B15</f>
        <v>1643508.2586229681</v>
      </c>
      <c r="C18" s="70">
        <f t="shared" si="0"/>
        <v>1686308.5297184698</v>
      </c>
      <c r="D18" s="70">
        <f t="shared" si="0"/>
        <v>1727031.5549456808</v>
      </c>
      <c r="E18" s="70">
        <f t="shared" si="0"/>
        <v>1764601.7364260899</v>
      </c>
      <c r="F18" s="70">
        <f t="shared" si="0"/>
        <v>1794812.2750679492</v>
      </c>
      <c r="G18" s="70">
        <f t="shared" si="0"/>
        <v>1827350.914256711</v>
      </c>
      <c r="H18" s="70">
        <f t="shared" si="0"/>
        <v>1861097.9039262882</v>
      </c>
      <c r="I18" s="70">
        <f t="shared" si="0"/>
        <v>1896095.1821899819</v>
      </c>
      <c r="J18" s="70">
        <f t="shared" si="0"/>
        <v>1933341.9186294002</v>
      </c>
      <c r="K18" s="70">
        <f t="shared" si="0"/>
        <v>1968732.2882241369</v>
      </c>
      <c r="L18" s="70">
        <f t="shared" si="0"/>
        <v>2003992.4133303552</v>
      </c>
      <c r="M18" s="70">
        <f t="shared" si="0"/>
        <v>2039914.9575818861</v>
      </c>
      <c r="N18" s="70">
        <f t="shared" si="0"/>
        <v>2070972.896331002</v>
      </c>
      <c r="O18" s="70">
        <f t="shared" si="0"/>
        <v>2101602.2339498405</v>
      </c>
      <c r="P18" s="70">
        <f t="shared" si="0"/>
        <v>2129022.7095307219</v>
      </c>
      <c r="Q18" s="70">
        <f t="shared" si="0"/>
        <v>2156092.4863893157</v>
      </c>
      <c r="R18" s="70">
        <f t="shared" si="0"/>
        <v>2184481.3976524249</v>
      </c>
      <c r="S18" s="70">
        <f t="shared" si="0"/>
        <v>2211070.1681015482</v>
      </c>
      <c r="T18" s="70">
        <f t="shared" si="0"/>
        <v>2247895.2131777084</v>
      </c>
      <c r="U18" s="70">
        <f t="shared" si="0"/>
        <v>2274065.2112877858</v>
      </c>
      <c r="V18" s="70">
        <f t="shared" si="0"/>
        <v>2301045.8946027178</v>
      </c>
      <c r="W18" s="70">
        <f t="shared" si="0"/>
        <v>2331107.051789382</v>
      </c>
      <c r="X18" s="70">
        <f t="shared" si="0"/>
        <v>2361864.7708797068</v>
      </c>
      <c r="Y18" s="70">
        <f t="shared" si="0"/>
        <v>2392200.9442218482</v>
      </c>
      <c r="Z18" s="70">
        <f t="shared" si="0"/>
        <v>2421215.6038313047</v>
      </c>
      <c r="AA18" s="70">
        <f t="shared" si="0"/>
        <v>2455248.2201188114</v>
      </c>
      <c r="AB18" s="70">
        <f t="shared" si="0"/>
        <v>2487822.9410736221</v>
      </c>
      <c r="AC18" s="70">
        <f t="shared" si="0"/>
        <v>2515014.3029438155</v>
      </c>
      <c r="AD18" s="70">
        <f t="shared" si="0"/>
        <v>2548096.6573750526</v>
      </c>
      <c r="AE18" s="70">
        <f t="shared" si="0"/>
        <v>2578880.1324374778</v>
      </c>
      <c r="AF18" s="70">
        <f t="shared" si="0"/>
        <v>2609186.8915470215</v>
      </c>
    </row>
    <row r="20" spans="1:32" x14ac:dyDescent="0.35">
      <c r="A20" s="77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D57-F4DC-4489-B2A3-1222C33C0F66}">
  <sheetPr>
    <tabColor theme="7"/>
  </sheetPr>
  <dimension ref="A1:AF37"/>
  <sheetViews>
    <sheetView topLeftCell="A3" workbookViewId="0">
      <selection activeCell="C33" sqref="C33"/>
    </sheetView>
  </sheetViews>
  <sheetFormatPr defaultColWidth="11.453125" defaultRowHeight="14.5" x14ac:dyDescent="0.35"/>
  <cols>
    <col min="1" max="1" width="42.81640625" bestFit="1" customWidth="1"/>
    <col min="2" max="32" width="14.54296875" customWidth="1"/>
  </cols>
  <sheetData>
    <row r="1" spans="1:32" x14ac:dyDescent="0.35">
      <c r="A1" s="6" t="s">
        <v>122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23">
        <f>'JRC Database'!C375</f>
        <v>15252</v>
      </c>
      <c r="C2" s="23">
        <f>'JRC Database'!D375</f>
        <v>15198</v>
      </c>
      <c r="D2" s="23">
        <f>'JRC Database'!E375</f>
        <v>15168</v>
      </c>
      <c r="E2" s="23">
        <f>'JRC Database'!F375</f>
        <v>15159</v>
      </c>
      <c r="F2" s="23">
        <f>'JRC Database'!G375</f>
        <v>15172</v>
      </c>
      <c r="G2" s="23">
        <f>'JRC Database'!H375</f>
        <v>15202</v>
      </c>
      <c r="H2" s="23">
        <f>'JRC Database'!I375</f>
        <v>15262</v>
      </c>
      <c r="I2" s="23">
        <f>'JRC Database'!J375</f>
        <v>15339</v>
      </c>
      <c r="J2" s="23">
        <f>'JRC Database'!K375</f>
        <v>15422</v>
      </c>
      <c r="K2" s="23">
        <f>'JRC Database'!L375</f>
        <v>15503</v>
      </c>
      <c r="L2" s="23">
        <f>'JRC Database'!M375</f>
        <v>15578</v>
      </c>
      <c r="M2" s="23">
        <f>'JRC Database'!N375</f>
        <v>15648</v>
      </c>
      <c r="N2" s="23">
        <f>'JRC Database'!O375</f>
        <v>15714</v>
      </c>
      <c r="O2" s="23">
        <f>'JRC Database'!P375</f>
        <v>15772</v>
      </c>
      <c r="P2" s="23">
        <f>'JRC Database'!Q375</f>
        <v>15826</v>
      </c>
      <c r="Q2" s="23">
        <f>'JRC Database'!R375</f>
        <v>15876</v>
      </c>
      <c r="R2" s="23">
        <f>'JRC Database'!S375</f>
        <v>15923</v>
      </c>
      <c r="S2" s="23">
        <f>'JRC Database'!T375</f>
        <v>15968</v>
      </c>
      <c r="T2" s="23">
        <f>'JRC Database'!U375</f>
        <v>16009</v>
      </c>
      <c r="U2" s="23">
        <f>'JRC Database'!V375</f>
        <v>16049</v>
      </c>
      <c r="V2" s="23">
        <f>'JRC Database'!W375</f>
        <v>16087</v>
      </c>
      <c r="W2" s="23">
        <f>'JRC Database'!X375</f>
        <v>16126</v>
      </c>
      <c r="X2" s="23">
        <f>'JRC Database'!Y375</f>
        <v>16161</v>
      </c>
      <c r="Y2" s="23">
        <f>'JRC Database'!Z375</f>
        <v>16195</v>
      </c>
      <c r="Z2" s="23">
        <f>'JRC Database'!AA375</f>
        <v>16226</v>
      </c>
      <c r="AA2" s="23">
        <f>'JRC Database'!AB375</f>
        <v>16258</v>
      </c>
      <c r="AB2" s="23">
        <f>'JRC Database'!AC375</f>
        <v>16288</v>
      </c>
      <c r="AC2" s="23">
        <f>'JRC Database'!AD375</f>
        <v>16316</v>
      </c>
      <c r="AD2" s="23">
        <f>'JRC Database'!AE375</f>
        <v>16343</v>
      </c>
      <c r="AE2" s="23">
        <f>'JRC Database'!AF375</f>
        <v>16370</v>
      </c>
      <c r="AF2" s="23">
        <f>'JRC Database'!AG375</f>
        <v>16396</v>
      </c>
    </row>
    <row r="3" spans="1:32" x14ac:dyDescent="0.35">
      <c r="A3" s="37" t="s">
        <v>111</v>
      </c>
      <c r="B3" s="23">
        <f>'JRC Database'!C376</f>
        <v>26464</v>
      </c>
      <c r="C3" s="23">
        <f>'JRC Database'!D376</f>
        <v>26476</v>
      </c>
      <c r="D3" s="23">
        <f>'JRC Database'!E376</f>
        <v>26520</v>
      </c>
      <c r="E3" s="23">
        <f>'JRC Database'!F376</f>
        <v>26563</v>
      </c>
      <c r="F3" s="23">
        <f>'JRC Database'!G376</f>
        <v>26615</v>
      </c>
      <c r="G3" s="23">
        <f>'JRC Database'!H376</f>
        <v>26669</v>
      </c>
      <c r="H3" s="23">
        <f>'JRC Database'!I376</f>
        <v>26758</v>
      </c>
      <c r="I3" s="23">
        <f>'JRC Database'!J376</f>
        <v>26862</v>
      </c>
      <c r="J3" s="23">
        <f>'JRC Database'!K376</f>
        <v>26980</v>
      </c>
      <c r="K3" s="23">
        <f>'JRC Database'!L376</f>
        <v>27105</v>
      </c>
      <c r="L3" s="23">
        <f>'JRC Database'!M376</f>
        <v>27241</v>
      </c>
      <c r="M3" s="23">
        <f>'JRC Database'!N376</f>
        <v>27380</v>
      </c>
      <c r="N3" s="23">
        <f>'JRC Database'!O376</f>
        <v>27520</v>
      </c>
      <c r="O3" s="23">
        <f>'JRC Database'!P376</f>
        <v>27653</v>
      </c>
      <c r="P3" s="23">
        <f>'JRC Database'!Q376</f>
        <v>27780</v>
      </c>
      <c r="Q3" s="23">
        <f>'JRC Database'!R376</f>
        <v>27902</v>
      </c>
      <c r="R3" s="23">
        <f>'JRC Database'!S376</f>
        <v>28021</v>
      </c>
      <c r="S3" s="23">
        <f>'JRC Database'!T376</f>
        <v>28138</v>
      </c>
      <c r="T3" s="23">
        <f>'JRC Database'!U376</f>
        <v>28253</v>
      </c>
      <c r="U3" s="23">
        <f>'JRC Database'!V376</f>
        <v>28369</v>
      </c>
      <c r="V3" s="23">
        <f>'JRC Database'!W376</f>
        <v>28488</v>
      </c>
      <c r="W3" s="23">
        <f>'JRC Database'!X376</f>
        <v>28612</v>
      </c>
      <c r="X3" s="23">
        <f>'JRC Database'!Y376</f>
        <v>28733</v>
      </c>
      <c r="Y3" s="23">
        <f>'JRC Database'!Z376</f>
        <v>28854</v>
      </c>
      <c r="Z3" s="23">
        <f>'JRC Database'!AA376</f>
        <v>28968</v>
      </c>
      <c r="AA3" s="23">
        <f>'JRC Database'!AB376</f>
        <v>29084</v>
      </c>
      <c r="AB3" s="23">
        <f>'JRC Database'!AC376</f>
        <v>29198</v>
      </c>
      <c r="AC3" s="23">
        <f>'JRC Database'!AD376</f>
        <v>29310</v>
      </c>
      <c r="AD3" s="23">
        <f>'JRC Database'!AE376</f>
        <v>29419</v>
      </c>
      <c r="AE3" s="23">
        <f>'JRC Database'!AF376</f>
        <v>29526</v>
      </c>
      <c r="AF3" s="23">
        <f>'JRC Database'!AG376</f>
        <v>29630</v>
      </c>
    </row>
    <row r="4" spans="1:32" x14ac:dyDescent="0.35">
      <c r="A4" s="74" t="s">
        <v>112</v>
      </c>
      <c r="B4" s="82">
        <f>B32</f>
        <v>1947996.6871367749</v>
      </c>
      <c r="C4" s="82">
        <f t="shared" ref="C4:AF4" si="0">C32</f>
        <v>2026934.9641221175</v>
      </c>
      <c r="D4" s="82">
        <f t="shared" si="0"/>
        <v>2102513.5117543256</v>
      </c>
      <c r="E4" s="82">
        <f t="shared" si="0"/>
        <v>2176103.5743330615</v>
      </c>
      <c r="F4" s="82">
        <f t="shared" si="0"/>
        <v>2229358.241236547</v>
      </c>
      <c r="G4" s="82">
        <f t="shared" si="0"/>
        <v>2289826.0770230694</v>
      </c>
      <c r="H4" s="82">
        <f t="shared" si="0"/>
        <v>2356039.7264155126</v>
      </c>
      <c r="I4" s="82">
        <f t="shared" si="0"/>
        <v>2427326.3634327953</v>
      </c>
      <c r="J4" s="82">
        <f t="shared" si="0"/>
        <v>2503993.4568224042</v>
      </c>
      <c r="K4" s="82">
        <f t="shared" si="0"/>
        <v>2577624.7033123281</v>
      </c>
      <c r="L4" s="82">
        <f t="shared" si="0"/>
        <v>2653289.8443906461</v>
      </c>
      <c r="M4" s="82">
        <f t="shared" si="0"/>
        <v>2729225.7464700858</v>
      </c>
      <c r="N4" s="82">
        <f t="shared" si="0"/>
        <v>2800336.2795874504</v>
      </c>
      <c r="O4" s="82">
        <f t="shared" si="0"/>
        <v>2867960.5662878901</v>
      </c>
      <c r="P4" s="82">
        <f t="shared" si="0"/>
        <v>2934582.9284421825</v>
      </c>
      <c r="Q4" s="82">
        <f t="shared" si="0"/>
        <v>2993686.9919117256</v>
      </c>
      <c r="R4" s="82">
        <f t="shared" si="0"/>
        <v>3060693.1197150107</v>
      </c>
      <c r="S4" s="82">
        <f t="shared" si="0"/>
        <v>3127958.5310633304</v>
      </c>
      <c r="T4" s="82">
        <f t="shared" si="0"/>
        <v>3223636.5915154894</v>
      </c>
      <c r="U4" s="82">
        <f t="shared" si="0"/>
        <v>3308678.2956643696</v>
      </c>
      <c r="V4" s="82">
        <f t="shared" si="0"/>
        <v>3397792.8353458992</v>
      </c>
      <c r="W4" s="82">
        <f t="shared" si="0"/>
        <v>3496052.9254498621</v>
      </c>
      <c r="X4" s="82">
        <f t="shared" si="0"/>
        <v>3598100.3561016759</v>
      </c>
      <c r="Y4" s="82">
        <f t="shared" si="0"/>
        <v>3693614.9505695184</v>
      </c>
      <c r="Z4" s="82">
        <f t="shared" si="0"/>
        <v>3787733.2933470779</v>
      </c>
      <c r="AA4" s="82">
        <f t="shared" si="0"/>
        <v>3895048.3723097993</v>
      </c>
      <c r="AB4" s="82">
        <f t="shared" si="0"/>
        <v>4001457.7204185966</v>
      </c>
      <c r="AC4" s="82">
        <f t="shared" si="0"/>
        <v>4094733.086338935</v>
      </c>
      <c r="AD4" s="82">
        <f t="shared" si="0"/>
        <v>4202963.1100282129</v>
      </c>
      <c r="AE4" s="82">
        <f t="shared" si="0"/>
        <v>4301270.4997280668</v>
      </c>
      <c r="AF4" s="82">
        <f t="shared" si="0"/>
        <v>4396664.5045931432</v>
      </c>
    </row>
    <row r="5" spans="1:32" x14ac:dyDescent="0.35">
      <c r="A5" s="37" t="s">
        <v>113</v>
      </c>
      <c r="B5" s="23">
        <f>'JRC Database'!C377</f>
        <v>127141</v>
      </c>
      <c r="C5" s="23">
        <f>'JRC Database'!D377</f>
        <v>127072</v>
      </c>
      <c r="D5" s="23">
        <f>'JRC Database'!E377</f>
        <v>127011</v>
      </c>
      <c r="E5" s="23">
        <f>'JRC Database'!F377</f>
        <v>126847</v>
      </c>
      <c r="F5" s="23">
        <f>'JRC Database'!G377</f>
        <v>126730</v>
      </c>
      <c r="G5" s="23">
        <f>'JRC Database'!H377</f>
        <v>126646</v>
      </c>
      <c r="H5" s="23">
        <f>'JRC Database'!I377</f>
        <v>126572</v>
      </c>
      <c r="I5" s="23">
        <f>'JRC Database'!J377</f>
        <v>126518</v>
      </c>
      <c r="J5" s="23">
        <f>'JRC Database'!K377</f>
        <v>126455</v>
      </c>
      <c r="K5" s="23">
        <f>'JRC Database'!L377</f>
        <v>126395</v>
      </c>
      <c r="L5" s="23">
        <f>'JRC Database'!M377</f>
        <v>126311</v>
      </c>
      <c r="M5" s="23">
        <f>'JRC Database'!N377</f>
        <v>126352</v>
      </c>
      <c r="N5" s="23">
        <f>'JRC Database'!O377</f>
        <v>126386</v>
      </c>
      <c r="O5" s="23">
        <f>'JRC Database'!P377</f>
        <v>126314</v>
      </c>
      <c r="P5" s="23">
        <f>'JRC Database'!Q377</f>
        <v>126307</v>
      </c>
      <c r="Q5" s="23">
        <f>'JRC Database'!R377</f>
        <v>126277</v>
      </c>
      <c r="R5" s="23">
        <f>'JRC Database'!S377</f>
        <v>126262</v>
      </c>
      <c r="S5" s="23">
        <f>'JRC Database'!T377</f>
        <v>126325</v>
      </c>
      <c r="T5" s="23">
        <f>'JRC Database'!U377</f>
        <v>126378</v>
      </c>
      <c r="U5" s="23">
        <f>'JRC Database'!V377</f>
        <v>126441</v>
      </c>
      <c r="V5" s="23">
        <f>'JRC Database'!W377</f>
        <v>126553</v>
      </c>
      <c r="W5" s="23">
        <f>'JRC Database'!X377</f>
        <v>126670</v>
      </c>
      <c r="X5" s="23">
        <f>'JRC Database'!Y377</f>
        <v>126750</v>
      </c>
      <c r="Y5" s="23">
        <f>'JRC Database'!Z377</f>
        <v>126866</v>
      </c>
      <c r="Z5" s="23">
        <f>'JRC Database'!AA377</f>
        <v>126937</v>
      </c>
      <c r="AA5" s="23">
        <f>'JRC Database'!AB377</f>
        <v>127090</v>
      </c>
      <c r="AB5" s="23">
        <f>'JRC Database'!AC377</f>
        <v>127209</v>
      </c>
      <c r="AC5" s="23">
        <f>'JRC Database'!AD377</f>
        <v>127491</v>
      </c>
      <c r="AD5" s="23">
        <f>'JRC Database'!AE377</f>
        <v>127803</v>
      </c>
      <c r="AE5" s="23">
        <f>'JRC Database'!AF377</f>
        <v>128115</v>
      </c>
      <c r="AF5" s="23">
        <f>'JRC Database'!AG377</f>
        <v>128401</v>
      </c>
    </row>
    <row r="6" spans="1:32" x14ac:dyDescent="0.35">
      <c r="A6" s="74" t="s">
        <v>114</v>
      </c>
      <c r="B6" s="82">
        <f>B33</f>
        <v>152030.07518796992</v>
      </c>
      <c r="C6" s="82">
        <f t="shared" ref="C6:AF6" si="1">C33</f>
        <v>152027.73864603517</v>
      </c>
      <c r="D6" s="82">
        <f t="shared" si="1"/>
        <v>151953.125</v>
      </c>
      <c r="E6" s="82">
        <f t="shared" si="1"/>
        <v>152048.19277108437</v>
      </c>
      <c r="F6" s="82">
        <f t="shared" si="1"/>
        <v>152118.08076100395</v>
      </c>
      <c r="G6" s="82">
        <f t="shared" si="1"/>
        <v>152257.76105362183</v>
      </c>
      <c r="H6" s="82">
        <f t="shared" si="1"/>
        <v>152465.11627906977</v>
      </c>
      <c r="I6" s="82">
        <f t="shared" si="1"/>
        <v>152784.12889175763</v>
      </c>
      <c r="J6" s="82">
        <f t="shared" si="1"/>
        <v>153096.53916211292</v>
      </c>
      <c r="K6" s="82">
        <f t="shared" si="1"/>
        <v>153333.33333333334</v>
      </c>
      <c r="L6" s="82">
        <f t="shared" si="1"/>
        <v>153746.61544350506</v>
      </c>
      <c r="M6" s="82">
        <f t="shared" si="1"/>
        <v>154107.8128247174</v>
      </c>
      <c r="N6" s="82">
        <f t="shared" si="1"/>
        <v>154438.12855268913</v>
      </c>
      <c r="O6" s="82">
        <f t="shared" si="1"/>
        <v>154659.73125270911</v>
      </c>
      <c r="P6" s="82">
        <f t="shared" si="1"/>
        <v>154810.99656357389</v>
      </c>
      <c r="Q6" s="82">
        <f t="shared" si="1"/>
        <v>155002.12856534694</v>
      </c>
      <c r="R6" s="82">
        <f t="shared" si="1"/>
        <v>155166.55928061594</v>
      </c>
      <c r="S6" s="82">
        <f t="shared" si="1"/>
        <v>155286.25156707063</v>
      </c>
      <c r="T6" s="82">
        <f t="shared" si="1"/>
        <v>155610.76604554863</v>
      </c>
      <c r="U6" s="82">
        <f t="shared" si="1"/>
        <v>155765.28518670498</v>
      </c>
      <c r="V6" s="82">
        <f t="shared" si="1"/>
        <v>155952.86468915074</v>
      </c>
      <c r="W6" s="82">
        <f t="shared" si="1"/>
        <v>156177.06237424546</v>
      </c>
      <c r="X6" s="82">
        <f t="shared" si="1"/>
        <v>156374.50199203187</v>
      </c>
      <c r="Y6" s="82">
        <f t="shared" si="1"/>
        <v>156568.04733727811</v>
      </c>
      <c r="Z6" s="82">
        <f t="shared" si="1"/>
        <v>156713.50507416084</v>
      </c>
      <c r="AA6" s="82">
        <f t="shared" si="1"/>
        <v>156894.55388180766</v>
      </c>
      <c r="AB6" s="82">
        <f t="shared" si="1"/>
        <v>156968.3085147003</v>
      </c>
      <c r="AC6" s="82">
        <f t="shared" si="1"/>
        <v>157137.46223564958</v>
      </c>
      <c r="AD6" s="82">
        <f t="shared" si="1"/>
        <v>157228.2083955149</v>
      </c>
      <c r="AE6" s="82">
        <f t="shared" si="1"/>
        <v>157332.8407831548</v>
      </c>
      <c r="AF6" s="82">
        <f t="shared" si="1"/>
        <v>157398.61161856045</v>
      </c>
    </row>
    <row r="7" spans="1:32" x14ac:dyDescent="0.35">
      <c r="A7" s="37" t="s">
        <v>115</v>
      </c>
      <c r="B7">
        <f>0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0" spans="1:32" x14ac:dyDescent="0.35">
      <c r="A10" s="36" t="s">
        <v>117</v>
      </c>
    </row>
    <row r="11" spans="1:32" x14ac:dyDescent="0.35">
      <c r="A11" s="78" t="s">
        <v>124</v>
      </c>
    </row>
    <row r="14" spans="1:32" ht="18.5" x14ac:dyDescent="0.45">
      <c r="A14" s="81" t="s">
        <v>125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 spans="1:32" x14ac:dyDescent="0.35">
      <c r="A15" s="73" t="s">
        <v>126</v>
      </c>
      <c r="B15" s="7">
        <v>2020</v>
      </c>
      <c r="C15" s="7">
        <v>2021</v>
      </c>
      <c r="D15" s="7">
        <v>2022</v>
      </c>
      <c r="E15" s="7">
        <v>2023</v>
      </c>
      <c r="F15" s="7">
        <v>2024</v>
      </c>
      <c r="G15" s="7">
        <v>2025</v>
      </c>
      <c r="H15" s="7">
        <v>2026</v>
      </c>
      <c r="I15" s="7">
        <v>2027</v>
      </c>
      <c r="J15" s="7">
        <v>2028</v>
      </c>
      <c r="K15" s="7">
        <v>2029</v>
      </c>
      <c r="L15" s="7">
        <v>2030</v>
      </c>
      <c r="M15" s="7">
        <v>2031</v>
      </c>
      <c r="N15" s="7">
        <v>2032</v>
      </c>
      <c r="O15" s="7">
        <v>2033</v>
      </c>
      <c r="P15" s="7">
        <v>2034</v>
      </c>
      <c r="Q15" s="7">
        <v>2035</v>
      </c>
      <c r="R15" s="7">
        <v>2036</v>
      </c>
      <c r="S15" s="7">
        <v>2037</v>
      </c>
      <c r="T15" s="7">
        <v>2038</v>
      </c>
      <c r="U15" s="7">
        <v>2039</v>
      </c>
      <c r="V15" s="7">
        <v>2040</v>
      </c>
      <c r="W15" s="7">
        <v>2041</v>
      </c>
      <c r="X15" s="7">
        <v>2042</v>
      </c>
      <c r="Y15" s="7">
        <v>2043</v>
      </c>
      <c r="Z15" s="7">
        <v>2044</v>
      </c>
      <c r="AA15" s="7">
        <v>2045</v>
      </c>
      <c r="AB15" s="7">
        <v>2046</v>
      </c>
      <c r="AC15" s="7">
        <v>2047</v>
      </c>
      <c r="AD15" s="7">
        <v>2048</v>
      </c>
      <c r="AE15" s="7">
        <v>2049</v>
      </c>
      <c r="AF15" s="7">
        <v>2050</v>
      </c>
    </row>
    <row r="16" spans="1:32" x14ac:dyDescent="0.35">
      <c r="A16" s="37" t="s">
        <v>112</v>
      </c>
      <c r="B16">
        <f>'JRC Database'!C92</f>
        <v>46.65</v>
      </c>
      <c r="C16">
        <f>'JRC Database'!D92</f>
        <v>46.62</v>
      </c>
      <c r="D16">
        <f>'JRC Database'!E92</f>
        <v>46.63</v>
      </c>
      <c r="E16">
        <f>'JRC Database'!F92</f>
        <v>46.63</v>
      </c>
      <c r="F16">
        <f>'JRC Database'!G92</f>
        <v>47.03</v>
      </c>
      <c r="G16">
        <f>'JRC Database'!H92</f>
        <v>47.17</v>
      </c>
      <c r="H16">
        <f>'JRC Database'!I92</f>
        <v>47.18</v>
      </c>
      <c r="I16">
        <f>'JRC Database'!J92</f>
        <v>47.13</v>
      </c>
      <c r="J16">
        <f>'JRC Database'!K92</f>
        <v>47.05</v>
      </c>
      <c r="K16">
        <f>'JRC Database'!L92</f>
        <v>47.2</v>
      </c>
      <c r="L16">
        <f>'JRC Database'!M92</f>
        <v>47.23</v>
      </c>
      <c r="M16">
        <f>'JRC Database'!N92</f>
        <v>47.29</v>
      </c>
      <c r="N16">
        <f>'JRC Database'!O92</f>
        <v>47.56</v>
      </c>
      <c r="O16">
        <f>'JRC Database'!P92</f>
        <v>47.7</v>
      </c>
      <c r="P16">
        <f>'JRC Database'!Q92</f>
        <v>47.88</v>
      </c>
      <c r="Q16">
        <f>'JRC Database'!R92</f>
        <v>48.15</v>
      </c>
      <c r="R16">
        <f>'JRC Database'!S92</f>
        <v>48.32</v>
      </c>
      <c r="S16">
        <f>'JRC Database'!T92</f>
        <v>48.65</v>
      </c>
      <c r="T16">
        <f>'JRC Database'!U92</f>
        <v>48.4</v>
      </c>
      <c r="U16">
        <f>'JRC Database'!V92</f>
        <v>48.36</v>
      </c>
      <c r="V16">
        <f>'JRC Database'!W92</f>
        <v>48.35</v>
      </c>
      <c r="W16">
        <f>'JRC Database'!X92</f>
        <v>48.21</v>
      </c>
      <c r="X16">
        <f>'JRC Database'!Y92</f>
        <v>48.12</v>
      </c>
      <c r="Y16">
        <f>'JRC Database'!Z92</f>
        <v>48.05</v>
      </c>
      <c r="Z16">
        <f>'JRC Database'!AA92</f>
        <v>48.01</v>
      </c>
      <c r="AA16">
        <f>'JRC Database'!AB92</f>
        <v>47.79</v>
      </c>
      <c r="AB16">
        <f>'JRC Database'!AC92</f>
        <v>47.78</v>
      </c>
      <c r="AC16">
        <f>'JRC Database'!AD92</f>
        <v>47.81</v>
      </c>
      <c r="AD16">
        <f>'JRC Database'!AE92</f>
        <v>47.53</v>
      </c>
      <c r="AE16">
        <f>'JRC Database'!AF92</f>
        <v>47.54</v>
      </c>
      <c r="AF16">
        <f>'JRC Database'!AG92</f>
        <v>47.4</v>
      </c>
    </row>
    <row r="17" spans="1:32" x14ac:dyDescent="0.35">
      <c r="A17" s="36" t="s">
        <v>127</v>
      </c>
      <c r="B17">
        <f>('Ships Activity'!V5+'Ships Activity'!V12)/(('Stock ships'!C53+'Stock ships'!C60))</f>
        <v>1142.4240026376524</v>
      </c>
      <c r="C17">
        <f>('Ships Activity'!W5+'Ships Activity'!W12)/(('Stock ships'!D53+'Stock ships'!D60))</f>
        <v>1142.3051398828889</v>
      </c>
      <c r="D17">
        <f>('Ships Activity'!X5+'Ships Activity'!X12)/(('Stock ships'!E53+'Stock ships'!E60))</f>
        <v>1142.0986503856041</v>
      </c>
      <c r="E17">
        <f>('Ships Activity'!Y5+'Ships Activity'!Y12)/(('Stock ships'!F53+'Stock ships'!F60))</f>
        <v>1141.2855784469095</v>
      </c>
      <c r="F17">
        <f>('Ships Activity'!Z5+'Ships Activity'!Z12)/(('Stock ships'!G53+'Stock ships'!G60))</f>
        <v>1140.5256570713391</v>
      </c>
      <c r="G17">
        <f>('Ships Activity'!AA5+'Ships Activity'!AA12)/(('Stock ships'!H53+'Stock ships'!H60))</f>
        <v>1139.2693852332407</v>
      </c>
      <c r="H17">
        <f>('Ships Activity'!AB5+'Ships Activity'!AB12)/(('Stock ships'!I53+'Stock ships'!I60))</f>
        <v>1138.4496644295302</v>
      </c>
      <c r="I17">
        <f>('Ships Activity'!AC5+'Ships Activity'!AC12)/(('Stock ships'!J53+'Stock ships'!J60))</f>
        <v>1137.4207831325302</v>
      </c>
      <c r="J17">
        <f>('Ships Activity'!AD5+'Ships Activity'!AD12)/(('Stock ships'!K53+'Stock ships'!K60))</f>
        <v>1136.3920285544318</v>
      </c>
      <c r="K17">
        <f>('Ships Activity'!AE5+'Ships Activity'!AE12)/(('Stock ships'!L53+'Stock ships'!L60))</f>
        <v>1135.4027614571094</v>
      </c>
      <c r="L17">
        <f>('Ships Activity'!AF5+'Ships Activity'!AF12)/(('Stock ships'!M53+'Stock ships'!M60))</f>
        <v>1134.0997969248622</v>
      </c>
      <c r="M17">
        <f>('Ships Activity'!AG5+'Ships Activity'!AG12)/(('Stock ships'!N53+'Stock ships'!N60))</f>
        <v>1133.335053023789</v>
      </c>
      <c r="N17">
        <f>('Ships Activity'!AH5+'Ships Activity'!AH12)/(('Stock ships'!O53+'Stock ships'!O60))</f>
        <v>1132.4068516421289</v>
      </c>
      <c r="O17">
        <f>('Ships Activity'!AI5+'Ships Activity'!AI12)/(('Stock ships'!P53+'Stock ships'!P60))</f>
        <v>1133.4204035874441</v>
      </c>
      <c r="P17">
        <f>('Ships Activity'!AJ5+'Ships Activity'!AJ12)/(('Stock ships'!Q53+'Stock ships'!Q60))</f>
        <v>1134.6681465038846</v>
      </c>
      <c r="Q17">
        <f>('Ships Activity'!AK5+'Ships Activity'!AK12)/(('Stock ships'!R53+'Stock ships'!R60))</f>
        <v>1135.8714638835486</v>
      </c>
      <c r="R17">
        <f>('Ships Activity'!AL5+'Ships Activity'!AL12)/(('Stock ships'!S53+'Stock ships'!S60))</f>
        <v>1137.065778744224</v>
      </c>
      <c r="S17">
        <f>('Ships Activity'!AM5+'Ships Activity'!AM12)/(('Stock ships'!T53+'Stock ships'!T60))</f>
        <v>1138.9728202368137</v>
      </c>
      <c r="T17">
        <f>('Ships Activity'!AN5+'Ships Activity'!AN12)/(('Stock ships'!U53+'Stock ships'!U60))</f>
        <v>1139.7368281000533</v>
      </c>
      <c r="U17">
        <f>('Ships Activity'!AO5+'Ships Activity'!AO12)/(('Stock ships'!V53+'Stock ships'!V60))</f>
        <v>1142.0468914646997</v>
      </c>
      <c r="V17">
        <f>('Ships Activity'!AP5+'Ships Activity'!AP12)/(('Stock ships'!W53+'Stock ships'!W60))</f>
        <v>1143.7618551328817</v>
      </c>
      <c r="W17">
        <f>('Ships Activity'!AQ5+'Ships Activity'!AQ12)/(('Stock ships'!X53+'Stock ships'!X60))</f>
        <v>1145.7346044833805</v>
      </c>
      <c r="X17">
        <f>('Ships Activity'!AR5+'Ships Activity'!AR12)/(('Stock ships'!Y53+'Stock ships'!Y60))</f>
        <v>1147.4374522292994</v>
      </c>
      <c r="Y17">
        <f>('Ships Activity'!AS5+'Ships Activity'!AS12)/(('Stock ships'!Z53+'Stock ships'!Z60))</f>
        <v>1149.6281179138323</v>
      </c>
      <c r="Z17">
        <f>('Ships Activity'!AT5+'Ships Activity'!AT12)/(('Stock ships'!AA53+'Stock ships'!AA60))</f>
        <v>1151.6440846824407</v>
      </c>
      <c r="AA17">
        <f>('Ships Activity'!AU5+'Ships Activity'!AU12)/(('Stock ships'!AB53+'Stock ships'!AB60))</f>
        <v>1153.9935992122107</v>
      </c>
      <c r="AB17">
        <f>('Ships Activity'!AV5+'Ships Activity'!AV12)/(('Stock ships'!AC53+'Stock ships'!AC60))</f>
        <v>1156.2323035757722</v>
      </c>
      <c r="AC17">
        <f>('Ships Activity'!AW5+'Ships Activity'!AW12)/(('Stock ships'!AD53+'Stock ships'!AD60))</f>
        <v>1158.2903148281662</v>
      </c>
      <c r="AD17">
        <f>('Ships Activity'!AX5+'Ships Activity'!AX12)/(('Stock ships'!AE53+'Stock ships'!AE60))</f>
        <v>1161.1002613447374</v>
      </c>
      <c r="AE17">
        <f>('Ships Activity'!AY5+'Ships Activity'!AY12)/(('Stock ships'!AF53+'Stock ships'!AF60))</f>
        <v>1163.4374266259686</v>
      </c>
      <c r="AF17">
        <f>('Ships Activity'!AZ5+'Ships Activity'!AZ12)/(('Stock ships'!AG53+'Stock ships'!AG60))</f>
        <v>1166.1190807799444</v>
      </c>
    </row>
    <row r="18" spans="1:32" x14ac:dyDescent="0.35">
      <c r="A18" s="36" t="s">
        <v>128</v>
      </c>
      <c r="B18">
        <f>('Ships Activity'!V20+'Ships Activity'!V28)/('Stock ships'!C36+'Stock ships'!C44)</f>
        <v>43114.804952658415</v>
      </c>
      <c r="C18">
        <f>('Ships Activity'!W20+'Ships Activity'!W28)/('Stock ships'!D36+'Stock ships'!D44)</f>
        <v>43347.7946235005</v>
      </c>
      <c r="D18">
        <f>('Ships Activity'!X20+'Ships Activity'!X28)/('Stock ships'!E36+'Stock ships'!E44)</f>
        <v>43554.81776438513</v>
      </c>
      <c r="E18">
        <f>('Ships Activity'!Y20+'Ships Activity'!Y28)/('Stock ships'!F36+'Stock ships'!F44)</f>
        <v>43755.955321570858</v>
      </c>
      <c r="F18">
        <f>('Ships Activity'!Z20+'Ships Activity'!Z28)/('Stock ships'!G36+'Stock ships'!G44)</f>
        <v>43949.190456021468</v>
      </c>
      <c r="G18">
        <f>('Ships Activity'!AA20+'Ships Activity'!AA28)/('Stock ships'!H36+'Stock ships'!H44)</f>
        <v>44134.015132408575</v>
      </c>
      <c r="H18">
        <f>('Ships Activity'!AB20+'Ships Activity'!AB28)/('Stock ships'!I36+'Stock ships'!I44)</f>
        <v>44290.330646282135</v>
      </c>
      <c r="I18">
        <f>('Ships Activity'!AC20+'Ships Activity'!AC28)/('Stock ships'!J36+'Stock ships'!J44)</f>
        <v>44446.449531163817</v>
      </c>
      <c r="J18">
        <f>('Ships Activity'!AD20+'Ships Activity'!AD28)/('Stock ships'!K36+'Stock ships'!K44)</f>
        <v>44596.424350205205</v>
      </c>
      <c r="K18">
        <f>('Ships Activity'!AE20+'Ships Activity'!AE28)/('Stock ships'!L36+'Stock ships'!L44)</f>
        <v>44757.490701778195</v>
      </c>
      <c r="L18">
        <f>('Ships Activity'!AF20+'Ships Activity'!AF28)/('Stock ships'!M36+'Stock ships'!M44)</f>
        <v>44902.240845449654</v>
      </c>
      <c r="M18">
        <f>('Ships Activity'!AG20+'Ships Activity'!AG28)/('Stock ships'!N36+'Stock ships'!N44)</f>
        <v>45044.382777036051</v>
      </c>
      <c r="N18">
        <f>('Ships Activity'!AH20+'Ships Activity'!AH28)/('Stock ships'!O36+'Stock ships'!O44)</f>
        <v>45185.495697074024</v>
      </c>
      <c r="O18">
        <f>('Ships Activity'!AI20+'Ships Activity'!AI28)/('Stock ships'!P36+'Stock ships'!P44)</f>
        <v>45332.652356570819</v>
      </c>
      <c r="P18">
        <f>('Ships Activity'!AJ20+'Ships Activity'!AJ28)/('Stock ships'!Q36+'Stock ships'!Q44)</f>
        <v>45477.456402915152</v>
      </c>
      <c r="Q18">
        <f>('Ships Activity'!AK20+'Ships Activity'!AK28)/('Stock ships'!R36+'Stock ships'!R44)</f>
        <v>45628.331484586612</v>
      </c>
      <c r="R18">
        <f>('Ships Activity'!AL20+'Ships Activity'!AL28)/('Stock ships'!S36+'Stock ships'!S44)</f>
        <v>45773.148588220261</v>
      </c>
      <c r="S18">
        <f>('Ships Activity'!AM20+'Ships Activity'!AM28)/('Stock ships'!T36+'Stock ships'!T44)</f>
        <v>45920.405230417673</v>
      </c>
      <c r="T18">
        <f>('Ships Activity'!AN20+'Ships Activity'!AN28)/('Stock ships'!U36+'Stock ships'!U44)</f>
        <v>46071.67347710934</v>
      </c>
      <c r="U18">
        <f>('Ships Activity'!AO20+'Ships Activity'!AO28)/('Stock ships'!V36+'Stock ships'!V44)</f>
        <v>46218.99762024048</v>
      </c>
      <c r="V18">
        <f>('Ships Activity'!AP20+'Ships Activity'!AP28)/('Stock ships'!W36+'Stock ships'!W44)</f>
        <v>46360.355757274308</v>
      </c>
      <c r="W18">
        <f>('Ships Activity'!AQ20+'Ships Activity'!AQ28)/('Stock ships'!X36+'Stock ships'!X44)</f>
        <v>46494.304406863346</v>
      </c>
      <c r="X18">
        <f>('Ships Activity'!AR20+'Ships Activity'!AR28)/('Stock ships'!Y36+'Stock ships'!Y44)</f>
        <v>46627.151065915219</v>
      </c>
      <c r="Y18">
        <f>('Ships Activity'!AS20+'Ships Activity'!AS28)/('Stock ships'!Z36+'Stock ships'!Z44)</f>
        <v>46766.043287937748</v>
      </c>
      <c r="Z18">
        <f>('Ships Activity'!AT20+'Ships Activity'!AT28)/('Stock ships'!AA36+'Stock ships'!AA44)</f>
        <v>46869.842333654778</v>
      </c>
      <c r="AA18">
        <f>('Ships Activity'!AU20+'Ships Activity'!AU28)/('Stock ships'!AB36+'Stock ships'!AB44)</f>
        <v>47006.111376673041</v>
      </c>
      <c r="AB18">
        <f>('Ships Activity'!AV20+'Ships Activity'!AV28)/('Stock ships'!AC36+'Stock ships'!AC44)</f>
        <v>47153.507934628135</v>
      </c>
      <c r="AC18">
        <f>('Ships Activity'!AW20+'Ships Activity'!AW28)/('Stock ships'!AD36+'Stock ships'!AD44)</f>
        <v>47300.303730642881</v>
      </c>
      <c r="AD18">
        <f>('Ships Activity'!AX20+'Ships Activity'!AX28)/('Stock ships'!AE36+'Stock ships'!AE44)</f>
        <v>47432.901614589384</v>
      </c>
      <c r="AE18">
        <f>('Ships Activity'!AY20+'Ships Activity'!AY28)/('Stock ships'!AF36+'Stock ships'!AF44)</f>
        <v>47580.054296560455</v>
      </c>
      <c r="AF18">
        <f>('Ships Activity'!AZ20+'Ships Activity'!AZ28)/('Stock ships'!AG36+'Stock ships'!AG44)</f>
        <v>47724.705399863306</v>
      </c>
    </row>
    <row r="20" spans="1:32" x14ac:dyDescent="0.35">
      <c r="A20" s="73" t="s">
        <v>129</v>
      </c>
      <c r="B20" s="7">
        <v>2020</v>
      </c>
      <c r="C20" s="7">
        <v>2021</v>
      </c>
      <c r="D20" s="7">
        <v>2022</v>
      </c>
      <c r="E20" s="7">
        <v>2023</v>
      </c>
      <c r="F20" s="7">
        <v>2024</v>
      </c>
      <c r="G20" s="7">
        <v>2025</v>
      </c>
      <c r="H20" s="7">
        <v>2026</v>
      </c>
      <c r="I20" s="7">
        <v>2027</v>
      </c>
      <c r="J20" s="7">
        <v>2028</v>
      </c>
      <c r="K20" s="7">
        <v>2029</v>
      </c>
      <c r="L20" s="7">
        <v>2030</v>
      </c>
      <c r="M20" s="7">
        <v>2031</v>
      </c>
      <c r="N20" s="7">
        <v>2032</v>
      </c>
      <c r="O20" s="7">
        <v>2033</v>
      </c>
      <c r="P20" s="7">
        <v>2034</v>
      </c>
      <c r="Q20" s="7">
        <v>2035</v>
      </c>
      <c r="R20" s="7">
        <v>2036</v>
      </c>
      <c r="S20" s="7">
        <v>2037</v>
      </c>
      <c r="T20" s="7">
        <v>2038</v>
      </c>
      <c r="U20" s="7">
        <v>2039</v>
      </c>
      <c r="V20" s="7">
        <v>2040</v>
      </c>
      <c r="W20" s="7">
        <v>2041</v>
      </c>
      <c r="X20" s="7">
        <v>2042</v>
      </c>
      <c r="Y20" s="7">
        <v>2043</v>
      </c>
      <c r="Z20" s="7">
        <v>2044</v>
      </c>
      <c r="AA20" s="7">
        <v>2045</v>
      </c>
      <c r="AB20" s="7">
        <v>2046</v>
      </c>
      <c r="AC20" s="7">
        <v>2047</v>
      </c>
      <c r="AD20" s="7">
        <v>2048</v>
      </c>
      <c r="AE20" s="7">
        <v>2049</v>
      </c>
      <c r="AF20" s="7">
        <v>2050</v>
      </c>
    </row>
    <row r="21" spans="1:32" x14ac:dyDescent="0.35">
      <c r="A21" s="37" t="s">
        <v>112</v>
      </c>
      <c r="B21" s="72">
        <f>'JRC Database'!C27</f>
        <v>46163.9</v>
      </c>
      <c r="C21" s="72">
        <f>'JRC Database'!D27</f>
        <v>48003.7</v>
      </c>
      <c r="D21" s="72">
        <f>'JRC Database'!E27</f>
        <v>49804.3</v>
      </c>
      <c r="E21" s="72">
        <f>'JRC Database'!F27</f>
        <v>51547.5</v>
      </c>
      <c r="F21" s="72">
        <f>'JRC Database'!G27</f>
        <v>53262</v>
      </c>
      <c r="G21" s="72">
        <f>'JRC Database'!H27</f>
        <v>54869.5</v>
      </c>
      <c r="H21" s="72">
        <f>'JRC Database'!I27</f>
        <v>56468.1</v>
      </c>
      <c r="I21" s="72">
        <f>'JRC Database'!J27</f>
        <v>58115</v>
      </c>
      <c r="J21" s="72">
        <f>'JRC Database'!K27</f>
        <v>59848.800000000003</v>
      </c>
      <c r="K21" s="72">
        <f>'JRC Database'!L27</f>
        <v>61805.1</v>
      </c>
      <c r="L21" s="72">
        <f>'JRC Database'!M27</f>
        <v>63659.8</v>
      </c>
      <c r="M21" s="72">
        <f>'JRC Database'!N27</f>
        <v>65564.899999999994</v>
      </c>
      <c r="N21" s="72">
        <f>'JRC Database'!O27</f>
        <v>67657.3</v>
      </c>
      <c r="O21" s="72">
        <f>'JRC Database'!P27</f>
        <v>69495.100000000006</v>
      </c>
      <c r="P21" s="72">
        <f>'JRC Database'!Q27</f>
        <v>71377.8</v>
      </c>
      <c r="Q21" s="72">
        <f>'JRC Database'!R27</f>
        <v>73226</v>
      </c>
      <c r="R21" s="72">
        <f>'JRC Database'!S27</f>
        <v>75129.3</v>
      </c>
      <c r="S21" s="72">
        <f>'JRC Database'!T27</f>
        <v>77304.800000000003</v>
      </c>
      <c r="T21" s="72">
        <f>'JRC Database'!U27</f>
        <v>79260</v>
      </c>
      <c r="U21" s="72">
        <f>'JRC Database'!V27</f>
        <v>81283.7</v>
      </c>
      <c r="V21" s="72">
        <f>'JRC Database'!W27</f>
        <v>83455.7</v>
      </c>
      <c r="W21" s="72">
        <f>'JRC Database'!X27</f>
        <v>85620.5</v>
      </c>
      <c r="X21" s="72">
        <f>'JRC Database'!Y27</f>
        <v>87955.199999999997</v>
      </c>
      <c r="Y21" s="72">
        <f>'JRC Database'!Z27</f>
        <v>90158.7</v>
      </c>
      <c r="Z21" s="72">
        <f>'JRC Database'!AA27</f>
        <v>92379.1</v>
      </c>
      <c r="AA21" s="72">
        <f>'JRC Database'!AB27</f>
        <v>94561.1</v>
      </c>
      <c r="AB21" s="72">
        <f>'JRC Database'!AC27</f>
        <v>97124.1</v>
      </c>
      <c r="AC21" s="72">
        <f>'JRC Database'!AD27</f>
        <v>99450.5</v>
      </c>
      <c r="AD21" s="72">
        <f>'JRC Database'!AE27</f>
        <v>101481.3</v>
      </c>
      <c r="AE21" s="72">
        <f>'JRC Database'!AF27</f>
        <v>103876.8</v>
      </c>
      <c r="AF21" s="72">
        <f>'JRC Database'!AG27</f>
        <v>105867.9</v>
      </c>
    </row>
    <row r="22" spans="1:32" x14ac:dyDescent="0.35">
      <c r="A22" s="36" t="s">
        <v>127</v>
      </c>
      <c r="B22" s="71">
        <f>'Ships Activity'!V4</f>
        <v>346497.2</v>
      </c>
      <c r="C22" s="71">
        <f>'Ships Activity'!W4</f>
        <v>351144.7</v>
      </c>
      <c r="D22" s="71">
        <f>'Ships Activity'!X4</f>
        <v>355421.1</v>
      </c>
      <c r="E22" s="71">
        <f>'Ships Activity'!Y4</f>
        <v>360075.6</v>
      </c>
      <c r="F22" s="71">
        <f>'Ships Activity'!Z4</f>
        <v>364512.1</v>
      </c>
      <c r="G22" s="71">
        <f>'Ships Activity'!AA4</f>
        <v>368781.5</v>
      </c>
      <c r="H22" s="71">
        <f>'Ships Activity'!AB4</f>
        <v>373183.8</v>
      </c>
      <c r="I22" s="71">
        <f>'Ships Activity'!AC4</f>
        <v>377623.6</v>
      </c>
      <c r="J22" s="71">
        <f>'Ships Activity'!AD4</f>
        <v>382055</v>
      </c>
      <c r="K22" s="71">
        <f>'Ships Activity'!AE4</f>
        <v>386491.1</v>
      </c>
      <c r="L22" s="71">
        <f>'Ships Activity'!AF4</f>
        <v>390924.1</v>
      </c>
      <c r="M22" s="71">
        <f>'Ships Activity'!AG4</f>
        <v>395420.7</v>
      </c>
      <c r="N22" s="71">
        <f>'Ships Activity'!AH4</f>
        <v>399966.1</v>
      </c>
      <c r="O22" s="71">
        <f>'Ships Activity'!AI4</f>
        <v>404404.4</v>
      </c>
      <c r="P22" s="71">
        <f>'Ships Activity'!AJ4</f>
        <v>408934.40000000002</v>
      </c>
      <c r="Q22" s="71">
        <f>'Ships Activity'!AK4</f>
        <v>413570.8</v>
      </c>
      <c r="R22" s="71">
        <f>'Ships Activity'!AL4</f>
        <v>418326.4</v>
      </c>
      <c r="S22" s="71">
        <f>'Ships Activity'!AM4</f>
        <v>423242.3</v>
      </c>
      <c r="T22" s="71">
        <f>'Ships Activity'!AN4</f>
        <v>428313.1</v>
      </c>
      <c r="U22" s="71">
        <f>'Ships Activity'!AO4</f>
        <v>433521</v>
      </c>
      <c r="V22" s="71">
        <f>'Ships Activity'!AP4</f>
        <v>438975.8</v>
      </c>
      <c r="W22" s="71">
        <f>'Ships Activity'!AQ4</f>
        <v>444659.6</v>
      </c>
      <c r="X22" s="71">
        <f>'Ships Activity'!AR4</f>
        <v>450369.2</v>
      </c>
      <c r="Y22" s="71">
        <f>'Ships Activity'!AS4</f>
        <v>456287.4</v>
      </c>
      <c r="Z22" s="71">
        <f>'Ships Activity'!AT4</f>
        <v>462385.1</v>
      </c>
      <c r="AA22" s="71">
        <f>'Ships Activity'!AU4</f>
        <v>468752.2</v>
      </c>
      <c r="AB22" s="71">
        <f>'Ships Activity'!AV4</f>
        <v>475327.1</v>
      </c>
      <c r="AC22" s="71">
        <f>'Ships Activity'!AW4</f>
        <v>481964.6</v>
      </c>
      <c r="AD22" s="71">
        <f>'Ships Activity'!AX4</f>
        <v>488707</v>
      </c>
      <c r="AE22" s="71">
        <f>'Ships Activity'!AY4</f>
        <v>495508</v>
      </c>
      <c r="AF22" s="71">
        <f>'Ships Activity'!AZ4</f>
        <v>502364.1</v>
      </c>
    </row>
    <row r="23" spans="1:32" x14ac:dyDescent="0.35">
      <c r="A23" s="36" t="s">
        <v>128</v>
      </c>
      <c r="B23" s="71">
        <f>'Ships Activity'!V20</f>
        <v>15301049.5</v>
      </c>
      <c r="C23" s="71">
        <f>'Ships Activity'!W20</f>
        <v>15503661</v>
      </c>
      <c r="D23" s="71">
        <f>'Ships Activity'!X20</f>
        <v>15689406</v>
      </c>
      <c r="E23" s="71">
        <f>'Ships Activity'!Y20</f>
        <v>15894200.9</v>
      </c>
      <c r="F23" s="71">
        <f>'Ships Activity'!Z20</f>
        <v>16088427</v>
      </c>
      <c r="G23" s="71">
        <f>'Ships Activity'!AA20</f>
        <v>16278467.6</v>
      </c>
      <c r="H23" s="71">
        <f>'Ships Activity'!AB20</f>
        <v>16468249.199999999</v>
      </c>
      <c r="I23" s="71">
        <f>'Ships Activity'!AC20</f>
        <v>16656740.199999999</v>
      </c>
      <c r="J23" s="71">
        <f>'Ships Activity'!AD20</f>
        <v>16846176.100000001</v>
      </c>
      <c r="K23" s="71">
        <f>'Ships Activity'!AE20</f>
        <v>17038360.699999999</v>
      </c>
      <c r="L23" s="71">
        <f>'Ships Activity'!AF20</f>
        <v>17234369.300000001</v>
      </c>
      <c r="M23" s="71">
        <f>'Ships Activity'!AG20</f>
        <v>17432438.899999999</v>
      </c>
      <c r="N23" s="71">
        <f>'Ships Activity'!AH20</f>
        <v>17633243.100000001</v>
      </c>
      <c r="O23" s="71">
        <f>'Ships Activity'!AI20</f>
        <v>17839582.199999999</v>
      </c>
      <c r="P23" s="71">
        <f>'Ships Activity'!AJ20</f>
        <v>18052925.800000001</v>
      </c>
      <c r="Q23" s="71">
        <f>'Ships Activity'!AK20</f>
        <v>18274356.199999999</v>
      </c>
      <c r="R23" s="71">
        <f>'Ships Activity'!AL20</f>
        <v>18506167.699999999</v>
      </c>
      <c r="S23" s="71">
        <f>'Ships Activity'!AM20</f>
        <v>18684783.100000001</v>
      </c>
      <c r="T23" s="71">
        <f>'Ships Activity'!AN20</f>
        <v>18870545.699999999</v>
      </c>
      <c r="U23" s="71">
        <f>'Ships Activity'!AO20</f>
        <v>19062645.300000001</v>
      </c>
      <c r="V23" s="71">
        <f>'Ships Activity'!AP20</f>
        <v>19260282.300000001</v>
      </c>
      <c r="W23" s="71">
        <f>'Ships Activity'!AQ20</f>
        <v>19457962.899999999</v>
      </c>
      <c r="X23" s="71">
        <f>'Ships Activity'!AR20</f>
        <v>19660810.699999999</v>
      </c>
      <c r="Y23" s="71">
        <f>'Ships Activity'!AS20</f>
        <v>19869397.199999999</v>
      </c>
      <c r="Z23" s="71">
        <f>'Ships Activity'!AT20</f>
        <v>20087907.5</v>
      </c>
      <c r="AA23" s="71">
        <f>'Ships Activity'!AU20</f>
        <v>20320993</v>
      </c>
      <c r="AB23" s="71">
        <f>'Ships Activity'!AV20</f>
        <v>20569486.300000001</v>
      </c>
      <c r="AC23" s="71">
        <f>'Ships Activity'!AW20</f>
        <v>20828461.5</v>
      </c>
      <c r="AD23" s="71">
        <f>'Ships Activity'!AX20</f>
        <v>21094469.199999999</v>
      </c>
      <c r="AE23" s="71">
        <f>'Ships Activity'!AY20</f>
        <v>21365654.399999999</v>
      </c>
      <c r="AF23" s="71">
        <f>'Ships Activity'!AZ20</f>
        <v>21639428.300000001</v>
      </c>
    </row>
    <row r="25" spans="1:32" x14ac:dyDescent="0.35">
      <c r="A25" s="73" t="s">
        <v>121</v>
      </c>
      <c r="B25" s="7">
        <v>2020</v>
      </c>
      <c r="C25" s="7">
        <v>2021</v>
      </c>
      <c r="D25" s="7">
        <v>2022</v>
      </c>
      <c r="E25" s="7">
        <v>2023</v>
      </c>
      <c r="F25" s="7">
        <v>2024</v>
      </c>
      <c r="G25" s="7">
        <v>2025</v>
      </c>
      <c r="H25" s="7">
        <v>2026</v>
      </c>
      <c r="I25" s="7">
        <v>2027</v>
      </c>
      <c r="J25" s="7">
        <v>2028</v>
      </c>
      <c r="K25" s="7">
        <v>2029</v>
      </c>
      <c r="L25" s="7">
        <v>2030</v>
      </c>
      <c r="M25" s="7">
        <v>2031</v>
      </c>
      <c r="N25" s="7">
        <v>2032</v>
      </c>
      <c r="O25" s="7">
        <v>2033</v>
      </c>
      <c r="P25" s="7">
        <v>2034</v>
      </c>
      <c r="Q25" s="7">
        <v>2035</v>
      </c>
      <c r="R25" s="7">
        <v>2036</v>
      </c>
      <c r="S25" s="7">
        <v>2037</v>
      </c>
      <c r="T25" s="7">
        <v>2038</v>
      </c>
      <c r="U25" s="7">
        <v>2039</v>
      </c>
      <c r="V25" s="7">
        <v>2040</v>
      </c>
      <c r="W25" s="7">
        <v>2041</v>
      </c>
      <c r="X25" s="7">
        <v>2042</v>
      </c>
      <c r="Y25" s="7">
        <v>2043</v>
      </c>
      <c r="Z25" s="7">
        <v>2044</v>
      </c>
      <c r="AA25" s="7">
        <v>2045</v>
      </c>
      <c r="AB25" s="7">
        <v>2046</v>
      </c>
      <c r="AC25" s="7">
        <v>2047</v>
      </c>
      <c r="AD25" s="7">
        <v>2048</v>
      </c>
      <c r="AE25" s="7">
        <v>2049</v>
      </c>
      <c r="AF25" s="7">
        <v>2050</v>
      </c>
    </row>
    <row r="26" spans="1:32" x14ac:dyDescent="0.35">
      <c r="A26" s="37" t="s">
        <v>112</v>
      </c>
      <c r="B26" s="76">
        <f>'Stock aircraft'!$B$8</f>
        <v>507.99873350961605</v>
      </c>
      <c r="C26" s="76">
        <f>'Stock aircraft'!$B$8</f>
        <v>507.99873350961605</v>
      </c>
      <c r="D26" s="76">
        <f>'Stock aircraft'!$B$8</f>
        <v>507.99873350961605</v>
      </c>
      <c r="E26" s="76">
        <f>'Stock aircraft'!$B$8</f>
        <v>507.99873350961605</v>
      </c>
      <c r="F26" s="76">
        <f>'Stock aircraft'!$B$8</f>
        <v>507.99873350961605</v>
      </c>
      <c r="G26" s="76">
        <f>'Stock aircraft'!$B$8</f>
        <v>507.99873350961605</v>
      </c>
      <c r="H26" s="76">
        <f>'Stock aircraft'!$B$8</f>
        <v>507.99873350961605</v>
      </c>
      <c r="I26" s="76">
        <f>'Stock aircraft'!$B$8</f>
        <v>507.99873350961605</v>
      </c>
      <c r="J26" s="76">
        <f>'Stock aircraft'!$B$8</f>
        <v>507.99873350961605</v>
      </c>
      <c r="K26" s="76">
        <f>'Stock aircraft'!$B$8</f>
        <v>507.99873350961605</v>
      </c>
      <c r="L26" s="76">
        <f>'Stock aircraft'!$B$8</f>
        <v>507.99873350961605</v>
      </c>
      <c r="M26" s="76">
        <f>'Stock aircraft'!$B$8</f>
        <v>507.99873350961605</v>
      </c>
      <c r="N26" s="76">
        <f>'Stock aircraft'!$B$8</f>
        <v>507.99873350961605</v>
      </c>
      <c r="O26" s="76">
        <f>'Stock aircraft'!$B$8</f>
        <v>507.99873350961605</v>
      </c>
      <c r="P26" s="76">
        <f>'Stock aircraft'!$B$8</f>
        <v>507.99873350961605</v>
      </c>
      <c r="Q26" s="76">
        <f>'Stock aircraft'!$B$8</f>
        <v>507.99873350961605</v>
      </c>
      <c r="R26" s="76">
        <f>'Stock aircraft'!$B$8</f>
        <v>507.99873350961605</v>
      </c>
      <c r="S26" s="76">
        <f>'Stock aircraft'!$B$8</f>
        <v>507.99873350961605</v>
      </c>
      <c r="T26" s="76">
        <f>'Stock aircraft'!$B$8</f>
        <v>507.99873350961605</v>
      </c>
      <c r="U26" s="76">
        <f>'Stock aircraft'!$B$8</f>
        <v>507.99873350961605</v>
      </c>
      <c r="V26" s="76">
        <f>'Stock aircraft'!$B$8</f>
        <v>507.99873350961605</v>
      </c>
      <c r="W26" s="76">
        <f>'Stock aircraft'!$B$8</f>
        <v>507.99873350961605</v>
      </c>
      <c r="X26" s="76">
        <f>'Stock aircraft'!$B$8</f>
        <v>507.99873350961605</v>
      </c>
      <c r="Y26" s="76">
        <f>'Stock aircraft'!$B$8</f>
        <v>507.99873350961605</v>
      </c>
      <c r="Z26" s="76">
        <f>'Stock aircraft'!$B$8</f>
        <v>507.99873350961605</v>
      </c>
      <c r="AA26" s="76">
        <f>'Stock aircraft'!$B$8</f>
        <v>507.99873350961605</v>
      </c>
      <c r="AB26" s="76">
        <f>'Stock aircraft'!$B$8</f>
        <v>507.99873350961605</v>
      </c>
      <c r="AC26" s="76">
        <f>'Stock aircraft'!$B$8</f>
        <v>507.99873350961605</v>
      </c>
      <c r="AD26" s="76">
        <f>'Stock aircraft'!$B$8</f>
        <v>507.99873350961605</v>
      </c>
      <c r="AE26" s="76">
        <f>'Stock aircraft'!$B$8</f>
        <v>507.99873350961605</v>
      </c>
      <c r="AF26" s="76">
        <f>'Stock aircraft'!$B$8</f>
        <v>507.99873350961605</v>
      </c>
    </row>
    <row r="27" spans="1:32" x14ac:dyDescent="0.35">
      <c r="A27" s="36" t="s">
        <v>127</v>
      </c>
      <c r="B27" s="23">
        <f>'Stock ships'!B70+'Stock ships'!B77</f>
        <v>1995</v>
      </c>
      <c r="C27" s="23">
        <f>'Stock ships'!C70+'Stock ships'!C77</f>
        <v>2022</v>
      </c>
      <c r="D27" s="23">
        <f>'Stock ships'!D70+'Stock ships'!D77</f>
        <v>2048</v>
      </c>
      <c r="E27" s="23">
        <f>'Stock ships'!E70+'Stock ships'!E77</f>
        <v>2075</v>
      </c>
      <c r="F27" s="23">
        <f>'Stock ships'!F70+'Stock ships'!F77</f>
        <v>2101</v>
      </c>
      <c r="G27" s="23">
        <f>'Stock ships'!G70+'Stock ships'!G77</f>
        <v>2126</v>
      </c>
      <c r="H27" s="23">
        <f>'Stock ships'!H70+'Stock ships'!H77</f>
        <v>2150</v>
      </c>
      <c r="I27" s="23">
        <f>'Stock ships'!I70+'Stock ships'!I77</f>
        <v>2173</v>
      </c>
      <c r="J27" s="23">
        <f>'Stock ships'!J70+'Stock ships'!J77</f>
        <v>2196</v>
      </c>
      <c r="K27" s="23">
        <f>'Stock ships'!K70+'Stock ships'!K77</f>
        <v>2220</v>
      </c>
      <c r="L27" s="23">
        <f>'Stock ships'!L70+'Stock ships'!L77</f>
        <v>2242</v>
      </c>
      <c r="M27" s="23">
        <f>'Stock ships'!M70+'Stock ships'!M77</f>
        <v>2264</v>
      </c>
      <c r="N27" s="23">
        <f>'Stock ships'!N70+'Stock ships'!N77</f>
        <v>2287</v>
      </c>
      <c r="O27" s="23">
        <f>'Stock ships'!O70+'Stock ships'!O77</f>
        <v>2307</v>
      </c>
      <c r="P27" s="23">
        <f>'Stock ships'!P70+'Stock ships'!P77</f>
        <v>2328</v>
      </c>
      <c r="Q27" s="23">
        <f>'Stock ships'!Q70+'Stock ships'!Q77</f>
        <v>2349</v>
      </c>
      <c r="R27" s="23">
        <f>'Stock ships'!R70+'Stock ships'!R77</f>
        <v>2371</v>
      </c>
      <c r="S27" s="23">
        <f>'Stock ships'!S70+'Stock ships'!S77</f>
        <v>2393</v>
      </c>
      <c r="T27" s="23">
        <f>'Stock ships'!T70+'Stock ships'!T77</f>
        <v>2415</v>
      </c>
      <c r="U27" s="23">
        <f>'Stock ships'!U70+'Stock ships'!U77</f>
        <v>2437</v>
      </c>
      <c r="V27" s="23">
        <f>'Stock ships'!V70+'Stock ships'!V77</f>
        <v>2461</v>
      </c>
      <c r="W27" s="23">
        <f>'Stock ships'!W70+'Stock ships'!W77</f>
        <v>2485</v>
      </c>
      <c r="X27" s="23">
        <f>'Stock ships'!X70+'Stock ships'!X77</f>
        <v>2510</v>
      </c>
      <c r="Y27" s="23">
        <f>'Stock ships'!Y70+'Stock ships'!Y77</f>
        <v>2535</v>
      </c>
      <c r="Z27" s="23">
        <f>'Stock ships'!Z70+'Stock ships'!Z77</f>
        <v>2562</v>
      </c>
      <c r="AA27" s="23">
        <f>'Stock ships'!AA70+'Stock ships'!AA77</f>
        <v>2589</v>
      </c>
      <c r="AB27" s="23">
        <f>'Stock ships'!AB70+'Stock ships'!AB77</f>
        <v>2619</v>
      </c>
      <c r="AC27" s="23">
        <f>'Stock ships'!AC70+'Stock ships'!AC77</f>
        <v>2648</v>
      </c>
      <c r="AD27" s="23">
        <f>'Stock ships'!AD70+'Stock ships'!AD77</f>
        <v>2677</v>
      </c>
      <c r="AE27" s="23">
        <f>'Stock ships'!AE70+'Stock ships'!AE77</f>
        <v>2707</v>
      </c>
      <c r="AF27" s="23">
        <f>'Stock ships'!AF70+'Stock ships'!AF77</f>
        <v>2737</v>
      </c>
    </row>
    <row r="28" spans="1:32" x14ac:dyDescent="0.35">
      <c r="A28" s="36" t="s">
        <v>128</v>
      </c>
      <c r="B28" s="23">
        <f>'Stock ships'!B86+'Stock ships'!B93</f>
        <v>2137</v>
      </c>
      <c r="C28" s="23">
        <f>'Stock ships'!C86+'Stock ships'!C93</f>
        <v>2156</v>
      </c>
      <c r="D28" s="23">
        <f>'Stock ships'!D86+'Stock ships'!D93</f>
        <v>2173</v>
      </c>
      <c r="E28" s="23">
        <f>'Stock ships'!E86+'Stock ships'!E93</f>
        <v>2193</v>
      </c>
      <c r="F28" s="23">
        <f>'Stock ships'!F86+'Stock ships'!F93</f>
        <v>2212</v>
      </c>
      <c r="G28" s="23">
        <f>'Stock ships'!G86+'Stock ships'!G93</f>
        <v>2229</v>
      </c>
      <c r="H28" s="23">
        <f>'Stock ships'!H86+'Stock ships'!H93</f>
        <v>2247</v>
      </c>
      <c r="I28" s="23">
        <f>'Stock ships'!I86+'Stock ships'!I93</f>
        <v>2264</v>
      </c>
      <c r="J28" s="23">
        <f>'Stock ships'!J86+'Stock ships'!J93</f>
        <v>2282</v>
      </c>
      <c r="K28" s="23">
        <f>'Stock ships'!K86+'Stock ships'!K93</f>
        <v>2300</v>
      </c>
      <c r="L28" s="23">
        <f>'Stock ships'!L86+'Stock ships'!L93</f>
        <v>2318</v>
      </c>
      <c r="M28" s="23">
        <f>'Stock ships'!M86+'Stock ships'!M93</f>
        <v>2335</v>
      </c>
      <c r="N28" s="23">
        <f>'Stock ships'!N86+'Stock ships'!N93</f>
        <v>2354</v>
      </c>
      <c r="O28" s="23">
        <f>'Stock ships'!O86+'Stock ships'!O93</f>
        <v>2373</v>
      </c>
      <c r="P28" s="23">
        <f>'Stock ships'!P86+'Stock ships'!P93</f>
        <v>2391</v>
      </c>
      <c r="Q28" s="23">
        <f>'Stock ships'!Q86+'Stock ships'!Q93</f>
        <v>2412</v>
      </c>
      <c r="R28" s="23">
        <f>'Stock ships'!R86+'Stock ships'!R93</f>
        <v>2434</v>
      </c>
      <c r="S28" s="23">
        <f>'Stock ships'!S86+'Stock ships'!S93</f>
        <v>2450</v>
      </c>
      <c r="T28" s="23">
        <f>'Stock ships'!T86+'Stock ships'!T93</f>
        <v>2466</v>
      </c>
      <c r="U28" s="23">
        <f>'Stock ships'!U86+'Stock ships'!U93</f>
        <v>2484</v>
      </c>
      <c r="V28" s="23">
        <f>'Stock ships'!V86+'Stock ships'!V93</f>
        <v>2502</v>
      </c>
      <c r="W28" s="23">
        <f>'Stock ships'!W86+'Stock ships'!W93</f>
        <v>2520</v>
      </c>
      <c r="X28" s="23">
        <f>'Stock ships'!X86+'Stock ships'!X93</f>
        <v>2539</v>
      </c>
      <c r="Y28" s="23">
        <f>'Stock ships'!Y86+'Stock ships'!Y93</f>
        <v>2558</v>
      </c>
      <c r="Z28" s="23">
        <f>'Stock ships'!Z86+'Stock ships'!Z93</f>
        <v>2578</v>
      </c>
      <c r="AA28" s="23">
        <f>'Stock ships'!AA86+'Stock ships'!AA93</f>
        <v>2600</v>
      </c>
      <c r="AB28" s="23">
        <f>'Stock ships'!AB86+'Stock ships'!AB93</f>
        <v>2623</v>
      </c>
      <c r="AC28" s="23">
        <f>'Stock ships'!AC86+'Stock ships'!AC93</f>
        <v>2647</v>
      </c>
      <c r="AD28" s="23">
        <f>'Stock ships'!AD86+'Stock ships'!AD93</f>
        <v>2672</v>
      </c>
      <c r="AE28" s="23">
        <f>'Stock ships'!AE86+'Stock ships'!AE93</f>
        <v>2697</v>
      </c>
      <c r="AF28" s="23">
        <f>'Stock ships'!AF86+'Stock ships'!AF93</f>
        <v>2723</v>
      </c>
    </row>
    <row r="29" spans="1:32" x14ac:dyDescent="0.35">
      <c r="A29" s="77" t="s">
        <v>123</v>
      </c>
      <c r="B29" s="23"/>
    </row>
    <row r="30" spans="1:32" x14ac:dyDescent="0.35">
      <c r="A30" s="83"/>
      <c r="B30" s="23"/>
    </row>
    <row r="31" spans="1:32" x14ac:dyDescent="0.35">
      <c r="A31" s="6" t="s">
        <v>130</v>
      </c>
      <c r="B31" s="7">
        <v>2020</v>
      </c>
      <c r="C31" s="7">
        <v>2021</v>
      </c>
      <c r="D31" s="7">
        <v>2022</v>
      </c>
      <c r="E31" s="7">
        <v>2023</v>
      </c>
      <c r="F31" s="7">
        <v>2024</v>
      </c>
      <c r="G31" s="7">
        <v>2025</v>
      </c>
      <c r="H31" s="7">
        <v>2026</v>
      </c>
      <c r="I31" s="7">
        <v>2027</v>
      </c>
      <c r="J31" s="7">
        <v>2028</v>
      </c>
      <c r="K31" s="7">
        <v>2029</v>
      </c>
      <c r="L31" s="7">
        <v>2030</v>
      </c>
      <c r="M31" s="7">
        <v>2031</v>
      </c>
      <c r="N31" s="7">
        <v>2032</v>
      </c>
      <c r="O31" s="7">
        <v>2033</v>
      </c>
      <c r="P31" s="7">
        <v>2034</v>
      </c>
      <c r="Q31" s="7">
        <v>2035</v>
      </c>
      <c r="R31" s="7">
        <v>2036</v>
      </c>
      <c r="S31" s="7">
        <v>2037</v>
      </c>
      <c r="T31" s="7">
        <v>2038</v>
      </c>
      <c r="U31" s="7">
        <v>2039</v>
      </c>
      <c r="V31" s="7">
        <v>2040</v>
      </c>
      <c r="W31" s="7">
        <v>2041</v>
      </c>
      <c r="X31" s="7">
        <v>2042</v>
      </c>
      <c r="Y31" s="7">
        <v>2043</v>
      </c>
      <c r="Z31" s="7">
        <v>2044</v>
      </c>
      <c r="AA31" s="7">
        <v>2045</v>
      </c>
      <c r="AB31" s="7">
        <v>2046</v>
      </c>
      <c r="AC31" s="7">
        <v>2047</v>
      </c>
      <c r="AD31" s="7">
        <v>2048</v>
      </c>
      <c r="AE31" s="7">
        <v>2049</v>
      </c>
      <c r="AF31" s="7">
        <v>2050</v>
      </c>
    </row>
    <row r="32" spans="1:32" x14ac:dyDescent="0.35">
      <c r="A32" s="74" t="s">
        <v>112</v>
      </c>
      <c r="B32" s="70">
        <f>B21*1000000/B16/B26</f>
        <v>1947996.6871367749</v>
      </c>
      <c r="C32" s="70">
        <f t="shared" ref="C32:AF32" si="2">C21*1000000/C16/C26</f>
        <v>2026934.9641221175</v>
      </c>
      <c r="D32" s="70">
        <f t="shared" si="2"/>
        <v>2102513.5117543256</v>
      </c>
      <c r="E32" s="70">
        <f t="shared" si="2"/>
        <v>2176103.5743330615</v>
      </c>
      <c r="F32" s="70">
        <f t="shared" si="2"/>
        <v>2229358.241236547</v>
      </c>
      <c r="G32" s="70">
        <f t="shared" si="2"/>
        <v>2289826.0770230694</v>
      </c>
      <c r="H32" s="70">
        <f t="shared" si="2"/>
        <v>2356039.7264155126</v>
      </c>
      <c r="I32" s="70">
        <f t="shared" si="2"/>
        <v>2427326.3634327953</v>
      </c>
      <c r="J32" s="70">
        <f t="shared" si="2"/>
        <v>2503993.4568224042</v>
      </c>
      <c r="K32" s="70">
        <f t="shared" si="2"/>
        <v>2577624.7033123281</v>
      </c>
      <c r="L32" s="70">
        <f t="shared" si="2"/>
        <v>2653289.8443906461</v>
      </c>
      <c r="M32" s="70">
        <f t="shared" si="2"/>
        <v>2729225.7464700858</v>
      </c>
      <c r="N32" s="70">
        <f t="shared" si="2"/>
        <v>2800336.2795874504</v>
      </c>
      <c r="O32" s="70">
        <f t="shared" si="2"/>
        <v>2867960.5662878901</v>
      </c>
      <c r="P32" s="70">
        <f t="shared" si="2"/>
        <v>2934582.9284421825</v>
      </c>
      <c r="Q32" s="70">
        <f t="shared" si="2"/>
        <v>2993686.9919117256</v>
      </c>
      <c r="R32" s="70">
        <f t="shared" si="2"/>
        <v>3060693.1197150107</v>
      </c>
      <c r="S32" s="70">
        <f t="shared" si="2"/>
        <v>3127958.5310633304</v>
      </c>
      <c r="T32" s="70">
        <f t="shared" si="2"/>
        <v>3223636.5915154894</v>
      </c>
      <c r="U32" s="70">
        <f t="shared" si="2"/>
        <v>3308678.2956643696</v>
      </c>
      <c r="V32" s="70">
        <f t="shared" si="2"/>
        <v>3397792.8353458992</v>
      </c>
      <c r="W32" s="70">
        <f t="shared" si="2"/>
        <v>3496052.9254498621</v>
      </c>
      <c r="X32" s="70">
        <f t="shared" si="2"/>
        <v>3598100.3561016759</v>
      </c>
      <c r="Y32" s="70">
        <f t="shared" si="2"/>
        <v>3693614.9505695184</v>
      </c>
      <c r="Z32" s="70">
        <f t="shared" si="2"/>
        <v>3787733.2933470779</v>
      </c>
      <c r="AA32" s="70">
        <f t="shared" si="2"/>
        <v>3895048.3723097993</v>
      </c>
      <c r="AB32" s="70">
        <f t="shared" si="2"/>
        <v>4001457.7204185966</v>
      </c>
      <c r="AC32" s="70">
        <f t="shared" si="2"/>
        <v>4094733.086338935</v>
      </c>
      <c r="AD32" s="70">
        <f t="shared" si="2"/>
        <v>4202963.1100282129</v>
      </c>
      <c r="AE32" s="70">
        <f t="shared" si="2"/>
        <v>4301270.4997280668</v>
      </c>
      <c r="AF32" s="70">
        <f t="shared" si="2"/>
        <v>4396664.5045931432</v>
      </c>
    </row>
    <row r="33" spans="1:32" x14ac:dyDescent="0.35">
      <c r="A33" s="78" t="s">
        <v>127</v>
      </c>
      <c r="B33" s="70">
        <f>B22*1000000/B17/B27</f>
        <v>152030.07518796992</v>
      </c>
      <c r="C33" s="70">
        <f t="shared" ref="C33:AF33" si="3">C22*1000000/C17/C27</f>
        <v>152027.73864603517</v>
      </c>
      <c r="D33" s="70">
        <f t="shared" si="3"/>
        <v>151953.125</v>
      </c>
      <c r="E33" s="70">
        <f t="shared" si="3"/>
        <v>152048.19277108437</v>
      </c>
      <c r="F33" s="70">
        <f t="shared" si="3"/>
        <v>152118.08076100395</v>
      </c>
      <c r="G33" s="70">
        <f t="shared" si="3"/>
        <v>152257.76105362183</v>
      </c>
      <c r="H33" s="70">
        <f t="shared" si="3"/>
        <v>152465.11627906977</v>
      </c>
      <c r="I33" s="70">
        <f t="shared" si="3"/>
        <v>152784.12889175763</v>
      </c>
      <c r="J33" s="70">
        <f t="shared" si="3"/>
        <v>153096.53916211292</v>
      </c>
      <c r="K33" s="70">
        <f t="shared" si="3"/>
        <v>153333.33333333334</v>
      </c>
      <c r="L33" s="70">
        <f t="shared" si="3"/>
        <v>153746.61544350506</v>
      </c>
      <c r="M33" s="70">
        <f t="shared" si="3"/>
        <v>154107.8128247174</v>
      </c>
      <c r="N33" s="70">
        <f t="shared" si="3"/>
        <v>154438.12855268913</v>
      </c>
      <c r="O33" s="70">
        <f t="shared" si="3"/>
        <v>154659.73125270911</v>
      </c>
      <c r="P33" s="70">
        <f t="shared" si="3"/>
        <v>154810.99656357389</v>
      </c>
      <c r="Q33" s="70">
        <f t="shared" si="3"/>
        <v>155002.12856534694</v>
      </c>
      <c r="R33" s="70">
        <f t="shared" si="3"/>
        <v>155166.55928061594</v>
      </c>
      <c r="S33" s="70">
        <f t="shared" si="3"/>
        <v>155286.25156707063</v>
      </c>
      <c r="T33" s="70">
        <f t="shared" si="3"/>
        <v>155610.76604554863</v>
      </c>
      <c r="U33" s="70">
        <f t="shared" si="3"/>
        <v>155765.28518670498</v>
      </c>
      <c r="V33" s="70">
        <f t="shared" si="3"/>
        <v>155952.86468915074</v>
      </c>
      <c r="W33" s="70">
        <f t="shared" si="3"/>
        <v>156177.06237424546</v>
      </c>
      <c r="X33" s="70">
        <f t="shared" si="3"/>
        <v>156374.50199203187</v>
      </c>
      <c r="Y33" s="70">
        <f t="shared" si="3"/>
        <v>156568.04733727811</v>
      </c>
      <c r="Z33" s="70">
        <f t="shared" si="3"/>
        <v>156713.50507416084</v>
      </c>
      <c r="AA33" s="70">
        <f t="shared" si="3"/>
        <v>156894.55388180766</v>
      </c>
      <c r="AB33" s="70">
        <f t="shared" si="3"/>
        <v>156968.3085147003</v>
      </c>
      <c r="AC33" s="70">
        <f t="shared" si="3"/>
        <v>157137.46223564958</v>
      </c>
      <c r="AD33" s="70">
        <f t="shared" si="3"/>
        <v>157228.2083955149</v>
      </c>
      <c r="AE33" s="70">
        <f t="shared" si="3"/>
        <v>157332.8407831548</v>
      </c>
      <c r="AF33" s="70">
        <f t="shared" si="3"/>
        <v>157398.61161856045</v>
      </c>
    </row>
    <row r="34" spans="1:32" x14ac:dyDescent="0.35">
      <c r="A34" s="78" t="s">
        <v>128</v>
      </c>
      <c r="B34" s="70">
        <f>B23*1000000/B18/B28</f>
        <v>166069.65071122369</v>
      </c>
      <c r="C34" s="70">
        <f t="shared" ref="C34:AF34" si="4">C23*1000000/C18/C28</f>
        <v>165889.34792419738</v>
      </c>
      <c r="D34" s="70">
        <f t="shared" si="4"/>
        <v>165771.76986329231</v>
      </c>
      <c r="E34" s="70">
        <f t="shared" si="4"/>
        <v>165639.11302025651</v>
      </c>
      <c r="F34" s="70">
        <f t="shared" si="4"/>
        <v>165492.22000161695</v>
      </c>
      <c r="G34" s="70">
        <f t="shared" si="4"/>
        <v>165474.09379823448</v>
      </c>
      <c r="H34" s="70">
        <f t="shared" si="4"/>
        <v>165476.16040642923</v>
      </c>
      <c r="I34" s="70">
        <f t="shared" si="4"/>
        <v>165529.92377193843</v>
      </c>
      <c r="J34" s="70">
        <f t="shared" si="4"/>
        <v>165533.40818800477</v>
      </c>
      <c r="K34" s="70">
        <f t="shared" si="4"/>
        <v>165513.81225554636</v>
      </c>
      <c r="L34" s="70">
        <f t="shared" si="4"/>
        <v>165582.31425156991</v>
      </c>
      <c r="M34" s="70">
        <f t="shared" si="4"/>
        <v>165741.25630626906</v>
      </c>
      <c r="N34" s="70">
        <f t="shared" si="4"/>
        <v>165777.9196858645</v>
      </c>
      <c r="O34" s="70">
        <f t="shared" si="4"/>
        <v>165834.85333284637</v>
      </c>
      <c r="P34" s="70">
        <f t="shared" si="4"/>
        <v>166024.37531601122</v>
      </c>
      <c r="Q34" s="70">
        <f t="shared" si="4"/>
        <v>166046.67916246242</v>
      </c>
      <c r="R34" s="70">
        <f t="shared" si="4"/>
        <v>166105.9281619713</v>
      </c>
      <c r="S34" s="70">
        <f t="shared" si="4"/>
        <v>166079.59018142329</v>
      </c>
      <c r="T34" s="70">
        <f t="shared" si="4"/>
        <v>166095.32145300572</v>
      </c>
      <c r="U34" s="70">
        <f t="shared" si="4"/>
        <v>166039.3608953181</v>
      </c>
      <c r="V34" s="70">
        <f t="shared" si="4"/>
        <v>166046.06307722404</v>
      </c>
      <c r="W34" s="70">
        <f t="shared" si="4"/>
        <v>166072.2522405677</v>
      </c>
      <c r="X34" s="70">
        <f t="shared" si="4"/>
        <v>166073.30940289987</v>
      </c>
      <c r="Y34" s="70">
        <f t="shared" si="4"/>
        <v>166093.83935211485</v>
      </c>
      <c r="Z34" s="70">
        <f t="shared" si="4"/>
        <v>166248.71389718083</v>
      </c>
      <c r="AA34" s="70">
        <f t="shared" si="4"/>
        <v>166271.2849363698</v>
      </c>
      <c r="AB34" s="70">
        <f t="shared" si="4"/>
        <v>166307.23690412458</v>
      </c>
      <c r="AC34" s="70">
        <f t="shared" si="4"/>
        <v>166356.32627044091</v>
      </c>
      <c r="AD34" s="70">
        <f t="shared" si="4"/>
        <v>166437.98730243565</v>
      </c>
      <c r="AE34" s="70">
        <f t="shared" si="4"/>
        <v>166498.49776511572</v>
      </c>
      <c r="AF34" s="70">
        <f t="shared" si="4"/>
        <v>166515.58414787421</v>
      </c>
    </row>
    <row r="35" spans="1:32" x14ac:dyDescent="0.35">
      <c r="A35" s="78" t="s">
        <v>114</v>
      </c>
      <c r="B35" s="82">
        <f>AVERAGE(B33:B34)</f>
        <v>159049.86294959681</v>
      </c>
      <c r="C35" s="82">
        <f t="shared" ref="C35:AF35" si="5">AVERAGE(C33:C34)</f>
        <v>158958.54328511626</v>
      </c>
      <c r="D35" s="82">
        <f t="shared" si="5"/>
        <v>158862.44743164617</v>
      </c>
      <c r="E35" s="82">
        <f t="shared" si="5"/>
        <v>158843.65289567044</v>
      </c>
      <c r="F35" s="82">
        <f t="shared" si="5"/>
        <v>158805.15038131044</v>
      </c>
      <c r="G35" s="82">
        <f t="shared" si="5"/>
        <v>158865.92742592815</v>
      </c>
      <c r="H35" s="82">
        <f t="shared" si="5"/>
        <v>158970.6383427495</v>
      </c>
      <c r="I35" s="82">
        <f t="shared" si="5"/>
        <v>159157.02633184803</v>
      </c>
      <c r="J35" s="82">
        <f t="shared" si="5"/>
        <v>159314.97367505886</v>
      </c>
      <c r="K35" s="82">
        <f t="shared" si="5"/>
        <v>159423.57279443985</v>
      </c>
      <c r="L35" s="82">
        <f t="shared" si="5"/>
        <v>159664.46484753749</v>
      </c>
      <c r="M35" s="82">
        <f t="shared" si="5"/>
        <v>159924.53456549323</v>
      </c>
      <c r="N35" s="82">
        <f t="shared" si="5"/>
        <v>160108.02411927682</v>
      </c>
      <c r="O35" s="82">
        <f t="shared" si="5"/>
        <v>160247.29229277774</v>
      </c>
      <c r="P35" s="82">
        <f t="shared" si="5"/>
        <v>160417.68593979254</v>
      </c>
      <c r="Q35" s="82">
        <f t="shared" si="5"/>
        <v>160524.40386390468</v>
      </c>
      <c r="R35" s="82">
        <f t="shared" si="5"/>
        <v>160636.24372129363</v>
      </c>
      <c r="S35" s="82">
        <f t="shared" si="5"/>
        <v>160682.92087424698</v>
      </c>
      <c r="T35" s="82">
        <f t="shared" si="5"/>
        <v>160853.04374927719</v>
      </c>
      <c r="U35" s="82">
        <f t="shared" si="5"/>
        <v>160902.32304101152</v>
      </c>
      <c r="V35" s="82">
        <f t="shared" si="5"/>
        <v>160999.46388318739</v>
      </c>
      <c r="W35" s="82">
        <f t="shared" si="5"/>
        <v>161124.6573074066</v>
      </c>
      <c r="X35" s="82">
        <f t="shared" si="5"/>
        <v>161223.90569746587</v>
      </c>
      <c r="Y35" s="82">
        <f t="shared" si="5"/>
        <v>161330.94334469648</v>
      </c>
      <c r="Z35" s="82">
        <f t="shared" si="5"/>
        <v>161481.10948567084</v>
      </c>
      <c r="AA35" s="82">
        <f t="shared" si="5"/>
        <v>161582.91940908873</v>
      </c>
      <c r="AB35" s="82">
        <f t="shared" si="5"/>
        <v>161637.77270941244</v>
      </c>
      <c r="AC35" s="82">
        <f t="shared" si="5"/>
        <v>161746.89425304526</v>
      </c>
      <c r="AD35" s="82">
        <f t="shared" si="5"/>
        <v>161833.09784897527</v>
      </c>
      <c r="AE35" s="82">
        <f t="shared" si="5"/>
        <v>161915.66927413526</v>
      </c>
      <c r="AF35" s="82">
        <f t="shared" si="5"/>
        <v>161957.09788321733</v>
      </c>
    </row>
    <row r="37" spans="1:32" x14ac:dyDescent="0.35">
      <c r="A3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131</v>
      </c>
      <c r="B1" s="7">
        <v>2021</v>
      </c>
    </row>
    <row r="2" spans="1:2" x14ac:dyDescent="0.35">
      <c r="A2" t="s">
        <v>110</v>
      </c>
      <c r="B2" s="69">
        <f>'BAADTbVT-passengers'!C2</f>
        <v>6967.4330230000005</v>
      </c>
    </row>
    <row r="3" spans="1:2" x14ac:dyDescent="0.35">
      <c r="A3" t="s">
        <v>111</v>
      </c>
      <c r="B3" s="69">
        <f>'BAADTbVT-passengers'!C3</f>
        <v>23738.857683999999</v>
      </c>
    </row>
    <row r="4" spans="1:2" x14ac:dyDescent="0.35">
      <c r="A4" t="s">
        <v>112</v>
      </c>
      <c r="B4" s="69">
        <f>'BAADTbVT-passengers'!C4</f>
        <v>1047823.2174196953</v>
      </c>
    </row>
    <row r="5" spans="1:2" x14ac:dyDescent="0.35">
      <c r="A5" t="s">
        <v>113</v>
      </c>
      <c r="B5" s="69">
        <f>'BAADTbVT-passengers'!C5</f>
        <v>116095.71489800001</v>
      </c>
    </row>
    <row r="6" spans="1:2" x14ac:dyDescent="0.35">
      <c r="A6" t="s">
        <v>114</v>
      </c>
      <c r="B6" s="69">
        <f>'BAADTbVT-passengers'!C6</f>
        <v>0</v>
      </c>
    </row>
    <row r="7" spans="1:2" x14ac:dyDescent="0.35">
      <c r="A7" t="s">
        <v>115</v>
      </c>
      <c r="B7" s="69">
        <f>'BAADTbVT-passengers'!C7</f>
        <v>1737.3533159999999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tabSelected="1" workbookViewId="0">
      <selection activeCell="B6" sqref="B6"/>
    </sheetView>
  </sheetViews>
  <sheetFormatPr defaultRowHeight="14.5" x14ac:dyDescent="0.35"/>
  <sheetData>
    <row r="1" spans="1:2" x14ac:dyDescent="0.35">
      <c r="A1" t="s">
        <v>131</v>
      </c>
      <c r="B1">
        <v>2021</v>
      </c>
    </row>
    <row r="2" spans="1:2" x14ac:dyDescent="0.35">
      <c r="A2" t="s">
        <v>110</v>
      </c>
      <c r="B2" s="69">
        <f>'BAADTbVT-freight'!C2</f>
        <v>9443.596458</v>
      </c>
    </row>
    <row r="3" spans="1:2" x14ac:dyDescent="0.35">
      <c r="A3" t="s">
        <v>111</v>
      </c>
      <c r="B3" s="69">
        <f>'BAADTbVT-freight'!C3</f>
        <v>16451.418596</v>
      </c>
    </row>
    <row r="4" spans="1:2" x14ac:dyDescent="0.35">
      <c r="A4" t="s">
        <v>112</v>
      </c>
      <c r="B4" s="69">
        <f>'BAADTbVT-freight'!C4</f>
        <v>1259478.6055915244</v>
      </c>
    </row>
    <row r="5" spans="1:2" x14ac:dyDescent="0.35">
      <c r="A5" t="s">
        <v>113</v>
      </c>
      <c r="B5" s="69">
        <f>'BAADTbVT-freight'!C5</f>
        <v>78958.855712000004</v>
      </c>
    </row>
    <row r="6" spans="1:2" x14ac:dyDescent="0.35">
      <c r="A6" t="s">
        <v>114</v>
      </c>
      <c r="B6" s="69">
        <f>'BAADTbVT-freight'!C6</f>
        <v>94465.627990225519</v>
      </c>
    </row>
    <row r="7" spans="1:2" x14ac:dyDescent="0.3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JRC Database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2023-10-09T13:14:06Z</dcterms:created>
  <dcterms:modified xsi:type="dcterms:W3CDTF">2024-03-05T15:01:55Z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