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ielle.gagnebin\Nextcloud\EPS_Transport\Murielle\MPNVbT\"/>
    </mc:Choice>
  </mc:AlternateContent>
  <xr:revisionPtr revIDLastSave="0" documentId="13_ncr:1_{4D0BB86B-7BA8-4621-A60F-272C34F0C6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TRA_StockTot" sheetId="21" r:id="rId2"/>
    <sheet name="TRA_Inv" sheetId="22" r:id="rId3"/>
    <sheet name="Assumptions" sheetId="7" r:id="rId4"/>
    <sheet name="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definedNames>
    <definedName name="_xlnm.Print_Titles" localSheetId="2">TRA_Inv!$1:$1</definedName>
    <definedName name="_xlnm.Print_Titles" localSheetId="1">TRA_StockTot!$1:$1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3" l="1"/>
  <c r="E26" i="3"/>
  <c r="E60" i="3" l="1"/>
  <c r="D60" i="3"/>
  <c r="E53" i="3"/>
  <c r="D53" i="3"/>
  <c r="E28" i="3"/>
  <c r="E24" i="3"/>
  <c r="E27" i="3"/>
  <c r="E23" i="3"/>
  <c r="E22" i="3"/>
  <c r="D28" i="3"/>
  <c r="D27" i="3"/>
  <c r="D26" i="3"/>
  <c r="D24" i="3"/>
  <c r="D23" i="3"/>
  <c r="D22" i="3"/>
  <c r="E35" i="3"/>
  <c r="E30" i="3"/>
  <c r="E29" i="3"/>
  <c r="D35" i="3"/>
  <c r="D31" i="3"/>
  <c r="D30" i="3"/>
  <c r="D29" i="3"/>
  <c r="E21" i="3"/>
  <c r="E20" i="3"/>
  <c r="E19" i="3"/>
  <c r="E17" i="3"/>
  <c r="E16" i="3"/>
  <c r="E9" i="3"/>
  <c r="D21" i="3"/>
  <c r="D20" i="3"/>
  <c r="D19" i="3"/>
  <c r="D17" i="3"/>
  <c r="D15" i="3"/>
  <c r="D16" i="3"/>
  <c r="E14" i="3"/>
  <c r="E13" i="3"/>
  <c r="E12" i="3"/>
  <c r="E11" i="3"/>
  <c r="D14" i="3"/>
  <c r="D13" i="3"/>
  <c r="D12" i="3"/>
  <c r="D11" i="3"/>
  <c r="D9" i="3"/>
  <c r="D78" i="3"/>
  <c r="D8" i="3"/>
  <c r="F27" i="3" l="1"/>
  <c r="F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1" i="3"/>
  <c r="F20" i="3"/>
  <c r="I25" i="3"/>
  <c r="I27" i="3"/>
  <c r="B7" i="9" s="1"/>
  <c r="I28" i="3"/>
  <c r="B8" i="9" s="1"/>
  <c r="I32" i="3"/>
  <c r="I34" i="3"/>
  <c r="B7" i="10" s="1"/>
  <c r="I35" i="3"/>
  <c r="B8" i="10" s="1"/>
  <c r="I36" i="3"/>
  <c r="I37" i="3"/>
  <c r="I38" i="3"/>
  <c r="I39" i="3"/>
  <c r="B5" i="11" s="1"/>
  <c r="I40" i="3"/>
  <c r="I41" i="3"/>
  <c r="B7" i="11" s="1"/>
  <c r="I42" i="3"/>
  <c r="B8" i="11" s="1"/>
  <c r="I43" i="3"/>
  <c r="I44" i="3"/>
  <c r="I45" i="3"/>
  <c r="I46" i="3"/>
  <c r="I47" i="3"/>
  <c r="I48" i="3"/>
  <c r="B7" i="12" s="1"/>
  <c r="I49" i="3"/>
  <c r="B8" i="12" s="1"/>
  <c r="I50" i="3"/>
  <c r="B2" i="13" s="1"/>
  <c r="I51" i="3"/>
  <c r="I52" i="3"/>
  <c r="I53" i="3"/>
  <c r="I54" i="3"/>
  <c r="I55" i="3"/>
  <c r="B7" i="13" s="1"/>
  <c r="I56" i="3"/>
  <c r="B8" i="13" s="1"/>
  <c r="I57" i="3"/>
  <c r="I58" i="3"/>
  <c r="I59" i="3"/>
  <c r="I60" i="3"/>
  <c r="I61" i="3"/>
  <c r="I62" i="3"/>
  <c r="B7" i="14" s="1"/>
  <c r="I63" i="3"/>
  <c r="B8" i="14" s="1"/>
  <c r="I64" i="3"/>
  <c r="I65" i="3"/>
  <c r="I66" i="3"/>
  <c r="I67" i="3"/>
  <c r="I68" i="3"/>
  <c r="I69" i="3"/>
  <c r="B7" i="15" s="1"/>
  <c r="I70" i="3"/>
  <c r="B8" i="15" s="1"/>
  <c r="I71" i="3"/>
  <c r="I72" i="3"/>
  <c r="I73" i="3"/>
  <c r="I74" i="3"/>
  <c r="I75" i="3"/>
  <c r="I76" i="3"/>
  <c r="B7" i="16" s="1"/>
  <c r="I77" i="3"/>
  <c r="B8" i="16" s="1"/>
  <c r="I80" i="3"/>
  <c r="I83" i="3"/>
  <c r="B7" i="17" s="1"/>
  <c r="I84" i="3"/>
  <c r="B8" i="17" s="1"/>
  <c r="I85" i="3"/>
  <c r="I86" i="3"/>
  <c r="I87" i="3"/>
  <c r="I88" i="3"/>
  <c r="I89" i="3"/>
  <c r="I90" i="3"/>
  <c r="B7" i="18" s="1"/>
  <c r="I91" i="3"/>
  <c r="B8" i="18" s="1"/>
  <c r="I17" i="3"/>
  <c r="I20" i="3"/>
  <c r="B7" i="8" s="1"/>
  <c r="I21" i="3"/>
  <c r="B8" i="8" s="1"/>
  <c r="I13" i="3"/>
  <c r="B7" i="2" s="1"/>
  <c r="F14" i="3" l="1"/>
  <c r="I14" i="3"/>
  <c r="B8" i="2" s="1"/>
  <c r="F13" i="3"/>
  <c r="I16" i="3" l="1"/>
  <c r="I7" i="3" l="1"/>
  <c r="B1" i="18" l="1"/>
  <c r="B1" i="16"/>
  <c r="B1" i="14"/>
  <c r="B1" i="12"/>
  <c r="B1" i="10"/>
  <c r="J7" i="3"/>
  <c r="J34" i="3" s="1"/>
  <c r="C7" i="10" s="1"/>
  <c r="B1" i="13"/>
  <c r="B1" i="2"/>
  <c r="B1" i="9"/>
  <c r="B1" i="11"/>
  <c r="B1" i="8"/>
  <c r="B1" i="15"/>
  <c r="B1" i="17"/>
  <c r="I33" i="3"/>
  <c r="I31" i="3"/>
  <c r="I30" i="3"/>
  <c r="I29" i="3"/>
  <c r="J35" i="3" l="1"/>
  <c r="C8" i="10" s="1"/>
  <c r="J42" i="3"/>
  <c r="C8" i="11" s="1"/>
  <c r="J48" i="3"/>
  <c r="C7" i="12" s="1"/>
  <c r="J56" i="3"/>
  <c r="C8" i="13" s="1"/>
  <c r="J62" i="3"/>
  <c r="C7" i="14" s="1"/>
  <c r="J41" i="3"/>
  <c r="C7" i="11" s="1"/>
  <c r="J49" i="3"/>
  <c r="C8" i="12" s="1"/>
  <c r="J55" i="3"/>
  <c r="C7" i="13" s="1"/>
  <c r="J63" i="3"/>
  <c r="C8" i="14" s="1"/>
  <c r="J69" i="3"/>
  <c r="C7" i="15" s="1"/>
  <c r="J77" i="3"/>
  <c r="C8" i="16" s="1"/>
  <c r="J83" i="3"/>
  <c r="C7" i="17" s="1"/>
  <c r="J70" i="3"/>
  <c r="C8" i="15" s="1"/>
  <c r="J76" i="3"/>
  <c r="C7" i="16" s="1"/>
  <c r="J90" i="3"/>
  <c r="C7" i="18" s="1"/>
  <c r="J91" i="3"/>
  <c r="C8" i="18" s="1"/>
  <c r="J28" i="3"/>
  <c r="C8" i="9" s="1"/>
  <c r="J13" i="3"/>
  <c r="C7" i="2" s="1"/>
  <c r="J84" i="3"/>
  <c r="C8" i="17" s="1"/>
  <c r="J27" i="3"/>
  <c r="C7" i="9" s="1"/>
  <c r="J20" i="3"/>
  <c r="C7" i="8" s="1"/>
  <c r="J16" i="3"/>
  <c r="J14" i="3"/>
  <c r="C8" i="2" s="1"/>
  <c r="J21" i="3"/>
  <c r="C8" i="8" s="1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F12" i="3"/>
  <c r="K34" i="3" l="1"/>
  <c r="D7" i="10" s="1"/>
  <c r="K35" i="3"/>
  <c r="D8" i="10" s="1"/>
  <c r="K21" i="3"/>
  <c r="D8" i="8" s="1"/>
  <c r="K14" i="3"/>
  <c r="D8" i="2" s="1"/>
  <c r="K55" i="3"/>
  <c r="D7" i="13" s="1"/>
  <c r="K42" i="3"/>
  <c r="D8" i="11" s="1"/>
  <c r="K48" i="3"/>
  <c r="D7" i="12" s="1"/>
  <c r="K56" i="3"/>
  <c r="D8" i="13" s="1"/>
  <c r="K62" i="3"/>
  <c r="D7" i="14" s="1"/>
  <c r="K41" i="3"/>
  <c r="D7" i="11" s="1"/>
  <c r="K49" i="3"/>
  <c r="D8" i="12" s="1"/>
  <c r="K63" i="3"/>
  <c r="D8" i="14" s="1"/>
  <c r="K69" i="3"/>
  <c r="D7" i="15" s="1"/>
  <c r="K77" i="3"/>
  <c r="D8" i="16" s="1"/>
  <c r="K83" i="3"/>
  <c r="D7" i="17" s="1"/>
  <c r="K70" i="3"/>
  <c r="D8" i="15" s="1"/>
  <c r="K76" i="3"/>
  <c r="D7" i="16" s="1"/>
  <c r="K91" i="3"/>
  <c r="D8" i="18" s="1"/>
  <c r="K90" i="3"/>
  <c r="D7" i="18" s="1"/>
  <c r="K13" i="3"/>
  <c r="D7" i="2" s="1"/>
  <c r="K27" i="3"/>
  <c r="D7" i="9" s="1"/>
  <c r="K20" i="3"/>
  <c r="D7" i="8" s="1"/>
  <c r="K84" i="3"/>
  <c r="D8" i="17" s="1"/>
  <c r="K28" i="3"/>
  <c r="D8" i="9" s="1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 l="1"/>
  <c r="E7" i="10" s="1"/>
  <c r="L35" i="3"/>
  <c r="E8" i="10" s="1"/>
  <c r="L41" i="3"/>
  <c r="E7" i="11" s="1"/>
  <c r="L49" i="3"/>
  <c r="E8" i="12" s="1"/>
  <c r="L55" i="3"/>
  <c r="E7" i="13" s="1"/>
  <c r="L42" i="3"/>
  <c r="E8" i="11" s="1"/>
  <c r="L48" i="3"/>
  <c r="E7" i="12" s="1"/>
  <c r="L56" i="3"/>
  <c r="E8" i="13" s="1"/>
  <c r="L62" i="3"/>
  <c r="E7" i="14" s="1"/>
  <c r="L70" i="3"/>
  <c r="E8" i="15" s="1"/>
  <c r="L76" i="3"/>
  <c r="E7" i="16" s="1"/>
  <c r="L63" i="3"/>
  <c r="E8" i="14" s="1"/>
  <c r="L69" i="3"/>
  <c r="E7" i="15" s="1"/>
  <c r="L77" i="3"/>
  <c r="E8" i="16" s="1"/>
  <c r="L83" i="3"/>
  <c r="E7" i="17" s="1"/>
  <c r="L84" i="3"/>
  <c r="E8" i="17" s="1"/>
  <c r="L91" i="3"/>
  <c r="E8" i="18" s="1"/>
  <c r="L90" i="3"/>
  <c r="E7" i="18" s="1"/>
  <c r="L20" i="3"/>
  <c r="E7" i="8" s="1"/>
  <c r="L28" i="3"/>
  <c r="E8" i="9" s="1"/>
  <c r="L27" i="3"/>
  <c r="E7" i="9" s="1"/>
  <c r="L13" i="3"/>
  <c r="E7" i="2" s="1"/>
  <c r="L16" i="3"/>
  <c r="L21" i="3"/>
  <c r="E8" i="8" s="1"/>
  <c r="L14" i="3"/>
  <c r="E8" i="2" s="1"/>
  <c r="M7" i="3"/>
  <c r="M34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 l="1"/>
  <c r="F8" i="10" s="1"/>
  <c r="M56" i="3"/>
  <c r="F8" i="13" s="1"/>
  <c r="M62" i="3"/>
  <c r="F7" i="14" s="1"/>
  <c r="M41" i="3"/>
  <c r="F7" i="11" s="1"/>
  <c r="M49" i="3"/>
  <c r="F8" i="12" s="1"/>
  <c r="M55" i="3"/>
  <c r="F7" i="13" s="1"/>
  <c r="M42" i="3"/>
  <c r="F8" i="11" s="1"/>
  <c r="M48" i="3"/>
  <c r="F7" i="12" s="1"/>
  <c r="M83" i="3"/>
  <c r="F7" i="17" s="1"/>
  <c r="M70" i="3"/>
  <c r="F8" i="15" s="1"/>
  <c r="M76" i="3"/>
  <c r="F7" i="16" s="1"/>
  <c r="M63" i="3"/>
  <c r="F8" i="14" s="1"/>
  <c r="M69" i="3"/>
  <c r="F7" i="15" s="1"/>
  <c r="M77" i="3"/>
  <c r="F8" i="16" s="1"/>
  <c r="M90" i="3"/>
  <c r="F7" i="18" s="1"/>
  <c r="M91" i="3"/>
  <c r="F8" i="18" s="1"/>
  <c r="M84" i="3"/>
  <c r="F8" i="17" s="1"/>
  <c r="M20" i="3"/>
  <c r="F7" i="8" s="1"/>
  <c r="M27" i="3"/>
  <c r="F7" i="9" s="1"/>
  <c r="M28" i="3"/>
  <c r="F8" i="9" s="1"/>
  <c r="M13" i="3"/>
  <c r="F7" i="2" s="1"/>
  <c r="M16" i="3"/>
  <c r="M21" i="3"/>
  <c r="F8" i="8" s="1"/>
  <c r="M14" i="3"/>
  <c r="F8" i="2" s="1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 l="1"/>
  <c r="G8" i="8" s="1"/>
  <c r="N34" i="3"/>
  <c r="G7" i="10" s="1"/>
  <c r="N35" i="3"/>
  <c r="G8" i="10" s="1"/>
  <c r="N42" i="3"/>
  <c r="G8" i="11" s="1"/>
  <c r="N48" i="3"/>
  <c r="G7" i="12" s="1"/>
  <c r="N56" i="3"/>
  <c r="G8" i="13" s="1"/>
  <c r="N62" i="3"/>
  <c r="G7" i="14" s="1"/>
  <c r="N41" i="3"/>
  <c r="G7" i="11" s="1"/>
  <c r="N49" i="3"/>
  <c r="G8" i="12" s="1"/>
  <c r="N55" i="3"/>
  <c r="G7" i="13" s="1"/>
  <c r="N63" i="3"/>
  <c r="G8" i="14" s="1"/>
  <c r="N69" i="3"/>
  <c r="G7" i="15" s="1"/>
  <c r="N77" i="3"/>
  <c r="G8" i="16" s="1"/>
  <c r="N83" i="3"/>
  <c r="G7" i="17" s="1"/>
  <c r="N70" i="3"/>
  <c r="G8" i="15" s="1"/>
  <c r="N76" i="3"/>
  <c r="G7" i="16" s="1"/>
  <c r="N90" i="3"/>
  <c r="G7" i="18" s="1"/>
  <c r="N91" i="3"/>
  <c r="G8" i="18" s="1"/>
  <c r="N20" i="3"/>
  <c r="G7" i="8" s="1"/>
  <c r="N27" i="3"/>
  <c r="G7" i="9" s="1"/>
  <c r="N28" i="3"/>
  <c r="G8" i="9" s="1"/>
  <c r="N84" i="3"/>
  <c r="G8" i="17" s="1"/>
  <c r="N13" i="3"/>
  <c r="G7" i="2" s="1"/>
  <c r="N16" i="3"/>
  <c r="N14" i="3"/>
  <c r="G8" i="2" s="1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I19" i="3"/>
  <c r="I15" i="3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 l="1"/>
  <c r="H7" i="10" s="1"/>
  <c r="O35" i="3"/>
  <c r="H8" i="10" s="1"/>
  <c r="K89" i="3"/>
  <c r="D6" i="18" s="1"/>
  <c r="O89" i="3"/>
  <c r="H6" i="18" s="1"/>
  <c r="L89" i="3"/>
  <c r="E6" i="18" s="1"/>
  <c r="M89" i="3"/>
  <c r="F6" i="18" s="1"/>
  <c r="J89" i="3"/>
  <c r="C6" i="18" s="1"/>
  <c r="N89" i="3"/>
  <c r="G6" i="18" s="1"/>
  <c r="M88" i="3"/>
  <c r="F5" i="18" s="1"/>
  <c r="J88" i="3"/>
  <c r="C5" i="18" s="1"/>
  <c r="N88" i="3"/>
  <c r="G5" i="18" s="1"/>
  <c r="K88" i="3"/>
  <c r="D5" i="18" s="1"/>
  <c r="O88" i="3"/>
  <c r="H5" i="18" s="1"/>
  <c r="L88" i="3"/>
  <c r="E5" i="18" s="1"/>
  <c r="L51" i="3"/>
  <c r="E3" i="13" s="1"/>
  <c r="M51" i="3"/>
  <c r="F3" i="13" s="1"/>
  <c r="J51" i="3"/>
  <c r="C3" i="13" s="1"/>
  <c r="N51" i="3"/>
  <c r="G3" i="13" s="1"/>
  <c r="K51" i="3"/>
  <c r="D3" i="13" s="1"/>
  <c r="O51" i="3"/>
  <c r="H3" i="13" s="1"/>
  <c r="K87" i="3"/>
  <c r="D4" i="18" s="1"/>
  <c r="O87" i="3"/>
  <c r="H4" i="18" s="1"/>
  <c r="L87" i="3"/>
  <c r="E4" i="18" s="1"/>
  <c r="M87" i="3"/>
  <c r="F4" i="18" s="1"/>
  <c r="J87" i="3"/>
  <c r="C4" i="18" s="1"/>
  <c r="N87" i="3"/>
  <c r="G4" i="18" s="1"/>
  <c r="M86" i="3"/>
  <c r="F3" i="18" s="1"/>
  <c r="J86" i="3"/>
  <c r="C3" i="18" s="1"/>
  <c r="O86" i="3"/>
  <c r="H3" i="18" s="1"/>
  <c r="K86" i="3"/>
  <c r="D3" i="18" s="1"/>
  <c r="L86" i="3"/>
  <c r="E3" i="18" s="1"/>
  <c r="N86" i="3"/>
  <c r="G3" i="18" s="1"/>
  <c r="K85" i="3"/>
  <c r="D2" i="18" s="1"/>
  <c r="O85" i="3"/>
  <c r="M85" i="3"/>
  <c r="F2" i="18" s="1"/>
  <c r="N85" i="3"/>
  <c r="G2" i="18" s="1"/>
  <c r="J85" i="3"/>
  <c r="C2" i="18" s="1"/>
  <c r="L85" i="3"/>
  <c r="E2" i="18" s="1"/>
  <c r="O55" i="3"/>
  <c r="H7" i="13" s="1"/>
  <c r="O42" i="3"/>
  <c r="H8" i="11" s="1"/>
  <c r="O48" i="3"/>
  <c r="H7" i="12" s="1"/>
  <c r="O56" i="3"/>
  <c r="H8" i="13" s="1"/>
  <c r="O62" i="3"/>
  <c r="H7" i="14" s="1"/>
  <c r="O41" i="3"/>
  <c r="H7" i="11" s="1"/>
  <c r="O49" i="3"/>
  <c r="H8" i="12" s="1"/>
  <c r="O63" i="3"/>
  <c r="H8" i="14" s="1"/>
  <c r="O69" i="3"/>
  <c r="H7" i="15" s="1"/>
  <c r="O77" i="3"/>
  <c r="H8" i="16" s="1"/>
  <c r="O83" i="3"/>
  <c r="H7" i="17" s="1"/>
  <c r="O70" i="3"/>
  <c r="H8" i="15" s="1"/>
  <c r="O76" i="3"/>
  <c r="H7" i="16" s="1"/>
  <c r="O91" i="3"/>
  <c r="H8" i="18" s="1"/>
  <c r="O90" i="3"/>
  <c r="H7" i="18" s="1"/>
  <c r="O84" i="3"/>
  <c r="H8" i="17" s="1"/>
  <c r="O13" i="3"/>
  <c r="H7" i="2" s="1"/>
  <c r="O20" i="3"/>
  <c r="H7" i="8" s="1"/>
  <c r="O28" i="3"/>
  <c r="H8" i="9" s="1"/>
  <c r="O27" i="3"/>
  <c r="H7" i="9" s="1"/>
  <c r="O16" i="3"/>
  <c r="O14" i="3"/>
  <c r="H8" i="2" s="1"/>
  <c r="O21" i="3"/>
  <c r="H8" i="8" s="1"/>
  <c r="J40" i="3"/>
  <c r="C6" i="11" s="1"/>
  <c r="N40" i="3"/>
  <c r="G6" i="11" s="1"/>
  <c r="K40" i="3"/>
  <c r="D6" i="11" s="1"/>
  <c r="O40" i="3"/>
  <c r="H6" i="11" s="1"/>
  <c r="L40" i="3"/>
  <c r="E6" i="11" s="1"/>
  <c r="M40" i="3"/>
  <c r="F6" i="11" s="1"/>
  <c r="K50" i="3"/>
  <c r="D2" i="13" s="1"/>
  <c r="O50" i="3"/>
  <c r="H2" i="13" s="1"/>
  <c r="L50" i="3"/>
  <c r="E2" i="13" s="1"/>
  <c r="J50" i="3"/>
  <c r="C2" i="13" s="1"/>
  <c r="M50" i="3"/>
  <c r="F2" i="13" s="1"/>
  <c r="N50" i="3"/>
  <c r="G2" i="13" s="1"/>
  <c r="K74" i="3"/>
  <c r="D5" i="16" s="1"/>
  <c r="O74" i="3"/>
  <c r="H5" i="16" s="1"/>
  <c r="L74" i="3"/>
  <c r="E5" i="16" s="1"/>
  <c r="M74" i="3"/>
  <c r="F5" i="16" s="1"/>
  <c r="J74" i="3"/>
  <c r="C5" i="16" s="1"/>
  <c r="N74" i="3"/>
  <c r="G5" i="16" s="1"/>
  <c r="J60" i="3"/>
  <c r="C5" i="14" s="1"/>
  <c r="N60" i="3"/>
  <c r="G5" i="14" s="1"/>
  <c r="K60" i="3"/>
  <c r="D5" i="14" s="1"/>
  <c r="O60" i="3"/>
  <c r="H5" i="14" s="1"/>
  <c r="L60" i="3"/>
  <c r="E5" i="14" s="1"/>
  <c r="M60" i="3"/>
  <c r="F5" i="14" s="1"/>
  <c r="J10" i="3"/>
  <c r="C4" i="2" s="1"/>
  <c r="K10" i="3"/>
  <c r="D4" i="2" s="1"/>
  <c r="L10" i="3"/>
  <c r="E4" i="2" s="1"/>
  <c r="M10" i="3"/>
  <c r="F4" i="2" s="1"/>
  <c r="L44" i="3"/>
  <c r="E3" i="12" s="1"/>
  <c r="J44" i="3"/>
  <c r="C3" i="12" s="1"/>
  <c r="N44" i="3"/>
  <c r="G3" i="12" s="1"/>
  <c r="M44" i="3"/>
  <c r="F3" i="12" s="1"/>
  <c r="O44" i="3"/>
  <c r="H3" i="12" s="1"/>
  <c r="K44" i="3"/>
  <c r="D3" i="12" s="1"/>
  <c r="L39" i="3"/>
  <c r="E5" i="11" s="1"/>
  <c r="M39" i="3"/>
  <c r="F5" i="11" s="1"/>
  <c r="J39" i="3"/>
  <c r="C5" i="11" s="1"/>
  <c r="N39" i="3"/>
  <c r="G5" i="11" s="1"/>
  <c r="K39" i="3"/>
  <c r="D5" i="11" s="1"/>
  <c r="O39" i="3"/>
  <c r="H5" i="11" s="1"/>
  <c r="M80" i="3"/>
  <c r="F4" i="17" s="1"/>
  <c r="J80" i="3"/>
  <c r="C4" i="17" s="1"/>
  <c r="N80" i="3"/>
  <c r="G4" i="17" s="1"/>
  <c r="L80" i="3"/>
  <c r="E4" i="17" s="1"/>
  <c r="K80" i="3"/>
  <c r="D4" i="17" s="1"/>
  <c r="O80" i="3"/>
  <c r="L73" i="3"/>
  <c r="E4" i="16" s="1"/>
  <c r="M73" i="3"/>
  <c r="F4" i="16" s="1"/>
  <c r="N73" i="3"/>
  <c r="G4" i="16" s="1"/>
  <c r="O73" i="3"/>
  <c r="H4" i="16" s="1"/>
  <c r="J73" i="3"/>
  <c r="C4" i="16" s="1"/>
  <c r="K73" i="3"/>
  <c r="D4" i="16" s="1"/>
  <c r="L68" i="3"/>
  <c r="E6" i="15" s="1"/>
  <c r="M68" i="3"/>
  <c r="F6" i="15" s="1"/>
  <c r="J68" i="3"/>
  <c r="C6" i="15" s="1"/>
  <c r="K68" i="3"/>
  <c r="D6" i="15" s="1"/>
  <c r="N68" i="3"/>
  <c r="G6" i="15" s="1"/>
  <c r="O68" i="3"/>
  <c r="H6" i="15" s="1"/>
  <c r="L64" i="3"/>
  <c r="E2" i="15" s="1"/>
  <c r="M64" i="3"/>
  <c r="F2" i="15" s="1"/>
  <c r="J64" i="3"/>
  <c r="C2" i="15" s="1"/>
  <c r="N64" i="3"/>
  <c r="G2" i="15" s="1"/>
  <c r="K64" i="3"/>
  <c r="D2" i="15" s="1"/>
  <c r="O64" i="3"/>
  <c r="H2" i="15" s="1"/>
  <c r="L59" i="3"/>
  <c r="E4" i="14" s="1"/>
  <c r="M59" i="3"/>
  <c r="F4" i="14" s="1"/>
  <c r="J59" i="3"/>
  <c r="C4" i="14" s="1"/>
  <c r="N59" i="3"/>
  <c r="G4" i="14" s="1"/>
  <c r="K59" i="3"/>
  <c r="D4" i="14" s="1"/>
  <c r="O59" i="3"/>
  <c r="K54" i="3"/>
  <c r="D6" i="13" s="1"/>
  <c r="O54" i="3"/>
  <c r="L54" i="3"/>
  <c r="E6" i="13" s="1"/>
  <c r="J54" i="3"/>
  <c r="C6" i="13" s="1"/>
  <c r="M54" i="3"/>
  <c r="F6" i="13" s="1"/>
  <c r="N54" i="3"/>
  <c r="G6" i="13" s="1"/>
  <c r="J45" i="3"/>
  <c r="C4" i="12" s="1"/>
  <c r="N45" i="3"/>
  <c r="G4" i="12" s="1"/>
  <c r="L45" i="3"/>
  <c r="E4" i="12" s="1"/>
  <c r="K45" i="3"/>
  <c r="D4" i="12" s="1"/>
  <c r="M45" i="3"/>
  <c r="F4" i="12" s="1"/>
  <c r="O45" i="3"/>
  <c r="H4" i="12" s="1"/>
  <c r="J36" i="3"/>
  <c r="C2" i="11" s="1"/>
  <c r="N36" i="3"/>
  <c r="G2" i="11" s="1"/>
  <c r="K36" i="3"/>
  <c r="D2" i="11" s="1"/>
  <c r="O36" i="3"/>
  <c r="L36" i="3"/>
  <c r="E2" i="11" s="1"/>
  <c r="M36" i="3"/>
  <c r="F2" i="11" s="1"/>
  <c r="J65" i="3"/>
  <c r="C3" i="15" s="1"/>
  <c r="N65" i="3"/>
  <c r="G3" i="15" s="1"/>
  <c r="K65" i="3"/>
  <c r="D3" i="15" s="1"/>
  <c r="O65" i="3"/>
  <c r="L65" i="3"/>
  <c r="E3" i="15" s="1"/>
  <c r="M65" i="3"/>
  <c r="F3" i="15" s="1"/>
  <c r="J32" i="3"/>
  <c r="C5" i="10" s="1"/>
  <c r="N32" i="3"/>
  <c r="G5" i="10" s="1"/>
  <c r="K32" i="3"/>
  <c r="D5" i="10" s="1"/>
  <c r="O32" i="3"/>
  <c r="H5" i="10" s="1"/>
  <c r="L32" i="3"/>
  <c r="E5" i="10" s="1"/>
  <c r="M32" i="3"/>
  <c r="F5" i="10" s="1"/>
  <c r="K47" i="3"/>
  <c r="D6" i="12" s="1"/>
  <c r="O47" i="3"/>
  <c r="L47" i="3"/>
  <c r="E6" i="12" s="1"/>
  <c r="M47" i="3"/>
  <c r="F6" i="12" s="1"/>
  <c r="N47" i="3"/>
  <c r="G6" i="12" s="1"/>
  <c r="J47" i="3"/>
  <c r="C6" i="12" s="1"/>
  <c r="J43" i="3"/>
  <c r="C2" i="12" s="1"/>
  <c r="N43" i="3"/>
  <c r="G2" i="12" s="1"/>
  <c r="L43" i="3"/>
  <c r="E2" i="12" s="1"/>
  <c r="O43" i="3"/>
  <c r="K43" i="3"/>
  <c r="D2" i="12" s="1"/>
  <c r="M43" i="3"/>
  <c r="F2" i="12" s="1"/>
  <c r="J38" i="3"/>
  <c r="C4" i="11" s="1"/>
  <c r="N38" i="3"/>
  <c r="G4" i="11" s="1"/>
  <c r="K38" i="3"/>
  <c r="D4" i="11" s="1"/>
  <c r="O38" i="3"/>
  <c r="L38" i="3"/>
  <c r="E4" i="11" s="1"/>
  <c r="M38" i="3"/>
  <c r="F4" i="11" s="1"/>
  <c r="J72" i="3"/>
  <c r="C3" i="16" s="1"/>
  <c r="N72" i="3"/>
  <c r="G3" i="16" s="1"/>
  <c r="K72" i="3"/>
  <c r="D3" i="16" s="1"/>
  <c r="O72" i="3"/>
  <c r="H3" i="16" s="1"/>
  <c r="L72" i="3"/>
  <c r="E3" i="16" s="1"/>
  <c r="M72" i="3"/>
  <c r="F3" i="16" s="1"/>
  <c r="J67" i="3"/>
  <c r="C5" i="15" s="1"/>
  <c r="N67" i="3"/>
  <c r="G5" i="15" s="1"/>
  <c r="K67" i="3"/>
  <c r="D5" i="15" s="1"/>
  <c r="O67" i="3"/>
  <c r="H5" i="15" s="1"/>
  <c r="L67" i="3"/>
  <c r="E5" i="15" s="1"/>
  <c r="M67" i="3"/>
  <c r="F5" i="15" s="1"/>
  <c r="J58" i="3"/>
  <c r="C3" i="14" s="1"/>
  <c r="N58" i="3"/>
  <c r="G3" i="14" s="1"/>
  <c r="K58" i="3"/>
  <c r="D3" i="14" s="1"/>
  <c r="O58" i="3"/>
  <c r="L58" i="3"/>
  <c r="E3" i="14" s="1"/>
  <c r="M58" i="3"/>
  <c r="F3" i="14" s="1"/>
  <c r="M53" i="3"/>
  <c r="F5" i="13" s="1"/>
  <c r="J53" i="3"/>
  <c r="C5" i="13" s="1"/>
  <c r="N53" i="3"/>
  <c r="G5" i="13" s="1"/>
  <c r="L53" i="3"/>
  <c r="E5" i="13" s="1"/>
  <c r="O53" i="3"/>
  <c r="H5" i="13" s="1"/>
  <c r="K53" i="3"/>
  <c r="D5" i="13" s="1"/>
  <c r="N10" i="3"/>
  <c r="G4" i="2" s="1"/>
  <c r="J25" i="3"/>
  <c r="C5" i="9" s="1"/>
  <c r="N25" i="3"/>
  <c r="G5" i="9" s="1"/>
  <c r="K25" i="3"/>
  <c r="D5" i="9" s="1"/>
  <c r="O25" i="3"/>
  <c r="H5" i="9" s="1"/>
  <c r="L25" i="3"/>
  <c r="E5" i="9" s="1"/>
  <c r="M25" i="3"/>
  <c r="F5" i="9" s="1"/>
  <c r="B4" i="8"/>
  <c r="M17" i="3"/>
  <c r="F4" i="8" s="1"/>
  <c r="N17" i="3"/>
  <c r="G4" i="8" s="1"/>
  <c r="J17" i="3"/>
  <c r="C4" i="8" s="1"/>
  <c r="L17" i="3"/>
  <c r="E4" i="8" s="1"/>
  <c r="K17" i="3"/>
  <c r="D4" i="8" s="1"/>
  <c r="O17" i="3"/>
  <c r="H4" i="8" s="1"/>
  <c r="L46" i="3"/>
  <c r="E5" i="12" s="1"/>
  <c r="J46" i="3"/>
  <c r="C5" i="12" s="1"/>
  <c r="N46" i="3"/>
  <c r="G5" i="12" s="1"/>
  <c r="K46" i="3"/>
  <c r="D5" i="12" s="1"/>
  <c r="M46" i="3"/>
  <c r="F5" i="12" s="1"/>
  <c r="O46" i="3"/>
  <c r="H5" i="12" s="1"/>
  <c r="L37" i="3"/>
  <c r="E3" i="11" s="1"/>
  <c r="M37" i="3"/>
  <c r="F3" i="11" s="1"/>
  <c r="K37" i="3"/>
  <c r="D3" i="11" s="1"/>
  <c r="N37" i="3"/>
  <c r="G3" i="11" s="1"/>
  <c r="O37" i="3"/>
  <c r="H3" i="11" s="1"/>
  <c r="J37" i="3"/>
  <c r="C3" i="11" s="1"/>
  <c r="M75" i="3"/>
  <c r="F6" i="16" s="1"/>
  <c r="J75" i="3"/>
  <c r="C6" i="16" s="1"/>
  <c r="N75" i="3"/>
  <c r="G6" i="16" s="1"/>
  <c r="K75" i="3"/>
  <c r="D6" i="16" s="1"/>
  <c r="O75" i="3"/>
  <c r="H6" i="16" s="1"/>
  <c r="L75" i="3"/>
  <c r="E6" i="16" s="1"/>
  <c r="L71" i="3"/>
  <c r="E2" i="16" s="1"/>
  <c r="M71" i="3"/>
  <c r="F2" i="16" s="1"/>
  <c r="K71" i="3"/>
  <c r="D2" i="16" s="1"/>
  <c r="N71" i="3"/>
  <c r="G2" i="16" s="1"/>
  <c r="O71" i="3"/>
  <c r="H2" i="16" s="1"/>
  <c r="J71" i="3"/>
  <c r="C2" i="16" s="1"/>
  <c r="L66" i="3"/>
  <c r="E4" i="15" s="1"/>
  <c r="M66" i="3"/>
  <c r="F4" i="15" s="1"/>
  <c r="J66" i="3"/>
  <c r="C4" i="15" s="1"/>
  <c r="N66" i="3"/>
  <c r="G4" i="15" s="1"/>
  <c r="K66" i="3"/>
  <c r="D4" i="15" s="1"/>
  <c r="O66" i="3"/>
  <c r="H4" i="15" s="1"/>
  <c r="L61" i="3"/>
  <c r="E6" i="14" s="1"/>
  <c r="M61" i="3"/>
  <c r="F6" i="14" s="1"/>
  <c r="J61" i="3"/>
  <c r="C6" i="14" s="1"/>
  <c r="N61" i="3"/>
  <c r="G6" i="14" s="1"/>
  <c r="K61" i="3"/>
  <c r="D6" i="14" s="1"/>
  <c r="O61" i="3"/>
  <c r="H6" i="14" s="1"/>
  <c r="K57" i="3"/>
  <c r="D2" i="14" s="1"/>
  <c r="L57" i="3"/>
  <c r="E2" i="14" s="1"/>
  <c r="M57" i="3"/>
  <c r="F2" i="14" s="1"/>
  <c r="N57" i="3"/>
  <c r="G2" i="14" s="1"/>
  <c r="J57" i="3"/>
  <c r="C2" i="14" s="1"/>
  <c r="O57" i="3"/>
  <c r="H2" i="14" s="1"/>
  <c r="K52" i="3"/>
  <c r="D4" i="13" s="1"/>
  <c r="O52" i="3"/>
  <c r="H4" i="13" s="1"/>
  <c r="L52" i="3"/>
  <c r="E4" i="13" s="1"/>
  <c r="J52" i="3"/>
  <c r="C4" i="13" s="1"/>
  <c r="M52" i="3"/>
  <c r="F4" i="13" s="1"/>
  <c r="N52" i="3"/>
  <c r="G4" i="13" s="1"/>
  <c r="J18" i="3"/>
  <c r="C5" i="8" s="1"/>
  <c r="N18" i="3"/>
  <c r="G5" i="8" s="1"/>
  <c r="K18" i="3"/>
  <c r="D5" i="8" s="1"/>
  <c r="O18" i="3"/>
  <c r="H5" i="8" s="1"/>
  <c r="L18" i="3"/>
  <c r="E5" i="8" s="1"/>
  <c r="M18" i="3"/>
  <c r="F5" i="8" s="1"/>
  <c r="P7" i="3"/>
  <c r="P34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 s="1"/>
  <c r="H2" i="11"/>
  <c r="H3" i="14"/>
  <c r="H6" i="12"/>
  <c r="H4" i="14"/>
  <c r="H3" i="15"/>
  <c r="H4" i="17"/>
  <c r="H2" i="12"/>
  <c r="H6" i="13"/>
  <c r="H2" i="18"/>
  <c r="B5" i="8"/>
  <c r="P35" i="3" l="1"/>
  <c r="I8" i="10" s="1"/>
  <c r="P41" i="3"/>
  <c r="I7" i="11" s="1"/>
  <c r="P49" i="3"/>
  <c r="I8" i="12" s="1"/>
  <c r="P55" i="3"/>
  <c r="I7" i="13" s="1"/>
  <c r="P42" i="3"/>
  <c r="I8" i="11" s="1"/>
  <c r="P48" i="3"/>
  <c r="I7" i="12" s="1"/>
  <c r="P56" i="3"/>
  <c r="I8" i="13" s="1"/>
  <c r="P62" i="3"/>
  <c r="I7" i="14" s="1"/>
  <c r="P70" i="3"/>
  <c r="I8" i="15" s="1"/>
  <c r="P76" i="3"/>
  <c r="I7" i="16" s="1"/>
  <c r="P63" i="3"/>
  <c r="I8" i="14" s="1"/>
  <c r="P69" i="3"/>
  <c r="I7" i="15" s="1"/>
  <c r="P77" i="3"/>
  <c r="I8" i="16" s="1"/>
  <c r="P83" i="3"/>
  <c r="I7" i="17" s="1"/>
  <c r="P84" i="3"/>
  <c r="I8" i="17" s="1"/>
  <c r="P91" i="3"/>
  <c r="I8" i="18" s="1"/>
  <c r="P90" i="3"/>
  <c r="I7" i="18" s="1"/>
  <c r="P27" i="3"/>
  <c r="I7" i="9" s="1"/>
  <c r="P28" i="3"/>
  <c r="I8" i="9" s="1"/>
  <c r="P20" i="3"/>
  <c r="I7" i="8" s="1"/>
  <c r="P13" i="3"/>
  <c r="I7" i="2" s="1"/>
  <c r="P16" i="3"/>
  <c r="P14" i="3"/>
  <c r="I8" i="2" s="1"/>
  <c r="P51" i="3"/>
  <c r="I3" i="13" s="1"/>
  <c r="P86" i="3"/>
  <c r="I3" i="18" s="1"/>
  <c r="P85" i="3"/>
  <c r="I2" i="18" s="1"/>
  <c r="P89" i="3"/>
  <c r="P87" i="3"/>
  <c r="I4" i="18" s="1"/>
  <c r="P40" i="3"/>
  <c r="I6" i="11" s="1"/>
  <c r="P50" i="3"/>
  <c r="I2" i="13" s="1"/>
  <c r="P88" i="3"/>
  <c r="I5" i="18" s="1"/>
  <c r="P21" i="3"/>
  <c r="I8" i="8" s="1"/>
  <c r="P44" i="3"/>
  <c r="I3" i="12" s="1"/>
  <c r="P73" i="3"/>
  <c r="I4" i="16" s="1"/>
  <c r="P60" i="3"/>
  <c r="I5" i="14" s="1"/>
  <c r="P39" i="3"/>
  <c r="I5" i="11" s="1"/>
  <c r="P68" i="3"/>
  <c r="I6" i="15" s="1"/>
  <c r="P80" i="3"/>
  <c r="I4" i="17" s="1"/>
  <c r="P64" i="3"/>
  <c r="I2" i="15" s="1"/>
  <c r="P74" i="3"/>
  <c r="I5" i="16" s="1"/>
  <c r="P59" i="3"/>
  <c r="I4" i="14" s="1"/>
  <c r="P45" i="3"/>
  <c r="I4" i="12" s="1"/>
  <c r="P36" i="3"/>
  <c r="I2" i="11" s="1"/>
  <c r="P67" i="3"/>
  <c r="I5" i="15" s="1"/>
  <c r="P71" i="3"/>
  <c r="I2" i="16" s="1"/>
  <c r="P57" i="3"/>
  <c r="I2" i="14" s="1"/>
  <c r="P52" i="3"/>
  <c r="I4" i="13" s="1"/>
  <c r="P43" i="3"/>
  <c r="I2" i="12" s="1"/>
  <c r="P25" i="3"/>
  <c r="I5" i="9" s="1"/>
  <c r="P66" i="3"/>
  <c r="I4" i="15" s="1"/>
  <c r="P54" i="3"/>
  <c r="I6" i="13" s="1"/>
  <c r="P65" i="3"/>
  <c r="I3" i="15" s="1"/>
  <c r="P72" i="3"/>
  <c r="I3" i="16" s="1"/>
  <c r="P58" i="3"/>
  <c r="I3" i="14" s="1"/>
  <c r="P53" i="3"/>
  <c r="I5" i="13" s="1"/>
  <c r="P37" i="3"/>
  <c r="I3" i="11" s="1"/>
  <c r="P75" i="3"/>
  <c r="I6" i="16" s="1"/>
  <c r="P61" i="3"/>
  <c r="I6" i="14" s="1"/>
  <c r="P32" i="3"/>
  <c r="I5" i="10" s="1"/>
  <c r="P47" i="3"/>
  <c r="I6" i="12" s="1"/>
  <c r="P38" i="3"/>
  <c r="I4" i="11" s="1"/>
  <c r="P17" i="3"/>
  <c r="I4" i="8" s="1"/>
  <c r="P46" i="3"/>
  <c r="I5" i="12" s="1"/>
  <c r="P18" i="3"/>
  <c r="I5" i="8" s="1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 s="1"/>
  <c r="I6" i="18"/>
  <c r="E15" i="3"/>
  <c r="I82" i="3"/>
  <c r="I81" i="3"/>
  <c r="I78" i="3"/>
  <c r="I26" i="3"/>
  <c r="I24" i="3"/>
  <c r="Q34" i="3" l="1"/>
  <c r="J7" i="10" s="1"/>
  <c r="Q35" i="3"/>
  <c r="J8" i="10" s="1"/>
  <c r="Q56" i="3"/>
  <c r="J8" i="13" s="1"/>
  <c r="Q62" i="3"/>
  <c r="J7" i="14" s="1"/>
  <c r="Q41" i="3"/>
  <c r="J7" i="11" s="1"/>
  <c r="Q49" i="3"/>
  <c r="J8" i="12" s="1"/>
  <c r="Q55" i="3"/>
  <c r="J7" i="13" s="1"/>
  <c r="Q42" i="3"/>
  <c r="J8" i="11" s="1"/>
  <c r="Q48" i="3"/>
  <c r="J7" i="12" s="1"/>
  <c r="Q83" i="3"/>
  <c r="J7" i="17" s="1"/>
  <c r="Q70" i="3"/>
  <c r="J8" i="15" s="1"/>
  <c r="Q76" i="3"/>
  <c r="J7" i="16" s="1"/>
  <c r="Q63" i="3"/>
  <c r="J8" i="14" s="1"/>
  <c r="Q69" i="3"/>
  <c r="J7" i="15" s="1"/>
  <c r="Q77" i="3"/>
  <c r="J8" i="16" s="1"/>
  <c r="Q90" i="3"/>
  <c r="J7" i="18" s="1"/>
  <c r="Q91" i="3"/>
  <c r="J8" i="18" s="1"/>
  <c r="Q20" i="3"/>
  <c r="J7" i="8" s="1"/>
  <c r="Q27" i="3"/>
  <c r="J7" i="9" s="1"/>
  <c r="Q13" i="3"/>
  <c r="J7" i="2" s="1"/>
  <c r="Q28" i="3"/>
  <c r="J8" i="9" s="1"/>
  <c r="Q84" i="3"/>
  <c r="J8" i="17" s="1"/>
  <c r="Q16" i="3"/>
  <c r="Q14" i="3"/>
  <c r="J8" i="2" s="1"/>
  <c r="Q51" i="3"/>
  <c r="J3" i="13" s="1"/>
  <c r="Q89" i="3"/>
  <c r="Q87" i="3"/>
  <c r="J4" i="18" s="1"/>
  <c r="Q21" i="3"/>
  <c r="J8" i="8" s="1"/>
  <c r="Q88" i="3"/>
  <c r="J5" i="18" s="1"/>
  <c r="Q86" i="3"/>
  <c r="J3" i="18" s="1"/>
  <c r="Q85" i="3"/>
  <c r="J2" i="18" s="1"/>
  <c r="Q40" i="3"/>
  <c r="J6" i="11" s="1"/>
  <c r="Q50" i="3"/>
  <c r="J2" i="13" s="1"/>
  <c r="Q44" i="3"/>
  <c r="J3" i="12" s="1"/>
  <c r="Q60" i="3"/>
  <c r="J5" i="14" s="1"/>
  <c r="Q39" i="3"/>
  <c r="J5" i="11" s="1"/>
  <c r="Q68" i="3"/>
  <c r="J6" i="15" s="1"/>
  <c r="Q64" i="3"/>
  <c r="J2" i="15" s="1"/>
  <c r="Q74" i="3"/>
  <c r="J5" i="16" s="1"/>
  <c r="Q80" i="3"/>
  <c r="J4" i="17" s="1"/>
  <c r="Q73" i="3"/>
  <c r="J4" i="16" s="1"/>
  <c r="Q59" i="3"/>
  <c r="J4" i="14" s="1"/>
  <c r="Q36" i="3"/>
  <c r="J2" i="11" s="1"/>
  <c r="Q32" i="3"/>
  <c r="J5" i="10" s="1"/>
  <c r="Q43" i="3"/>
  <c r="J2" i="12" s="1"/>
  <c r="Q25" i="3"/>
  <c r="J5" i="9" s="1"/>
  <c r="Q71" i="3"/>
  <c r="J2" i="16" s="1"/>
  <c r="Q57" i="3"/>
  <c r="J2" i="14" s="1"/>
  <c r="Q65" i="3"/>
  <c r="J3" i="15" s="1"/>
  <c r="Q38" i="3"/>
  <c r="J4" i="11" s="1"/>
  <c r="Q66" i="3"/>
  <c r="J4" i="15" s="1"/>
  <c r="Q54" i="3"/>
  <c r="J6" i="13" s="1"/>
  <c r="Q45" i="3"/>
  <c r="J4" i="12" s="1"/>
  <c r="Q72" i="3"/>
  <c r="J3" i="16" s="1"/>
  <c r="Q58" i="3"/>
  <c r="J3" i="14" s="1"/>
  <c r="Q53" i="3"/>
  <c r="J5" i="13" s="1"/>
  <c r="Q46" i="3"/>
  <c r="J5" i="12" s="1"/>
  <c r="Q37" i="3"/>
  <c r="J3" i="11" s="1"/>
  <c r="Q61" i="3"/>
  <c r="J6" i="14" s="1"/>
  <c r="Q47" i="3"/>
  <c r="J6" i="12" s="1"/>
  <c r="Q67" i="3"/>
  <c r="J5" i="15" s="1"/>
  <c r="Q17" i="3"/>
  <c r="J4" i="8" s="1"/>
  <c r="Q75" i="3"/>
  <c r="J6" i="16" s="1"/>
  <c r="Q52" i="3"/>
  <c r="J4" i="13" s="1"/>
  <c r="Q18" i="3"/>
  <c r="J5" i="8" s="1"/>
  <c r="I22" i="3"/>
  <c r="B2" i="9" s="1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 s="1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K7" i="10" s="1"/>
  <c r="R35" i="3"/>
  <c r="K8" i="10" s="1"/>
  <c r="K33" i="3"/>
  <c r="O33" i="3"/>
  <c r="L33" i="3"/>
  <c r="E6" i="10" s="1"/>
  <c r="P33" i="3"/>
  <c r="I6" i="10" s="1"/>
  <c r="M33" i="3"/>
  <c r="F6" i="10" s="1"/>
  <c r="Q33" i="3"/>
  <c r="J6" i="10" s="1"/>
  <c r="J33" i="3"/>
  <c r="N33" i="3"/>
  <c r="R33" i="3"/>
  <c r="R42" i="3"/>
  <c r="K8" i="11" s="1"/>
  <c r="R48" i="3"/>
  <c r="K7" i="12" s="1"/>
  <c r="R56" i="3"/>
  <c r="K8" i="13" s="1"/>
  <c r="R62" i="3"/>
  <c r="K7" i="14" s="1"/>
  <c r="R41" i="3"/>
  <c r="K7" i="11" s="1"/>
  <c r="R49" i="3"/>
  <c r="K8" i="12" s="1"/>
  <c r="R55" i="3"/>
  <c r="K7" i="13" s="1"/>
  <c r="R63" i="3"/>
  <c r="K8" i="14" s="1"/>
  <c r="R69" i="3"/>
  <c r="K7" i="15" s="1"/>
  <c r="R77" i="3"/>
  <c r="K8" i="16" s="1"/>
  <c r="R83" i="3"/>
  <c r="K7" i="17" s="1"/>
  <c r="R70" i="3"/>
  <c r="K8" i="15" s="1"/>
  <c r="R76" i="3"/>
  <c r="K7" i="16" s="1"/>
  <c r="R90" i="3"/>
  <c r="K7" i="18" s="1"/>
  <c r="R91" i="3"/>
  <c r="K8" i="18" s="1"/>
  <c r="R20" i="3"/>
  <c r="K7" i="8" s="1"/>
  <c r="R28" i="3"/>
  <c r="K8" i="9" s="1"/>
  <c r="R84" i="3"/>
  <c r="K8" i="17" s="1"/>
  <c r="R27" i="3"/>
  <c r="K7" i="9" s="1"/>
  <c r="R13" i="3"/>
  <c r="K7" i="2" s="1"/>
  <c r="R16" i="3"/>
  <c r="R14" i="3"/>
  <c r="K8" i="2" s="1"/>
  <c r="R21" i="3"/>
  <c r="K8" i="8" s="1"/>
  <c r="R85" i="3"/>
  <c r="R51" i="3"/>
  <c r="K3" i="13" s="1"/>
  <c r="R50" i="3"/>
  <c r="K2" i="13" s="1"/>
  <c r="R89" i="3"/>
  <c r="K6" i="18" s="1"/>
  <c r="R87" i="3"/>
  <c r="K4" i="18" s="1"/>
  <c r="R88" i="3"/>
  <c r="K5" i="18" s="1"/>
  <c r="R86" i="3"/>
  <c r="K3" i="18" s="1"/>
  <c r="R40" i="3"/>
  <c r="K6" i="11" s="1"/>
  <c r="R59" i="3"/>
  <c r="K4" i="14" s="1"/>
  <c r="R74" i="3"/>
  <c r="K5" i="16" s="1"/>
  <c r="R60" i="3"/>
  <c r="K5" i="14" s="1"/>
  <c r="R44" i="3"/>
  <c r="R68" i="3"/>
  <c r="K6" i="15" s="1"/>
  <c r="R39" i="3"/>
  <c r="K5" i="11" s="1"/>
  <c r="R80" i="3"/>
  <c r="K4" i="17" s="1"/>
  <c r="R73" i="3"/>
  <c r="K4" i="16" s="1"/>
  <c r="R64" i="3"/>
  <c r="K2" i="15" s="1"/>
  <c r="R45" i="3"/>
  <c r="K4" i="12" s="1"/>
  <c r="R67" i="3"/>
  <c r="K5" i="15" s="1"/>
  <c r="R71" i="3"/>
  <c r="K2" i="16" s="1"/>
  <c r="R57" i="3"/>
  <c r="K2" i="14" s="1"/>
  <c r="R52" i="3"/>
  <c r="K4" i="13" s="1"/>
  <c r="R36" i="3"/>
  <c r="K2" i="11" s="1"/>
  <c r="R43" i="3"/>
  <c r="K2" i="12" s="1"/>
  <c r="R25" i="3"/>
  <c r="R37" i="3"/>
  <c r="K3" i="11" s="1"/>
  <c r="R75" i="3"/>
  <c r="K6" i="16" s="1"/>
  <c r="R54" i="3"/>
  <c r="K6" i="13" s="1"/>
  <c r="R65" i="3"/>
  <c r="K3" i="15" s="1"/>
  <c r="R38" i="3"/>
  <c r="K4" i="11" s="1"/>
  <c r="R58" i="3"/>
  <c r="K3" i="14" s="1"/>
  <c r="R46" i="3"/>
  <c r="K5" i="12" s="1"/>
  <c r="R66" i="3"/>
  <c r="K4" i="15" s="1"/>
  <c r="R32" i="3"/>
  <c r="K5" i="10" s="1"/>
  <c r="R47" i="3"/>
  <c r="K6" i="12" s="1"/>
  <c r="R72" i="3"/>
  <c r="K3" i="16" s="1"/>
  <c r="R53" i="3"/>
  <c r="K5" i="13" s="1"/>
  <c r="R17" i="3"/>
  <c r="K4" i="8" s="1"/>
  <c r="R61" i="3"/>
  <c r="K6" i="14" s="1"/>
  <c r="R18" i="3"/>
  <c r="K5" i="8" s="1"/>
  <c r="J30" i="3"/>
  <c r="C3" i="10" s="1"/>
  <c r="N30" i="3"/>
  <c r="G3" i="10" s="1"/>
  <c r="R30" i="3"/>
  <c r="K3" i="10" s="1"/>
  <c r="K30" i="3"/>
  <c r="D3" i="10" s="1"/>
  <c r="O30" i="3"/>
  <c r="H3" i="10" s="1"/>
  <c r="L30" i="3"/>
  <c r="E3" i="10" s="1"/>
  <c r="P30" i="3"/>
  <c r="I3" i="10" s="1"/>
  <c r="M30" i="3"/>
  <c r="F3" i="10" s="1"/>
  <c r="Q30" i="3"/>
  <c r="J3" i="10" s="1"/>
  <c r="L31" i="3"/>
  <c r="E4" i="10" s="1"/>
  <c r="P31" i="3"/>
  <c r="I4" i="10" s="1"/>
  <c r="M31" i="3"/>
  <c r="F4" i="10" s="1"/>
  <c r="Q31" i="3"/>
  <c r="J4" i="10" s="1"/>
  <c r="J31" i="3"/>
  <c r="C4" i="10" s="1"/>
  <c r="N31" i="3"/>
  <c r="G4" i="10" s="1"/>
  <c r="R31" i="3"/>
  <c r="K4" i="10" s="1"/>
  <c r="K31" i="3"/>
  <c r="D4" i="10" s="1"/>
  <c r="O31" i="3"/>
  <c r="H4" i="10" s="1"/>
  <c r="L29" i="3"/>
  <c r="E2" i="10" s="1"/>
  <c r="P29" i="3"/>
  <c r="I2" i="10" s="1"/>
  <c r="M29" i="3"/>
  <c r="Q29" i="3"/>
  <c r="J2" i="10" s="1"/>
  <c r="J29" i="3"/>
  <c r="C2" i="10" s="1"/>
  <c r="N29" i="3"/>
  <c r="G2" i="10" s="1"/>
  <c r="R29" i="3"/>
  <c r="K2" i="10" s="1"/>
  <c r="O29" i="3"/>
  <c r="H2" i="10" s="1"/>
  <c r="K29" i="3"/>
  <c r="D2" i="10" s="1"/>
  <c r="M82" i="3"/>
  <c r="F6" i="17" s="1"/>
  <c r="Q82" i="3"/>
  <c r="J6" i="17" s="1"/>
  <c r="J82" i="3"/>
  <c r="C6" i="17" s="1"/>
  <c r="N82" i="3"/>
  <c r="G6" i="17" s="1"/>
  <c r="R82" i="3"/>
  <c r="K6" i="17" s="1"/>
  <c r="K82" i="3"/>
  <c r="D6" i="17" s="1"/>
  <c r="O82" i="3"/>
  <c r="H6" i="17" s="1"/>
  <c r="L82" i="3"/>
  <c r="E6" i="17" s="1"/>
  <c r="P82" i="3"/>
  <c r="I6" i="17" s="1"/>
  <c r="J22" i="3"/>
  <c r="C2" i="9" s="1"/>
  <c r="N22" i="3"/>
  <c r="G2" i="9" s="1"/>
  <c r="R22" i="3"/>
  <c r="K2" i="9" s="1"/>
  <c r="K22" i="3"/>
  <c r="D2" i="9" s="1"/>
  <c r="O22" i="3"/>
  <c r="H2" i="9" s="1"/>
  <c r="L22" i="3"/>
  <c r="E2" i="9" s="1"/>
  <c r="P22" i="3"/>
  <c r="I2" i="9" s="1"/>
  <c r="M22" i="3"/>
  <c r="F2" i="9" s="1"/>
  <c r="Q22" i="3"/>
  <c r="J2" i="9" s="1"/>
  <c r="J26" i="3"/>
  <c r="C6" i="9" s="1"/>
  <c r="N26" i="3"/>
  <c r="G6" i="9" s="1"/>
  <c r="R26" i="3"/>
  <c r="K6" i="9" s="1"/>
  <c r="K26" i="3"/>
  <c r="D6" i="9" s="1"/>
  <c r="O26" i="3"/>
  <c r="H6" i="9" s="1"/>
  <c r="L26" i="3"/>
  <c r="E6" i="9" s="1"/>
  <c r="P26" i="3"/>
  <c r="I6" i="9" s="1"/>
  <c r="M26" i="3"/>
  <c r="F6" i="9" s="1"/>
  <c r="Q26" i="3"/>
  <c r="J6" i="9" s="1"/>
  <c r="M78" i="3"/>
  <c r="F2" i="17" s="1"/>
  <c r="Q78" i="3"/>
  <c r="J2" i="17" s="1"/>
  <c r="J78" i="3"/>
  <c r="C2" i="17" s="1"/>
  <c r="N78" i="3"/>
  <c r="G2" i="17" s="1"/>
  <c r="R78" i="3"/>
  <c r="K2" i="17" s="1"/>
  <c r="K78" i="3"/>
  <c r="D2" i="17" s="1"/>
  <c r="O78" i="3"/>
  <c r="H2" i="17" s="1"/>
  <c r="L78" i="3"/>
  <c r="E2" i="17" s="1"/>
  <c r="P78" i="3"/>
  <c r="I2" i="17" s="1"/>
  <c r="K79" i="3"/>
  <c r="D3" i="17" s="1"/>
  <c r="O79" i="3"/>
  <c r="H3" i="17" s="1"/>
  <c r="L79" i="3"/>
  <c r="E3" i="17" s="1"/>
  <c r="P79" i="3"/>
  <c r="I3" i="17" s="1"/>
  <c r="M79" i="3"/>
  <c r="F3" i="17" s="1"/>
  <c r="Q79" i="3"/>
  <c r="J3" i="17" s="1"/>
  <c r="J79" i="3"/>
  <c r="C3" i="17" s="1"/>
  <c r="N79" i="3"/>
  <c r="G3" i="17" s="1"/>
  <c r="R79" i="3"/>
  <c r="K3" i="17" s="1"/>
  <c r="J24" i="3"/>
  <c r="C4" i="9" s="1"/>
  <c r="N24" i="3"/>
  <c r="G4" i="9" s="1"/>
  <c r="R24" i="3"/>
  <c r="K4" i="9" s="1"/>
  <c r="K24" i="3"/>
  <c r="D4" i="9" s="1"/>
  <c r="O24" i="3"/>
  <c r="H4" i="9" s="1"/>
  <c r="L24" i="3"/>
  <c r="E4" i="9" s="1"/>
  <c r="P24" i="3"/>
  <c r="I4" i="9" s="1"/>
  <c r="M24" i="3"/>
  <c r="F4" i="9" s="1"/>
  <c r="Q24" i="3"/>
  <c r="J4" i="9" s="1"/>
  <c r="K81" i="3"/>
  <c r="D5" i="17" s="1"/>
  <c r="O81" i="3"/>
  <c r="H5" i="17" s="1"/>
  <c r="L81" i="3"/>
  <c r="E5" i="17" s="1"/>
  <c r="P81" i="3"/>
  <c r="I5" i="17" s="1"/>
  <c r="M81" i="3"/>
  <c r="F5" i="17" s="1"/>
  <c r="Q81" i="3"/>
  <c r="J5" i="17" s="1"/>
  <c r="J81" i="3"/>
  <c r="C5" i="17" s="1"/>
  <c r="N81" i="3"/>
  <c r="G5" i="17" s="1"/>
  <c r="R81" i="3"/>
  <c r="K5" i="17" s="1"/>
  <c r="L23" i="3"/>
  <c r="E3" i="9" s="1"/>
  <c r="P23" i="3"/>
  <c r="I3" i="9" s="1"/>
  <c r="M23" i="3"/>
  <c r="F3" i="9" s="1"/>
  <c r="Q23" i="3"/>
  <c r="J3" i="9" s="1"/>
  <c r="J23" i="3"/>
  <c r="C3" i="9" s="1"/>
  <c r="N23" i="3"/>
  <c r="G3" i="9" s="1"/>
  <c r="R23" i="3"/>
  <c r="K3" i="9" s="1"/>
  <c r="K23" i="3"/>
  <c r="D3" i="9" s="1"/>
  <c r="O23" i="3"/>
  <c r="H3" i="9" s="1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 s="1"/>
  <c r="K5" i="9"/>
  <c r="K3" i="12"/>
  <c r="K2" i="18"/>
  <c r="F2" i="10"/>
  <c r="C6" i="10"/>
  <c r="G6" i="10"/>
  <c r="K6" i="10"/>
  <c r="D6" i="10"/>
  <c r="H6" i="10"/>
  <c r="B4" i="10"/>
  <c r="B2" i="10"/>
  <c r="F11" i="3"/>
  <c r="B6" i="9"/>
  <c r="F19" i="3"/>
  <c r="B4" i="9"/>
  <c r="B2" i="17"/>
  <c r="B3" i="17"/>
  <c r="B6" i="17"/>
  <c r="F9" i="3"/>
  <c r="B5" i="17"/>
  <c r="B3" i="10"/>
  <c r="F8" i="3"/>
  <c r="B6" i="10"/>
  <c r="F15" i="3"/>
  <c r="B3" i="9"/>
  <c r="S33" i="3" l="1"/>
  <c r="L6" i="10" s="1"/>
  <c r="S34" i="3"/>
  <c r="L7" i="10" s="1"/>
  <c r="S35" i="3"/>
  <c r="L8" i="10" s="1"/>
  <c r="S26" i="3"/>
  <c r="L6" i="9" s="1"/>
  <c r="S81" i="3"/>
  <c r="L5" i="17" s="1"/>
  <c r="S24" i="3"/>
  <c r="L4" i="9" s="1"/>
  <c r="S22" i="3"/>
  <c r="L2" i="9" s="1"/>
  <c r="S30" i="3"/>
  <c r="L3" i="10" s="1"/>
  <c r="S55" i="3"/>
  <c r="L7" i="13" s="1"/>
  <c r="S42" i="3"/>
  <c r="L8" i="11" s="1"/>
  <c r="S48" i="3"/>
  <c r="L7" i="12" s="1"/>
  <c r="S56" i="3"/>
  <c r="L8" i="13" s="1"/>
  <c r="S41" i="3"/>
  <c r="L7" i="11" s="1"/>
  <c r="S49" i="3"/>
  <c r="L8" i="12" s="1"/>
  <c r="S63" i="3"/>
  <c r="L8" i="14" s="1"/>
  <c r="S69" i="3"/>
  <c r="L7" i="15" s="1"/>
  <c r="S77" i="3"/>
  <c r="L8" i="16" s="1"/>
  <c r="S83" i="3"/>
  <c r="L7" i="17" s="1"/>
  <c r="S62" i="3"/>
  <c r="L7" i="14" s="1"/>
  <c r="S70" i="3"/>
  <c r="L8" i="15" s="1"/>
  <c r="S76" i="3"/>
  <c r="L7" i="16" s="1"/>
  <c r="S91" i="3"/>
  <c r="L8" i="18" s="1"/>
  <c r="S90" i="3"/>
  <c r="L7" i="18" s="1"/>
  <c r="S20" i="3"/>
  <c r="L7" i="8" s="1"/>
  <c r="S84" i="3"/>
  <c r="L8" i="17" s="1"/>
  <c r="S28" i="3"/>
  <c r="L8" i="9" s="1"/>
  <c r="S27" i="3"/>
  <c r="L7" i="9" s="1"/>
  <c r="S13" i="3"/>
  <c r="L7" i="2" s="1"/>
  <c r="S16" i="3"/>
  <c r="L3" i="8" s="1"/>
  <c r="S14" i="3"/>
  <c r="L8" i="2" s="1"/>
  <c r="S21" i="3"/>
  <c r="L8" i="8" s="1"/>
  <c r="S88" i="3"/>
  <c r="L5" i="18" s="1"/>
  <c r="S40" i="3"/>
  <c r="L6" i="11" s="1"/>
  <c r="S86" i="3"/>
  <c r="L3" i="18" s="1"/>
  <c r="S85" i="3"/>
  <c r="L2" i="18" s="1"/>
  <c r="S89" i="3"/>
  <c r="L6" i="18" s="1"/>
  <c r="S51" i="3"/>
  <c r="L3" i="13" s="1"/>
  <c r="S87" i="3"/>
  <c r="L4" i="18" s="1"/>
  <c r="S74" i="3"/>
  <c r="L5" i="16" s="1"/>
  <c r="S50" i="3"/>
  <c r="L2" i="13" s="1"/>
  <c r="S59" i="3"/>
  <c r="L4" i="14" s="1"/>
  <c r="S54" i="3"/>
  <c r="L6" i="13" s="1"/>
  <c r="S60" i="3"/>
  <c r="L5" i="14" s="1"/>
  <c r="S80" i="3"/>
  <c r="L4" i="17" s="1"/>
  <c r="S73" i="3"/>
  <c r="L4" i="16" s="1"/>
  <c r="S68" i="3"/>
  <c r="L6" i="15" s="1"/>
  <c r="S64" i="3"/>
  <c r="L2" i="15" s="1"/>
  <c r="S44" i="3"/>
  <c r="S39" i="3"/>
  <c r="L5" i="11" s="1"/>
  <c r="S45" i="3"/>
  <c r="L4" i="12" s="1"/>
  <c r="S32" i="3"/>
  <c r="L5" i="10" s="1"/>
  <c r="S47" i="3"/>
  <c r="L6" i="12" s="1"/>
  <c r="S72" i="3"/>
  <c r="L3" i="16" s="1"/>
  <c r="S71" i="3"/>
  <c r="L2" i="16" s="1"/>
  <c r="S61" i="3"/>
  <c r="L6" i="14" s="1"/>
  <c r="S43" i="3"/>
  <c r="L2" i="12" s="1"/>
  <c r="S38" i="3"/>
  <c r="L4" i="11" s="1"/>
  <c r="S67" i="3"/>
  <c r="L5" i="15" s="1"/>
  <c r="S46" i="3"/>
  <c r="L5" i="12" s="1"/>
  <c r="S66" i="3"/>
  <c r="L4" i="15" s="1"/>
  <c r="S57" i="3"/>
  <c r="L2" i="14" s="1"/>
  <c r="S52" i="3"/>
  <c r="L4" i="13" s="1"/>
  <c r="S36" i="3"/>
  <c r="L2" i="11" s="1"/>
  <c r="S25" i="3"/>
  <c r="L5" i="9" s="1"/>
  <c r="S17" i="3"/>
  <c r="L4" i="8" s="1"/>
  <c r="S37" i="3"/>
  <c r="L3" i="11" s="1"/>
  <c r="S65" i="3"/>
  <c r="L3" i="15" s="1"/>
  <c r="S58" i="3"/>
  <c r="L3" i="14" s="1"/>
  <c r="S53" i="3"/>
  <c r="L5" i="13" s="1"/>
  <c r="S75" i="3"/>
  <c r="L6" i="16" s="1"/>
  <c r="S18" i="3"/>
  <c r="L5" i="8" s="1"/>
  <c r="S82" i="3"/>
  <c r="L6" i="17" s="1"/>
  <c r="S23" i="3"/>
  <c r="L3" i="9" s="1"/>
  <c r="S79" i="3"/>
  <c r="L3" i="17" s="1"/>
  <c r="S78" i="3"/>
  <c r="L2" i="17" s="1"/>
  <c r="S29" i="3"/>
  <c r="L2" i="10" s="1"/>
  <c r="S31" i="3"/>
  <c r="L4" i="10" s="1"/>
  <c r="L15" i="3"/>
  <c r="E2" i="8" s="1"/>
  <c r="P15" i="3"/>
  <c r="I2" i="8" s="1"/>
  <c r="K15" i="3"/>
  <c r="D2" i="8" s="1"/>
  <c r="M15" i="3"/>
  <c r="F2" i="8" s="1"/>
  <c r="Q15" i="3"/>
  <c r="J2" i="8" s="1"/>
  <c r="O15" i="3"/>
  <c r="H2" i="8" s="1"/>
  <c r="J15" i="3"/>
  <c r="C2" i="8" s="1"/>
  <c r="N15" i="3"/>
  <c r="G2" i="8" s="1"/>
  <c r="R15" i="3"/>
  <c r="K2" i="8" s="1"/>
  <c r="S15" i="3"/>
  <c r="L2" i="8" s="1"/>
  <c r="J19" i="3"/>
  <c r="C6" i="8" s="1"/>
  <c r="N19" i="3"/>
  <c r="G6" i="8" s="1"/>
  <c r="R19" i="3"/>
  <c r="K6" i="8" s="1"/>
  <c r="M19" i="3"/>
  <c r="F6" i="8" s="1"/>
  <c r="K19" i="3"/>
  <c r="D6" i="8" s="1"/>
  <c r="O19" i="3"/>
  <c r="H6" i="8" s="1"/>
  <c r="S19" i="3"/>
  <c r="L6" i="8" s="1"/>
  <c r="Q19" i="3"/>
  <c r="J6" i="8" s="1"/>
  <c r="L19" i="3"/>
  <c r="E6" i="8" s="1"/>
  <c r="P19" i="3"/>
  <c r="I6" i="8" s="1"/>
  <c r="T7" i="3"/>
  <c r="T11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 s="1"/>
  <c r="L3" i="12"/>
  <c r="K9" i="3"/>
  <c r="D3" i="2" s="1"/>
  <c r="S9" i="3"/>
  <c r="L3" i="2" s="1"/>
  <c r="L9" i="3"/>
  <c r="E3" i="2" s="1"/>
  <c r="M9" i="3"/>
  <c r="F3" i="2" s="1"/>
  <c r="N9" i="3"/>
  <c r="G3" i="2" s="1"/>
  <c r="O9" i="3"/>
  <c r="H3" i="2" s="1"/>
  <c r="J9" i="3"/>
  <c r="C3" i="2" s="1"/>
  <c r="P9" i="3"/>
  <c r="I3" i="2" s="1"/>
  <c r="Q9" i="3"/>
  <c r="J3" i="2" s="1"/>
  <c r="R9" i="3"/>
  <c r="K3" i="2" s="1"/>
  <c r="P11" i="3"/>
  <c r="I5" i="2" s="1"/>
  <c r="Q11" i="3"/>
  <c r="J5" i="2" s="1"/>
  <c r="J11" i="3"/>
  <c r="C5" i="2" s="1"/>
  <c r="R11" i="3"/>
  <c r="K5" i="2" s="1"/>
  <c r="K11" i="3"/>
  <c r="D5" i="2" s="1"/>
  <c r="S11" i="3"/>
  <c r="L5" i="2" s="1"/>
  <c r="L11" i="3"/>
  <c r="E5" i="2" s="1"/>
  <c r="M11" i="3"/>
  <c r="F5" i="2" s="1"/>
  <c r="O11" i="3"/>
  <c r="H5" i="2" s="1"/>
  <c r="N11" i="3"/>
  <c r="G5" i="2" s="1"/>
  <c r="P12" i="3"/>
  <c r="I6" i="2" s="1"/>
  <c r="Q12" i="3"/>
  <c r="J6" i="2" s="1"/>
  <c r="J12" i="3"/>
  <c r="C6" i="2" s="1"/>
  <c r="R12" i="3"/>
  <c r="K6" i="2" s="1"/>
  <c r="K12" i="3"/>
  <c r="D6" i="2" s="1"/>
  <c r="S12" i="3"/>
  <c r="L6" i="2" s="1"/>
  <c r="L12" i="3"/>
  <c r="E6" i="2" s="1"/>
  <c r="N12" i="3"/>
  <c r="G6" i="2" s="1"/>
  <c r="O12" i="3"/>
  <c r="H6" i="2" s="1"/>
  <c r="M12" i="3"/>
  <c r="F6" i="2" s="1"/>
  <c r="J8" i="3"/>
  <c r="C2" i="2" s="1"/>
  <c r="M8" i="3"/>
  <c r="F2" i="2" s="1"/>
  <c r="N8" i="3"/>
  <c r="G2" i="2" s="1"/>
  <c r="O8" i="3"/>
  <c r="H2" i="2" s="1"/>
  <c r="L8" i="3"/>
  <c r="E2" i="2" s="1"/>
  <c r="P8" i="3"/>
  <c r="I2" i="2" s="1"/>
  <c r="R8" i="3"/>
  <c r="K2" i="2" s="1"/>
  <c r="K8" i="3"/>
  <c r="D2" i="2" s="1"/>
  <c r="Q8" i="3"/>
  <c r="J2" i="2" s="1"/>
  <c r="S8" i="3"/>
  <c r="L2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4" i="3" l="1"/>
  <c r="M7" i="10" s="1"/>
  <c r="T35" i="3"/>
  <c r="M8" i="10" s="1"/>
  <c r="T8" i="3"/>
  <c r="M2" i="2" s="1"/>
  <c r="T12" i="3"/>
  <c r="M6" i="2" s="1"/>
  <c r="T9" i="3"/>
  <c r="M3" i="2" s="1"/>
  <c r="T33" i="3"/>
  <c r="M6" i="10" s="1"/>
  <c r="T22" i="3"/>
  <c r="M2" i="9" s="1"/>
  <c r="T78" i="3"/>
  <c r="M2" i="17" s="1"/>
  <c r="T30" i="3"/>
  <c r="M3" i="10" s="1"/>
  <c r="T26" i="3"/>
  <c r="M6" i="9" s="1"/>
  <c r="T29" i="3"/>
  <c r="M2" i="10" s="1"/>
  <c r="T23" i="3"/>
  <c r="M3" i="9" s="1"/>
  <c r="T27" i="3"/>
  <c r="M7" i="9" s="1"/>
  <c r="T41" i="3"/>
  <c r="M7" i="11" s="1"/>
  <c r="T49" i="3"/>
  <c r="M8" i="12" s="1"/>
  <c r="T55" i="3"/>
  <c r="M7" i="13" s="1"/>
  <c r="T42" i="3"/>
  <c r="M8" i="11" s="1"/>
  <c r="T48" i="3"/>
  <c r="M7" i="12" s="1"/>
  <c r="T56" i="3"/>
  <c r="M8" i="13" s="1"/>
  <c r="T62" i="3"/>
  <c r="M7" i="14" s="1"/>
  <c r="T70" i="3"/>
  <c r="M8" i="15" s="1"/>
  <c r="T76" i="3"/>
  <c r="M7" i="16" s="1"/>
  <c r="T84" i="3"/>
  <c r="M8" i="17" s="1"/>
  <c r="T63" i="3"/>
  <c r="M8" i="14" s="1"/>
  <c r="T69" i="3"/>
  <c r="M7" i="15" s="1"/>
  <c r="T77" i="3"/>
  <c r="M8" i="16" s="1"/>
  <c r="T83" i="3"/>
  <c r="M7" i="17" s="1"/>
  <c r="T91" i="3"/>
  <c r="M8" i="18" s="1"/>
  <c r="T90" i="3"/>
  <c r="M7" i="18" s="1"/>
  <c r="T20" i="3"/>
  <c r="M7" i="8" s="1"/>
  <c r="T28" i="3"/>
  <c r="M8" i="9" s="1"/>
  <c r="T13" i="3"/>
  <c r="M7" i="2" s="1"/>
  <c r="T16" i="3"/>
  <c r="M3" i="8" s="1"/>
  <c r="T14" i="3"/>
  <c r="M8" i="2" s="1"/>
  <c r="T21" i="3"/>
  <c r="M8" i="8" s="1"/>
  <c r="T88" i="3"/>
  <c r="T51" i="3"/>
  <c r="M3" i="13" s="1"/>
  <c r="T89" i="3"/>
  <c r="M6" i="18" s="1"/>
  <c r="T87" i="3"/>
  <c r="T86" i="3"/>
  <c r="M3" i="18" s="1"/>
  <c r="T85" i="3"/>
  <c r="T40" i="3"/>
  <c r="M6" i="11" s="1"/>
  <c r="T74" i="3"/>
  <c r="M5" i="16" s="1"/>
  <c r="T59" i="3"/>
  <c r="M4" i="14" s="1"/>
  <c r="T50" i="3"/>
  <c r="M2" i="13" s="1"/>
  <c r="T44" i="3"/>
  <c r="M3" i="12" s="1"/>
  <c r="T73" i="3"/>
  <c r="M4" i="16" s="1"/>
  <c r="T60" i="3"/>
  <c r="M5" i="14" s="1"/>
  <c r="T39" i="3"/>
  <c r="M5" i="11" s="1"/>
  <c r="T80" i="3"/>
  <c r="M4" i="17" s="1"/>
  <c r="T68" i="3"/>
  <c r="M6" i="15" s="1"/>
  <c r="T64" i="3"/>
  <c r="M2" i="15" s="1"/>
  <c r="T32" i="3"/>
  <c r="M5" i="10" s="1"/>
  <c r="T47" i="3"/>
  <c r="M6" i="12" s="1"/>
  <c r="T38" i="3"/>
  <c r="M4" i="11" s="1"/>
  <c r="T17" i="3"/>
  <c r="M4" i="8" s="1"/>
  <c r="T46" i="3"/>
  <c r="M5" i="12" s="1"/>
  <c r="T45" i="3"/>
  <c r="M4" i="12" s="1"/>
  <c r="T36" i="3"/>
  <c r="M2" i="11" s="1"/>
  <c r="T67" i="3"/>
  <c r="M5" i="15" s="1"/>
  <c r="T71" i="3"/>
  <c r="M2" i="16" s="1"/>
  <c r="T57" i="3"/>
  <c r="M2" i="14" s="1"/>
  <c r="T52" i="3"/>
  <c r="T43" i="3"/>
  <c r="M2" i="12" s="1"/>
  <c r="T25" i="3"/>
  <c r="M5" i="9" s="1"/>
  <c r="T75" i="3"/>
  <c r="M6" i="16" s="1"/>
  <c r="T66" i="3"/>
  <c r="M4" i="15" s="1"/>
  <c r="T54" i="3"/>
  <c r="M6" i="13" s="1"/>
  <c r="T65" i="3"/>
  <c r="M3" i="15" s="1"/>
  <c r="T72" i="3"/>
  <c r="M3" i="16" s="1"/>
  <c r="T58" i="3"/>
  <c r="M3" i="14" s="1"/>
  <c r="T53" i="3"/>
  <c r="M5" i="13" s="1"/>
  <c r="T37" i="3"/>
  <c r="M3" i="11" s="1"/>
  <c r="T61" i="3"/>
  <c r="M6" i="14" s="1"/>
  <c r="T18" i="3"/>
  <c r="M5" i="8" s="1"/>
  <c r="T79" i="3"/>
  <c r="M3" i="17" s="1"/>
  <c r="T82" i="3"/>
  <c r="M6" i="17" s="1"/>
  <c r="T31" i="3"/>
  <c r="M4" i="10" s="1"/>
  <c r="T24" i="3"/>
  <c r="M4" i="9" s="1"/>
  <c r="T81" i="3"/>
  <c r="M5" i="17" s="1"/>
  <c r="T19" i="3"/>
  <c r="M6" i="8" s="1"/>
  <c r="T15" i="3"/>
  <c r="M2" i="8" s="1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 s="1"/>
  <c r="M4" i="18"/>
  <c r="M5" i="18"/>
  <c r="M2" i="18"/>
  <c r="U34" i="3" l="1"/>
  <c r="N7" i="10" s="1"/>
  <c r="U35" i="3"/>
  <c r="N8" i="10" s="1"/>
  <c r="U56" i="3"/>
  <c r="N8" i="13" s="1"/>
  <c r="U62" i="3"/>
  <c r="N7" i="14" s="1"/>
  <c r="U41" i="3"/>
  <c r="N7" i="11" s="1"/>
  <c r="U49" i="3"/>
  <c r="N8" i="12" s="1"/>
  <c r="U55" i="3"/>
  <c r="N7" i="13" s="1"/>
  <c r="U42" i="3"/>
  <c r="N8" i="11" s="1"/>
  <c r="U48" i="3"/>
  <c r="N7" i="12" s="1"/>
  <c r="U83" i="3"/>
  <c r="N7" i="17" s="1"/>
  <c r="U70" i="3"/>
  <c r="N8" i="15" s="1"/>
  <c r="U76" i="3"/>
  <c r="N7" i="16" s="1"/>
  <c r="U63" i="3"/>
  <c r="N8" i="14" s="1"/>
  <c r="U69" i="3"/>
  <c r="N7" i="15" s="1"/>
  <c r="U77" i="3"/>
  <c r="N8" i="16" s="1"/>
  <c r="U90" i="3"/>
  <c r="N7" i="18" s="1"/>
  <c r="U20" i="3"/>
  <c r="N7" i="8" s="1"/>
  <c r="U91" i="3"/>
  <c r="N8" i="18" s="1"/>
  <c r="U27" i="3"/>
  <c r="N7" i="9" s="1"/>
  <c r="U28" i="3"/>
  <c r="N8" i="9" s="1"/>
  <c r="U84" i="3"/>
  <c r="N8" i="17" s="1"/>
  <c r="U13" i="3"/>
  <c r="N7" i="2" s="1"/>
  <c r="U16" i="3"/>
  <c r="N3" i="8" s="1"/>
  <c r="U21" i="3"/>
  <c r="N8" i="8" s="1"/>
  <c r="U14" i="3"/>
  <c r="N8" i="2" s="1"/>
  <c r="U40" i="3"/>
  <c r="U51" i="3"/>
  <c r="N3" i="13" s="1"/>
  <c r="U85" i="3"/>
  <c r="N2" i="18" s="1"/>
  <c r="U89" i="3"/>
  <c r="N6" i="18" s="1"/>
  <c r="U87" i="3"/>
  <c r="N4" i="18" s="1"/>
  <c r="U88" i="3"/>
  <c r="N5" i="18" s="1"/>
  <c r="U86" i="3"/>
  <c r="N3" i="18" s="1"/>
  <c r="U74" i="3"/>
  <c r="N5" i="16" s="1"/>
  <c r="U80" i="3"/>
  <c r="N4" i="17" s="1"/>
  <c r="U59" i="3"/>
  <c r="N4" i="14" s="1"/>
  <c r="U44" i="3"/>
  <c r="N3" i="12" s="1"/>
  <c r="U73" i="3"/>
  <c r="N4" i="16" s="1"/>
  <c r="U60" i="3"/>
  <c r="N5" i="14" s="1"/>
  <c r="U39" i="3"/>
  <c r="N5" i="11" s="1"/>
  <c r="U68" i="3"/>
  <c r="N6" i="15" s="1"/>
  <c r="U50" i="3"/>
  <c r="N2" i="13" s="1"/>
  <c r="U64" i="3"/>
  <c r="N2" i="15" s="1"/>
  <c r="U45" i="3"/>
  <c r="N4" i="12" s="1"/>
  <c r="U47" i="3"/>
  <c r="N6" i="12" s="1"/>
  <c r="U17" i="3"/>
  <c r="N4" i="8" s="1"/>
  <c r="U46" i="3"/>
  <c r="N5" i="12" s="1"/>
  <c r="U75" i="3"/>
  <c r="N6" i="16" s="1"/>
  <c r="U38" i="3"/>
  <c r="N4" i="11" s="1"/>
  <c r="U67" i="3"/>
  <c r="N5" i="15" s="1"/>
  <c r="U71" i="3"/>
  <c r="N2" i="16" s="1"/>
  <c r="U57" i="3"/>
  <c r="N2" i="14" s="1"/>
  <c r="U32" i="3"/>
  <c r="N5" i="10" s="1"/>
  <c r="U43" i="3"/>
  <c r="N2" i="12" s="1"/>
  <c r="U25" i="3"/>
  <c r="N5" i="9" s="1"/>
  <c r="U66" i="3"/>
  <c r="N4" i="15" s="1"/>
  <c r="U54" i="3"/>
  <c r="N6" i="13" s="1"/>
  <c r="U36" i="3"/>
  <c r="N2" i="11" s="1"/>
  <c r="U65" i="3"/>
  <c r="N3" i="15" s="1"/>
  <c r="U72" i="3"/>
  <c r="N3" i="16" s="1"/>
  <c r="U58" i="3"/>
  <c r="N3" i="14" s="1"/>
  <c r="U53" i="3"/>
  <c r="N5" i="13" s="1"/>
  <c r="U37" i="3"/>
  <c r="N3" i="11" s="1"/>
  <c r="U61" i="3"/>
  <c r="N6" i="14" s="1"/>
  <c r="U18" i="3"/>
  <c r="N5" i="8" s="1"/>
  <c r="U52" i="3"/>
  <c r="N4" i="13" s="1"/>
  <c r="U82" i="3"/>
  <c r="N6" i="17" s="1"/>
  <c r="U79" i="3"/>
  <c r="N3" i="17" s="1"/>
  <c r="U31" i="3"/>
  <c r="N4" i="10" s="1"/>
  <c r="U24" i="3"/>
  <c r="N4" i="9" s="1"/>
  <c r="U81" i="3"/>
  <c r="N5" i="17" s="1"/>
  <c r="U26" i="3"/>
  <c r="N6" i="9" s="1"/>
  <c r="U30" i="3"/>
  <c r="N3" i="10" s="1"/>
  <c r="U78" i="3"/>
  <c r="N2" i="17" s="1"/>
  <c r="U15" i="3"/>
  <c r="N2" i="8" s="1"/>
  <c r="U19" i="3"/>
  <c r="N6" i="8" s="1"/>
  <c r="U29" i="3"/>
  <c r="N2" i="10" s="1"/>
  <c r="U22" i="3"/>
  <c r="N2" i="9" s="1"/>
  <c r="U33" i="3"/>
  <c r="N6" i="10" s="1"/>
  <c r="U23" i="3"/>
  <c r="N3" i="9" s="1"/>
  <c r="V7" i="3"/>
  <c r="V23" i="3" s="1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 s="1"/>
  <c r="N6" i="11"/>
  <c r="U8" i="3"/>
  <c r="N2" i="2" s="1"/>
  <c r="U11" i="3"/>
  <c r="N5" i="2" s="1"/>
  <c r="U9" i="3"/>
  <c r="N3" i="2" s="1"/>
  <c r="U12" i="3"/>
  <c r="N6" i="2" s="1"/>
  <c r="V8" i="3" l="1"/>
  <c r="O2" i="2" s="1"/>
  <c r="V30" i="3"/>
  <c r="O3" i="10" s="1"/>
  <c r="V19" i="3"/>
  <c r="O6" i="8" s="1"/>
  <c r="V12" i="3"/>
  <c r="O6" i="2" s="1"/>
  <c r="V9" i="3"/>
  <c r="O3" i="2" s="1"/>
  <c r="V33" i="3"/>
  <c r="O6" i="10" s="1"/>
  <c r="V22" i="3"/>
  <c r="O2" i="9" s="1"/>
  <c r="V29" i="3"/>
  <c r="O2" i="10" s="1"/>
  <c r="V34" i="3"/>
  <c r="O7" i="10" s="1"/>
  <c r="V35" i="3"/>
  <c r="O8" i="10" s="1"/>
  <c r="V42" i="3"/>
  <c r="O8" i="11" s="1"/>
  <c r="V48" i="3"/>
  <c r="O7" i="12" s="1"/>
  <c r="V56" i="3"/>
  <c r="O8" i="13" s="1"/>
  <c r="V62" i="3"/>
  <c r="O7" i="14" s="1"/>
  <c r="V41" i="3"/>
  <c r="O7" i="11" s="1"/>
  <c r="V49" i="3"/>
  <c r="O8" i="12" s="1"/>
  <c r="V55" i="3"/>
  <c r="O7" i="13" s="1"/>
  <c r="V63" i="3"/>
  <c r="O8" i="14" s="1"/>
  <c r="V69" i="3"/>
  <c r="O7" i="15" s="1"/>
  <c r="V77" i="3"/>
  <c r="O8" i="16" s="1"/>
  <c r="V83" i="3"/>
  <c r="O7" i="17" s="1"/>
  <c r="V70" i="3"/>
  <c r="O8" i="15" s="1"/>
  <c r="V76" i="3"/>
  <c r="O7" i="16" s="1"/>
  <c r="V90" i="3"/>
  <c r="O7" i="18" s="1"/>
  <c r="V91" i="3"/>
  <c r="O8" i="18" s="1"/>
  <c r="V28" i="3"/>
  <c r="O8" i="9" s="1"/>
  <c r="V84" i="3"/>
  <c r="O8" i="17" s="1"/>
  <c r="V20" i="3"/>
  <c r="O7" i="8" s="1"/>
  <c r="V27" i="3"/>
  <c r="O7" i="9" s="1"/>
  <c r="V13" i="3"/>
  <c r="O7" i="2" s="1"/>
  <c r="V16" i="3"/>
  <c r="O3" i="8" s="1"/>
  <c r="V21" i="3"/>
  <c r="O8" i="8" s="1"/>
  <c r="V14" i="3"/>
  <c r="O8" i="2" s="1"/>
  <c r="V88" i="3"/>
  <c r="V85" i="3"/>
  <c r="V40" i="3"/>
  <c r="O6" i="11" s="1"/>
  <c r="V86" i="3"/>
  <c r="V51" i="3"/>
  <c r="O3" i="13" s="1"/>
  <c r="V89" i="3"/>
  <c r="O6" i="18" s="1"/>
  <c r="V87" i="3"/>
  <c r="O4" i="18" s="1"/>
  <c r="V80" i="3"/>
  <c r="O4" i="17" s="1"/>
  <c r="V73" i="3"/>
  <c r="O4" i="16" s="1"/>
  <c r="V64" i="3"/>
  <c r="O2" i="15" s="1"/>
  <c r="V59" i="3"/>
  <c r="O4" i="14" s="1"/>
  <c r="V74" i="3"/>
  <c r="O5" i="16" s="1"/>
  <c r="V60" i="3"/>
  <c r="O5" i="14" s="1"/>
  <c r="V44" i="3"/>
  <c r="O3" i="12" s="1"/>
  <c r="V68" i="3"/>
  <c r="O6" i="15" s="1"/>
  <c r="V50" i="3"/>
  <c r="O2" i="13" s="1"/>
  <c r="V39" i="3"/>
  <c r="O5" i="11" s="1"/>
  <c r="V32" i="3"/>
  <c r="O5" i="10" s="1"/>
  <c r="V47" i="3"/>
  <c r="O6" i="12" s="1"/>
  <c r="V72" i="3"/>
  <c r="O3" i="16" s="1"/>
  <c r="V53" i="3"/>
  <c r="O5" i="13" s="1"/>
  <c r="V71" i="3"/>
  <c r="O2" i="16" s="1"/>
  <c r="V61" i="3"/>
  <c r="O6" i="14" s="1"/>
  <c r="V45" i="3"/>
  <c r="O4" i="12" s="1"/>
  <c r="V67" i="3"/>
  <c r="O5" i="15" s="1"/>
  <c r="V57" i="3"/>
  <c r="O2" i="14" s="1"/>
  <c r="V36" i="3"/>
  <c r="O2" i="11" s="1"/>
  <c r="V43" i="3"/>
  <c r="O2" i="12" s="1"/>
  <c r="V38" i="3"/>
  <c r="O4" i="11" s="1"/>
  <c r="V25" i="3"/>
  <c r="O5" i="9" s="1"/>
  <c r="V37" i="3"/>
  <c r="O3" i="11" s="1"/>
  <c r="V75" i="3"/>
  <c r="O6" i="16" s="1"/>
  <c r="V54" i="3"/>
  <c r="O6" i="13" s="1"/>
  <c r="V65" i="3"/>
  <c r="O3" i="15" s="1"/>
  <c r="V58" i="3"/>
  <c r="O3" i="14" s="1"/>
  <c r="V17" i="3"/>
  <c r="O4" i="8" s="1"/>
  <c r="V46" i="3"/>
  <c r="O5" i="12" s="1"/>
  <c r="V66" i="3"/>
  <c r="O4" i="15" s="1"/>
  <c r="V18" i="3"/>
  <c r="O5" i="8" s="1"/>
  <c r="V52" i="3"/>
  <c r="O4" i="13" s="1"/>
  <c r="V82" i="3"/>
  <c r="O6" i="17" s="1"/>
  <c r="V79" i="3"/>
  <c r="O3" i="17" s="1"/>
  <c r="V24" i="3"/>
  <c r="O4" i="9" s="1"/>
  <c r="V31" i="3"/>
  <c r="O4" i="10" s="1"/>
  <c r="V81" i="3"/>
  <c r="O5" i="17" s="1"/>
  <c r="V15" i="3"/>
  <c r="O2" i="8" s="1"/>
  <c r="V78" i="3"/>
  <c r="O2" i="17" s="1"/>
  <c r="V26" i="3"/>
  <c r="O6" i="9" s="1"/>
  <c r="W7" i="3"/>
  <c r="W78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 s="1"/>
  <c r="O2" i="18"/>
  <c r="O3" i="18"/>
  <c r="O5" i="18"/>
  <c r="V11" i="3"/>
  <c r="O5" i="2" s="1"/>
  <c r="O3" i="9"/>
  <c r="W34" i="3" l="1"/>
  <c r="P7" i="10" s="1"/>
  <c r="W35" i="3"/>
  <c r="P8" i="10" s="1"/>
  <c r="W55" i="3"/>
  <c r="P7" i="13" s="1"/>
  <c r="W42" i="3"/>
  <c r="P8" i="11" s="1"/>
  <c r="W48" i="3"/>
  <c r="P7" i="12" s="1"/>
  <c r="W56" i="3"/>
  <c r="P8" i="13" s="1"/>
  <c r="W41" i="3"/>
  <c r="P7" i="11" s="1"/>
  <c r="W49" i="3"/>
  <c r="P8" i="12" s="1"/>
  <c r="W62" i="3"/>
  <c r="P7" i="14" s="1"/>
  <c r="W63" i="3"/>
  <c r="P8" i="14" s="1"/>
  <c r="W69" i="3"/>
  <c r="P7" i="15" s="1"/>
  <c r="W77" i="3"/>
  <c r="P8" i="16" s="1"/>
  <c r="W83" i="3"/>
  <c r="P7" i="17" s="1"/>
  <c r="W70" i="3"/>
  <c r="P8" i="15" s="1"/>
  <c r="W76" i="3"/>
  <c r="P7" i="16" s="1"/>
  <c r="W91" i="3"/>
  <c r="P8" i="18" s="1"/>
  <c r="W90" i="3"/>
  <c r="P7" i="18" s="1"/>
  <c r="W20" i="3"/>
  <c r="P7" i="8" s="1"/>
  <c r="W28" i="3"/>
  <c r="P8" i="9" s="1"/>
  <c r="W27" i="3"/>
  <c r="P7" i="9" s="1"/>
  <c r="W84" i="3"/>
  <c r="P8" i="17" s="1"/>
  <c r="W13" i="3"/>
  <c r="P7" i="2" s="1"/>
  <c r="W16" i="3"/>
  <c r="P3" i="8" s="1"/>
  <c r="W14" i="3"/>
  <c r="P8" i="2" s="1"/>
  <c r="W21" i="3"/>
  <c r="P8" i="8" s="1"/>
  <c r="W86" i="3"/>
  <c r="W88" i="3"/>
  <c r="P5" i="18" s="1"/>
  <c r="W40" i="3"/>
  <c r="P6" i="11" s="1"/>
  <c r="W85" i="3"/>
  <c r="P2" i="18" s="1"/>
  <c r="W89" i="3"/>
  <c r="P6" i="18" s="1"/>
  <c r="W51" i="3"/>
  <c r="P3" i="13" s="1"/>
  <c r="W87" i="3"/>
  <c r="P4" i="18" s="1"/>
  <c r="W50" i="3"/>
  <c r="P2" i="13" s="1"/>
  <c r="W73" i="3"/>
  <c r="P4" i="16" s="1"/>
  <c r="W64" i="3"/>
  <c r="P2" i="15" s="1"/>
  <c r="W74" i="3"/>
  <c r="P5" i="16" s="1"/>
  <c r="W44" i="3"/>
  <c r="P3" i="12" s="1"/>
  <c r="W39" i="3"/>
  <c r="P5" i="11" s="1"/>
  <c r="W68" i="3"/>
  <c r="P6" i="15" s="1"/>
  <c r="W59" i="3"/>
  <c r="P4" i="14" s="1"/>
  <c r="W60" i="3"/>
  <c r="P5" i="14" s="1"/>
  <c r="W80" i="3"/>
  <c r="P4" i="17" s="1"/>
  <c r="W45" i="3"/>
  <c r="P4" i="12" s="1"/>
  <c r="W65" i="3"/>
  <c r="P3" i="15" s="1"/>
  <c r="W58" i="3"/>
  <c r="P3" i="14" s="1"/>
  <c r="W75" i="3"/>
  <c r="P6" i="16" s="1"/>
  <c r="W71" i="3"/>
  <c r="P2" i="16" s="1"/>
  <c r="W54" i="3"/>
  <c r="P6" i="13" s="1"/>
  <c r="W32" i="3"/>
  <c r="P5" i="10" s="1"/>
  <c r="W47" i="3"/>
  <c r="P6" i="12" s="1"/>
  <c r="W43" i="3"/>
  <c r="P2" i="12" s="1"/>
  <c r="W72" i="3"/>
  <c r="P3" i="16" s="1"/>
  <c r="W61" i="3"/>
  <c r="P6" i="14" s="1"/>
  <c r="W38" i="3"/>
  <c r="P4" i="11" s="1"/>
  <c r="W67" i="3"/>
  <c r="P5" i="15" s="1"/>
  <c r="W37" i="3"/>
  <c r="P3" i="11" s="1"/>
  <c r="W57" i="3"/>
  <c r="P2" i="14" s="1"/>
  <c r="W52" i="3"/>
  <c r="P4" i="13" s="1"/>
  <c r="W36" i="3"/>
  <c r="P2" i="11" s="1"/>
  <c r="W53" i="3"/>
  <c r="P5" i="13" s="1"/>
  <c r="W25" i="3"/>
  <c r="P5" i="9" s="1"/>
  <c r="W17" i="3"/>
  <c r="P4" i="8" s="1"/>
  <c r="W46" i="3"/>
  <c r="P5" i="12" s="1"/>
  <c r="W66" i="3"/>
  <c r="P4" i="15" s="1"/>
  <c r="W18" i="3"/>
  <c r="P5" i="8" s="1"/>
  <c r="W31" i="3"/>
  <c r="P4" i="10" s="1"/>
  <c r="W79" i="3"/>
  <c r="P3" i="17" s="1"/>
  <c r="W82" i="3"/>
  <c r="P6" i="17" s="1"/>
  <c r="W24" i="3"/>
  <c r="P4" i="9" s="1"/>
  <c r="W81" i="3"/>
  <c r="P5" i="17" s="1"/>
  <c r="W15" i="3"/>
  <c r="P2" i="8" s="1"/>
  <c r="W26" i="3"/>
  <c r="P6" i="9" s="1"/>
  <c r="W19" i="3"/>
  <c r="P6" i="8" s="1"/>
  <c r="W22" i="3"/>
  <c r="P2" i="9" s="1"/>
  <c r="W29" i="3"/>
  <c r="P2" i="10" s="1"/>
  <c r="W23" i="3"/>
  <c r="P3" i="9" s="1"/>
  <c r="W30" i="3"/>
  <c r="P3" i="10" s="1"/>
  <c r="W33" i="3"/>
  <c r="P6" i="10" s="1"/>
  <c r="X7" i="3"/>
  <c r="X9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 s="1"/>
  <c r="P3" i="18"/>
  <c r="W11" i="3"/>
  <c r="P5" i="2" s="1"/>
  <c r="W8" i="3"/>
  <c r="P2" i="2" s="1"/>
  <c r="W9" i="3"/>
  <c r="P3" i="2" s="1"/>
  <c r="W12" i="3"/>
  <c r="P6" i="2" s="1"/>
  <c r="X12" i="3" l="1"/>
  <c r="Q6" i="2" s="1"/>
  <c r="X34" i="3"/>
  <c r="Q7" i="10" s="1"/>
  <c r="X35" i="3"/>
  <c r="Q8" i="10" s="1"/>
  <c r="X8" i="3"/>
  <c r="Q2" i="2" s="1"/>
  <c r="X19" i="3"/>
  <c r="Q6" i="8" s="1"/>
  <c r="X29" i="3"/>
  <c r="Q2" i="10" s="1"/>
  <c r="X15" i="3"/>
  <c r="Q2" i="8" s="1"/>
  <c r="X23" i="3"/>
  <c r="Q3" i="9" s="1"/>
  <c r="X26" i="3"/>
  <c r="Q6" i="9" s="1"/>
  <c r="X22" i="3"/>
  <c r="Q2" i="9" s="1"/>
  <c r="X30" i="3"/>
  <c r="Q3" i="10" s="1"/>
  <c r="X41" i="3"/>
  <c r="Q7" i="11" s="1"/>
  <c r="X49" i="3"/>
  <c r="Q8" i="12" s="1"/>
  <c r="X55" i="3"/>
  <c r="Q7" i="13" s="1"/>
  <c r="X42" i="3"/>
  <c r="Q8" i="11" s="1"/>
  <c r="X48" i="3"/>
  <c r="Q7" i="12" s="1"/>
  <c r="X56" i="3"/>
  <c r="Q8" i="13" s="1"/>
  <c r="X70" i="3"/>
  <c r="Q8" i="15" s="1"/>
  <c r="X76" i="3"/>
  <c r="Q7" i="16" s="1"/>
  <c r="X62" i="3"/>
  <c r="Q7" i="14" s="1"/>
  <c r="X63" i="3"/>
  <c r="Q8" i="14" s="1"/>
  <c r="X69" i="3"/>
  <c r="Q7" i="15" s="1"/>
  <c r="X77" i="3"/>
  <c r="Q8" i="16" s="1"/>
  <c r="X83" i="3"/>
  <c r="Q7" i="17" s="1"/>
  <c r="X84" i="3"/>
  <c r="Q8" i="17" s="1"/>
  <c r="X91" i="3"/>
  <c r="Q8" i="18" s="1"/>
  <c r="X90" i="3"/>
  <c r="Q7" i="18" s="1"/>
  <c r="X20" i="3"/>
  <c r="Q7" i="8" s="1"/>
  <c r="X28" i="3"/>
  <c r="Q8" i="9" s="1"/>
  <c r="X27" i="3"/>
  <c r="Q7" i="9" s="1"/>
  <c r="X13" i="3"/>
  <c r="Q7" i="2" s="1"/>
  <c r="X16" i="3"/>
  <c r="Q3" i="8" s="1"/>
  <c r="X14" i="3"/>
  <c r="Q8" i="2" s="1"/>
  <c r="X21" i="3"/>
  <c r="Q8" i="8" s="1"/>
  <c r="X88" i="3"/>
  <c r="Q5" i="18" s="1"/>
  <c r="X85" i="3"/>
  <c r="Q2" i="18" s="1"/>
  <c r="X51" i="3"/>
  <c r="Q3" i="13" s="1"/>
  <c r="X86" i="3"/>
  <c r="Q3" i="18" s="1"/>
  <c r="X89" i="3"/>
  <c r="Q6" i="18" s="1"/>
  <c r="X87" i="3"/>
  <c r="Q4" i="18" s="1"/>
  <c r="X40" i="3"/>
  <c r="Q6" i="11" s="1"/>
  <c r="X50" i="3"/>
  <c r="Q2" i="13" s="1"/>
  <c r="X80" i="3"/>
  <c r="Q4" i="17" s="1"/>
  <c r="X64" i="3"/>
  <c r="Q2" i="15" s="1"/>
  <c r="X74" i="3"/>
  <c r="Q5" i="16" s="1"/>
  <c r="X59" i="3"/>
  <c r="Q4" i="14" s="1"/>
  <c r="X44" i="3"/>
  <c r="Q3" i="12" s="1"/>
  <c r="X60" i="3"/>
  <c r="Q5" i="14" s="1"/>
  <c r="X39" i="3"/>
  <c r="Q5" i="11" s="1"/>
  <c r="X73" i="3"/>
  <c r="Q4" i="16" s="1"/>
  <c r="X68" i="3"/>
  <c r="Q6" i="15" s="1"/>
  <c r="X54" i="3"/>
  <c r="Q6" i="13" s="1"/>
  <c r="X65" i="3"/>
  <c r="Q3" i="15" s="1"/>
  <c r="X58" i="3"/>
  <c r="Q3" i="14" s="1"/>
  <c r="X17" i="3"/>
  <c r="Q4" i="8" s="1"/>
  <c r="X37" i="3"/>
  <c r="Q3" i="11" s="1"/>
  <c r="X61" i="3"/>
  <c r="Q6" i="14" s="1"/>
  <c r="X36" i="3"/>
  <c r="Q2" i="11" s="1"/>
  <c r="X32" i="3"/>
  <c r="Q5" i="10" s="1"/>
  <c r="X47" i="3"/>
  <c r="Q6" i="12" s="1"/>
  <c r="X38" i="3"/>
  <c r="Q4" i="11" s="1"/>
  <c r="X45" i="3"/>
  <c r="Q4" i="12" s="1"/>
  <c r="X67" i="3"/>
  <c r="Q5" i="15" s="1"/>
  <c r="X46" i="3"/>
  <c r="Q5" i="12" s="1"/>
  <c r="X71" i="3"/>
  <c r="Q2" i="16" s="1"/>
  <c r="X57" i="3"/>
  <c r="Q2" i="14" s="1"/>
  <c r="X43" i="3"/>
  <c r="Q2" i="12" s="1"/>
  <c r="X72" i="3"/>
  <c r="Q3" i="16" s="1"/>
  <c r="X53" i="3"/>
  <c r="Q5" i="13" s="1"/>
  <c r="X25" i="3"/>
  <c r="Q5" i="9" s="1"/>
  <c r="X75" i="3"/>
  <c r="Q6" i="16" s="1"/>
  <c r="X66" i="3"/>
  <c r="Q4" i="15" s="1"/>
  <c r="X52" i="3"/>
  <c r="Q4" i="13" s="1"/>
  <c r="X18" i="3"/>
  <c r="Q5" i="8" s="1"/>
  <c r="X79" i="3"/>
  <c r="Q3" i="17" s="1"/>
  <c r="X82" i="3"/>
  <c r="Q6" i="17" s="1"/>
  <c r="X31" i="3"/>
  <c r="Q4" i="10" s="1"/>
  <c r="X24" i="3"/>
  <c r="Q4" i="9" s="1"/>
  <c r="X81" i="3"/>
  <c r="Q5" i="17" s="1"/>
  <c r="X78" i="3"/>
  <c r="Q2" i="17" s="1"/>
  <c r="X33" i="3"/>
  <c r="Q6" i="10" s="1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 s="1"/>
  <c r="X11" i="3"/>
  <c r="Q5" i="2" s="1"/>
  <c r="Y29" i="3" l="1"/>
  <c r="R2" i="10" s="1"/>
  <c r="Y34" i="3"/>
  <c r="R7" i="10" s="1"/>
  <c r="Y35" i="3"/>
  <c r="R8" i="10" s="1"/>
  <c r="Y19" i="3"/>
  <c r="R6" i="8" s="1"/>
  <c r="Y56" i="3"/>
  <c r="R8" i="13" s="1"/>
  <c r="Y41" i="3"/>
  <c r="R7" i="11" s="1"/>
  <c r="Y49" i="3"/>
  <c r="R8" i="12" s="1"/>
  <c r="Y55" i="3"/>
  <c r="R7" i="13" s="1"/>
  <c r="Y42" i="3"/>
  <c r="R8" i="11" s="1"/>
  <c r="Y48" i="3"/>
  <c r="R7" i="12" s="1"/>
  <c r="Y83" i="3"/>
  <c r="R7" i="17" s="1"/>
  <c r="Y70" i="3"/>
  <c r="R8" i="15" s="1"/>
  <c r="Y76" i="3"/>
  <c r="R7" i="16" s="1"/>
  <c r="Y62" i="3"/>
  <c r="R7" i="14" s="1"/>
  <c r="Y63" i="3"/>
  <c r="R8" i="14" s="1"/>
  <c r="Y69" i="3"/>
  <c r="R7" i="15" s="1"/>
  <c r="Y77" i="3"/>
  <c r="R8" i="16" s="1"/>
  <c r="Y90" i="3"/>
  <c r="R7" i="18" s="1"/>
  <c r="Y91" i="3"/>
  <c r="R8" i="18" s="1"/>
  <c r="Y20" i="3"/>
  <c r="R7" i="8" s="1"/>
  <c r="Y28" i="3"/>
  <c r="R8" i="9" s="1"/>
  <c r="Y84" i="3"/>
  <c r="R8" i="17" s="1"/>
  <c r="Y27" i="3"/>
  <c r="R7" i="9" s="1"/>
  <c r="Y13" i="3"/>
  <c r="R7" i="2" s="1"/>
  <c r="Y16" i="3"/>
  <c r="R3" i="8" s="1"/>
  <c r="Y21" i="3"/>
  <c r="R8" i="8" s="1"/>
  <c r="Y14" i="3"/>
  <c r="R8" i="2" s="1"/>
  <c r="Y88" i="3"/>
  <c r="R5" i="18" s="1"/>
  <c r="Y86" i="3"/>
  <c r="Y50" i="3"/>
  <c r="R2" i="13" s="1"/>
  <c r="Y51" i="3"/>
  <c r="Y40" i="3"/>
  <c r="Y89" i="3"/>
  <c r="R6" i="18" s="1"/>
  <c r="Y87" i="3"/>
  <c r="R4" i="18" s="1"/>
  <c r="Y85" i="3"/>
  <c r="R2" i="18" s="1"/>
  <c r="Y64" i="3"/>
  <c r="R2" i="15" s="1"/>
  <c r="Y74" i="3"/>
  <c r="R5" i="16" s="1"/>
  <c r="Y44" i="3"/>
  <c r="R3" i="12" s="1"/>
  <c r="Y80" i="3"/>
  <c r="R4" i="17" s="1"/>
  <c r="Y59" i="3"/>
  <c r="R4" i="14" s="1"/>
  <c r="Y73" i="3"/>
  <c r="R4" i="16" s="1"/>
  <c r="Y60" i="3"/>
  <c r="R5" i="14" s="1"/>
  <c r="Y39" i="3"/>
  <c r="R5" i="11" s="1"/>
  <c r="Y68" i="3"/>
  <c r="R6" i="15" s="1"/>
  <c r="Y32" i="3"/>
  <c r="R5" i="10" s="1"/>
  <c r="Y47" i="3"/>
  <c r="R6" i="12" s="1"/>
  <c r="Y58" i="3"/>
  <c r="R3" i="14" s="1"/>
  <c r="Y53" i="3"/>
  <c r="R5" i="13" s="1"/>
  <c r="Y25" i="3"/>
  <c r="Y37" i="3"/>
  <c r="R3" i="11" s="1"/>
  <c r="Y61" i="3"/>
  <c r="R6" i="14" s="1"/>
  <c r="Y52" i="3"/>
  <c r="R4" i="13" s="1"/>
  <c r="Y36" i="3"/>
  <c r="R2" i="11" s="1"/>
  <c r="Y65" i="3"/>
  <c r="R3" i="15" s="1"/>
  <c r="Y43" i="3"/>
  <c r="R2" i="12" s="1"/>
  <c r="Y17" i="3"/>
  <c r="R4" i="8" s="1"/>
  <c r="Y75" i="3"/>
  <c r="R6" i="16" s="1"/>
  <c r="Y46" i="3"/>
  <c r="R5" i="12" s="1"/>
  <c r="Y71" i="3"/>
  <c r="R2" i="16" s="1"/>
  <c r="Y57" i="3"/>
  <c r="R2" i="14" s="1"/>
  <c r="Y54" i="3"/>
  <c r="R6" i="13" s="1"/>
  <c r="Y45" i="3"/>
  <c r="R4" i="12" s="1"/>
  <c r="Y38" i="3"/>
  <c r="R4" i="11" s="1"/>
  <c r="Y72" i="3"/>
  <c r="R3" i="16" s="1"/>
  <c r="Y67" i="3"/>
  <c r="R5" i="15" s="1"/>
  <c r="Y66" i="3"/>
  <c r="R4" i="15" s="1"/>
  <c r="Y18" i="3"/>
  <c r="R5" i="8" s="1"/>
  <c r="Y82" i="3"/>
  <c r="R6" i="17" s="1"/>
  <c r="Y79" i="3"/>
  <c r="R3" i="17" s="1"/>
  <c r="Y31" i="3"/>
  <c r="R4" i="10" s="1"/>
  <c r="Y24" i="3"/>
  <c r="R4" i="9" s="1"/>
  <c r="Y81" i="3"/>
  <c r="R5" i="17" s="1"/>
  <c r="Y33" i="3"/>
  <c r="R6" i="10" s="1"/>
  <c r="Y26" i="3"/>
  <c r="R6" i="9" s="1"/>
  <c r="Y78" i="3"/>
  <c r="R2" i="17" s="1"/>
  <c r="Y15" i="3"/>
  <c r="R2" i="8" s="1"/>
  <c r="Y23" i="3"/>
  <c r="R3" i="9" s="1"/>
  <c r="Y22" i="3"/>
  <c r="R2" i="9" s="1"/>
  <c r="Y30" i="3"/>
  <c r="R3" i="10" s="1"/>
  <c r="Z7" i="3"/>
  <c r="Z12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 s="1"/>
  <c r="R5" i="9"/>
  <c r="R3" i="13"/>
  <c r="R6" i="11"/>
  <c r="R3" i="18"/>
  <c r="Y11" i="3"/>
  <c r="R5" i="2" s="1"/>
  <c r="Y9" i="3"/>
  <c r="R3" i="2" s="1"/>
  <c r="Y12" i="3"/>
  <c r="R6" i="2" s="1"/>
  <c r="Y8" i="3"/>
  <c r="R2" i="2" s="1"/>
  <c r="Z8" i="3" l="1"/>
  <c r="S2" i="2" s="1"/>
  <c r="Z9" i="3"/>
  <c r="S3" i="2" s="1"/>
  <c r="Z34" i="3"/>
  <c r="S7" i="10" s="1"/>
  <c r="Z35" i="3"/>
  <c r="S8" i="10" s="1"/>
  <c r="Z42" i="3"/>
  <c r="S8" i="11" s="1"/>
  <c r="Z48" i="3"/>
  <c r="S7" i="12" s="1"/>
  <c r="Z56" i="3"/>
  <c r="S8" i="13" s="1"/>
  <c r="Z62" i="3"/>
  <c r="S7" i="14" s="1"/>
  <c r="Z41" i="3"/>
  <c r="S7" i="11" s="1"/>
  <c r="Z49" i="3"/>
  <c r="S8" i="12" s="1"/>
  <c r="Z55" i="3"/>
  <c r="S7" i="13" s="1"/>
  <c r="Z63" i="3"/>
  <c r="S8" i="14" s="1"/>
  <c r="Z69" i="3"/>
  <c r="S7" i="15" s="1"/>
  <c r="Z77" i="3"/>
  <c r="S8" i="16" s="1"/>
  <c r="Z83" i="3"/>
  <c r="S7" i="17" s="1"/>
  <c r="Z70" i="3"/>
  <c r="S8" i="15" s="1"/>
  <c r="Z76" i="3"/>
  <c r="S7" i="16" s="1"/>
  <c r="Z90" i="3"/>
  <c r="S7" i="18" s="1"/>
  <c r="Z91" i="3"/>
  <c r="S8" i="18" s="1"/>
  <c r="Z28" i="3"/>
  <c r="S8" i="9" s="1"/>
  <c r="Z84" i="3"/>
  <c r="S8" i="17" s="1"/>
  <c r="Z27" i="3"/>
  <c r="S7" i="9" s="1"/>
  <c r="Z20" i="3"/>
  <c r="S7" i="8" s="1"/>
  <c r="Z13" i="3"/>
  <c r="S7" i="2" s="1"/>
  <c r="Z16" i="3"/>
  <c r="S3" i="8" s="1"/>
  <c r="Z14" i="3"/>
  <c r="S8" i="2" s="1"/>
  <c r="Z21" i="3"/>
  <c r="S8" i="8" s="1"/>
  <c r="Z89" i="3"/>
  <c r="S6" i="18" s="1"/>
  <c r="Z87" i="3"/>
  <c r="Z88" i="3"/>
  <c r="S5" i="18" s="1"/>
  <c r="Z40" i="3"/>
  <c r="S6" i="11" s="1"/>
  <c r="Z85" i="3"/>
  <c r="S2" i="18" s="1"/>
  <c r="Z51" i="3"/>
  <c r="Z86" i="3"/>
  <c r="Z39" i="3"/>
  <c r="S5" i="11" s="1"/>
  <c r="Z80" i="3"/>
  <c r="S4" i="17" s="1"/>
  <c r="Z73" i="3"/>
  <c r="S4" i="16" s="1"/>
  <c r="Z64" i="3"/>
  <c r="S2" i="15" s="1"/>
  <c r="Z68" i="3"/>
  <c r="S6" i="15" s="1"/>
  <c r="Z59" i="3"/>
  <c r="S4" i="14" s="1"/>
  <c r="Z50" i="3"/>
  <c r="S2" i="13" s="1"/>
  <c r="Z74" i="3"/>
  <c r="S5" i="16" s="1"/>
  <c r="Z60" i="3"/>
  <c r="S5" i="14" s="1"/>
  <c r="Z44" i="3"/>
  <c r="S3" i="12" s="1"/>
  <c r="Z65" i="3"/>
  <c r="S3" i="15" s="1"/>
  <c r="Z47" i="3"/>
  <c r="S6" i="12" s="1"/>
  <c r="Z58" i="3"/>
  <c r="S3" i="14" s="1"/>
  <c r="Z17" i="3"/>
  <c r="S4" i="8" s="1"/>
  <c r="Z46" i="3"/>
  <c r="S5" i="12" s="1"/>
  <c r="Z66" i="3"/>
  <c r="S4" i="15" s="1"/>
  <c r="Z32" i="3"/>
  <c r="S5" i="10" s="1"/>
  <c r="Z72" i="3"/>
  <c r="S3" i="16" s="1"/>
  <c r="Z53" i="3"/>
  <c r="S5" i="13" s="1"/>
  <c r="Z71" i="3"/>
  <c r="S2" i="16" s="1"/>
  <c r="Z61" i="3"/>
  <c r="S6" i="14" s="1"/>
  <c r="Z52" i="3"/>
  <c r="S4" i="13" s="1"/>
  <c r="Z45" i="3"/>
  <c r="S4" i="12" s="1"/>
  <c r="Z67" i="3"/>
  <c r="S5" i="15" s="1"/>
  <c r="Z37" i="3"/>
  <c r="S3" i="11" s="1"/>
  <c r="Z57" i="3"/>
  <c r="S2" i="14" s="1"/>
  <c r="Z54" i="3"/>
  <c r="S6" i="13" s="1"/>
  <c r="Z36" i="3"/>
  <c r="S2" i="11" s="1"/>
  <c r="Z43" i="3"/>
  <c r="S2" i="12" s="1"/>
  <c r="Z38" i="3"/>
  <c r="S4" i="11" s="1"/>
  <c r="Z25" i="3"/>
  <c r="S5" i="9" s="1"/>
  <c r="Z75" i="3"/>
  <c r="S6" i="16" s="1"/>
  <c r="Z18" i="3"/>
  <c r="S5" i="8" s="1"/>
  <c r="Z31" i="3"/>
  <c r="S4" i="10" s="1"/>
  <c r="Z81" i="3"/>
  <c r="S5" i="17" s="1"/>
  <c r="Z82" i="3"/>
  <c r="S6" i="17" s="1"/>
  <c r="Z79" i="3"/>
  <c r="S3" i="17" s="1"/>
  <c r="Z24" i="3"/>
  <c r="S4" i="9" s="1"/>
  <c r="Z33" i="3"/>
  <c r="S6" i="10" s="1"/>
  <c r="Z78" i="3"/>
  <c r="S2" i="17" s="1"/>
  <c r="Z23" i="3"/>
  <c r="S3" i="9" s="1"/>
  <c r="Z26" i="3"/>
  <c r="S6" i="9" s="1"/>
  <c r="Z30" i="3"/>
  <c r="S3" i="10" s="1"/>
  <c r="Z22" i="3"/>
  <c r="S2" i="9" s="1"/>
  <c r="Z29" i="3"/>
  <c r="S2" i="10" s="1"/>
  <c r="Z19" i="3"/>
  <c r="S6" i="8" s="1"/>
  <c r="Z15" i="3"/>
  <c r="S2" i="8" s="1"/>
  <c r="AA7" i="3"/>
  <c r="AA19" i="3" s="1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 s="1"/>
  <c r="S3" i="13"/>
  <c r="S3" i="18"/>
  <c r="S4" i="18"/>
  <c r="Z11" i="3"/>
  <c r="S5" i="2" s="1"/>
  <c r="AA34" i="3" l="1"/>
  <c r="T7" i="10" s="1"/>
  <c r="AA35" i="3"/>
  <c r="T8" i="10" s="1"/>
  <c r="AA55" i="3"/>
  <c r="T7" i="13" s="1"/>
  <c r="AA42" i="3"/>
  <c r="T8" i="11" s="1"/>
  <c r="AA48" i="3"/>
  <c r="T7" i="12" s="1"/>
  <c r="AA56" i="3"/>
  <c r="T8" i="13" s="1"/>
  <c r="AA41" i="3"/>
  <c r="T7" i="11" s="1"/>
  <c r="AA49" i="3"/>
  <c r="T8" i="12" s="1"/>
  <c r="AA63" i="3"/>
  <c r="T8" i="14" s="1"/>
  <c r="AA69" i="3"/>
  <c r="T7" i="15" s="1"/>
  <c r="AA77" i="3"/>
  <c r="T8" i="16" s="1"/>
  <c r="AA83" i="3"/>
  <c r="T7" i="17" s="1"/>
  <c r="AA62" i="3"/>
  <c r="T7" i="14" s="1"/>
  <c r="AA70" i="3"/>
  <c r="T8" i="15" s="1"/>
  <c r="AA76" i="3"/>
  <c r="T7" i="16" s="1"/>
  <c r="AA91" i="3"/>
  <c r="T8" i="18" s="1"/>
  <c r="AA90" i="3"/>
  <c r="T7" i="18" s="1"/>
  <c r="AA28" i="3"/>
  <c r="T8" i="9" s="1"/>
  <c r="AA27" i="3"/>
  <c r="T7" i="9" s="1"/>
  <c r="AA20" i="3"/>
  <c r="T7" i="8" s="1"/>
  <c r="AA84" i="3"/>
  <c r="T8" i="17" s="1"/>
  <c r="AA13" i="3"/>
  <c r="T7" i="2" s="1"/>
  <c r="AA16" i="3"/>
  <c r="T3" i="8" s="1"/>
  <c r="AA21" i="3"/>
  <c r="T8" i="8" s="1"/>
  <c r="AA14" i="3"/>
  <c r="T8" i="2" s="1"/>
  <c r="AA89" i="3"/>
  <c r="AA51" i="3"/>
  <c r="T3" i="13" s="1"/>
  <c r="AA87" i="3"/>
  <c r="T4" i="18" s="1"/>
  <c r="AA88" i="3"/>
  <c r="AA86" i="3"/>
  <c r="T3" i="18" s="1"/>
  <c r="AA40" i="3"/>
  <c r="T6" i="11" s="1"/>
  <c r="AA85" i="3"/>
  <c r="T2" i="18" s="1"/>
  <c r="AA60" i="3"/>
  <c r="T5" i="14" s="1"/>
  <c r="AA44" i="3"/>
  <c r="T3" i="12" s="1"/>
  <c r="AA39" i="3"/>
  <c r="T5" i="11" s="1"/>
  <c r="AA80" i="3"/>
  <c r="T4" i="17" s="1"/>
  <c r="AA64" i="3"/>
  <c r="T2" i="15" s="1"/>
  <c r="AA73" i="3"/>
  <c r="T4" i="16" s="1"/>
  <c r="AA50" i="3"/>
  <c r="T2" i="13" s="1"/>
  <c r="AA74" i="3"/>
  <c r="T5" i="16" s="1"/>
  <c r="AA68" i="3"/>
  <c r="T6" i="15" s="1"/>
  <c r="AA59" i="3"/>
  <c r="T4" i="14" s="1"/>
  <c r="AA36" i="3"/>
  <c r="T2" i="11" s="1"/>
  <c r="AA53" i="3"/>
  <c r="T5" i="13" s="1"/>
  <c r="AA25" i="3"/>
  <c r="T5" i="9" s="1"/>
  <c r="AA17" i="3"/>
  <c r="T4" i="8" s="1"/>
  <c r="AA45" i="3"/>
  <c r="T4" i="12" s="1"/>
  <c r="AA65" i="3"/>
  <c r="T3" i="15" s="1"/>
  <c r="AA58" i="3"/>
  <c r="T3" i="14" s="1"/>
  <c r="AA46" i="3"/>
  <c r="T5" i="12" s="1"/>
  <c r="AA75" i="3"/>
  <c r="T6" i="16" s="1"/>
  <c r="AA71" i="3"/>
  <c r="T2" i="16" s="1"/>
  <c r="AA54" i="3"/>
  <c r="T6" i="13" s="1"/>
  <c r="AA32" i="3"/>
  <c r="T5" i="10" s="1"/>
  <c r="AA47" i="3"/>
  <c r="T6" i="12" s="1"/>
  <c r="AA43" i="3"/>
  <c r="T2" i="12" s="1"/>
  <c r="AA72" i="3"/>
  <c r="T3" i="16" s="1"/>
  <c r="AA66" i="3"/>
  <c r="T4" i="15" s="1"/>
  <c r="AA61" i="3"/>
  <c r="T6" i="14" s="1"/>
  <c r="AA38" i="3"/>
  <c r="T4" i="11" s="1"/>
  <c r="AA67" i="3"/>
  <c r="T5" i="15" s="1"/>
  <c r="AA37" i="3"/>
  <c r="T3" i="11" s="1"/>
  <c r="AA57" i="3"/>
  <c r="T2" i="14" s="1"/>
  <c r="AA52" i="3"/>
  <c r="T4" i="13" s="1"/>
  <c r="AA18" i="3"/>
  <c r="T5" i="8" s="1"/>
  <c r="AA31" i="3"/>
  <c r="T4" i="10" s="1"/>
  <c r="AA24" i="3"/>
  <c r="T4" i="9" s="1"/>
  <c r="AA81" i="3"/>
  <c r="T5" i="17" s="1"/>
  <c r="AA79" i="3"/>
  <c r="T3" i="17" s="1"/>
  <c r="AA82" i="3"/>
  <c r="T6" i="17" s="1"/>
  <c r="AA33" i="3"/>
  <c r="T6" i="10" s="1"/>
  <c r="AA30" i="3"/>
  <c r="T3" i="10" s="1"/>
  <c r="AA22" i="3"/>
  <c r="T2" i="9" s="1"/>
  <c r="AA26" i="3"/>
  <c r="T6" i="9" s="1"/>
  <c r="AA29" i="3"/>
  <c r="T2" i="10" s="1"/>
  <c r="AA15" i="3"/>
  <c r="T2" i="8" s="1"/>
  <c r="AA78" i="3"/>
  <c r="T2" i="17" s="1"/>
  <c r="AA23" i="3"/>
  <c r="T3" i="9" s="1"/>
  <c r="AB7" i="3"/>
  <c r="AB12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 s="1"/>
  <c r="T5" i="18"/>
  <c r="T6" i="18"/>
  <c r="AA11" i="3"/>
  <c r="T5" i="2" s="1"/>
  <c r="AA8" i="3"/>
  <c r="T2" i="2" s="1"/>
  <c r="AA9" i="3"/>
  <c r="T3" i="2" s="1"/>
  <c r="T6" i="8"/>
  <c r="AA12" i="3"/>
  <c r="T6" i="2" s="1"/>
  <c r="AB8" i="3" l="1"/>
  <c r="U2" i="2" s="1"/>
  <c r="AB9" i="3"/>
  <c r="U3" i="2" s="1"/>
  <c r="AB34" i="3"/>
  <c r="U7" i="10" s="1"/>
  <c r="AB35" i="3"/>
  <c r="U8" i="10" s="1"/>
  <c r="AB41" i="3"/>
  <c r="U7" i="11" s="1"/>
  <c r="AB49" i="3"/>
  <c r="U8" i="12" s="1"/>
  <c r="AB55" i="3"/>
  <c r="U7" i="13" s="1"/>
  <c r="AB42" i="3"/>
  <c r="U8" i="11" s="1"/>
  <c r="AB48" i="3"/>
  <c r="U7" i="12" s="1"/>
  <c r="AB56" i="3"/>
  <c r="U8" i="13" s="1"/>
  <c r="AB62" i="3"/>
  <c r="U7" i="14" s="1"/>
  <c r="AB70" i="3"/>
  <c r="U8" i="15" s="1"/>
  <c r="AB76" i="3"/>
  <c r="U7" i="16" s="1"/>
  <c r="AB63" i="3"/>
  <c r="U8" i="14" s="1"/>
  <c r="AB69" i="3"/>
  <c r="U7" i="15" s="1"/>
  <c r="AB77" i="3"/>
  <c r="U8" i="16" s="1"/>
  <c r="AB83" i="3"/>
  <c r="U7" i="17" s="1"/>
  <c r="AB84" i="3"/>
  <c r="U8" i="17" s="1"/>
  <c r="AB91" i="3"/>
  <c r="U8" i="18" s="1"/>
  <c r="AB90" i="3"/>
  <c r="U7" i="18" s="1"/>
  <c r="AB20" i="3"/>
  <c r="U7" i="8" s="1"/>
  <c r="AB27" i="3"/>
  <c r="U7" i="9" s="1"/>
  <c r="AB28" i="3"/>
  <c r="U8" i="9" s="1"/>
  <c r="AB13" i="3"/>
  <c r="U7" i="2" s="1"/>
  <c r="AB16" i="3"/>
  <c r="U3" i="8" s="1"/>
  <c r="AB14" i="3"/>
  <c r="U8" i="2" s="1"/>
  <c r="AB21" i="3"/>
  <c r="U8" i="8" s="1"/>
  <c r="AB89" i="3"/>
  <c r="U6" i="18" s="1"/>
  <c r="AB87" i="3"/>
  <c r="U4" i="18" s="1"/>
  <c r="AB40" i="3"/>
  <c r="U6" i="11" s="1"/>
  <c r="AB86" i="3"/>
  <c r="U3" i="18" s="1"/>
  <c r="AB85" i="3"/>
  <c r="U2" i="18" s="1"/>
  <c r="AB88" i="3"/>
  <c r="AB51" i="3"/>
  <c r="AB60" i="3"/>
  <c r="U5" i="14" s="1"/>
  <c r="AB39" i="3"/>
  <c r="U5" i="11" s="1"/>
  <c r="AB73" i="3"/>
  <c r="U4" i="16" s="1"/>
  <c r="AB68" i="3"/>
  <c r="U6" i="15" s="1"/>
  <c r="AB64" i="3"/>
  <c r="U2" i="15" s="1"/>
  <c r="AB50" i="3"/>
  <c r="U2" i="13" s="1"/>
  <c r="AB74" i="3"/>
  <c r="U5" i="16" s="1"/>
  <c r="AB59" i="3"/>
  <c r="U4" i="14" s="1"/>
  <c r="AB44" i="3"/>
  <c r="U3" i="12" s="1"/>
  <c r="AB80" i="3"/>
  <c r="U4" i="17" s="1"/>
  <c r="AB43" i="3"/>
  <c r="U2" i="12" s="1"/>
  <c r="AB72" i="3"/>
  <c r="U3" i="16" s="1"/>
  <c r="AB53" i="3"/>
  <c r="U5" i="13" s="1"/>
  <c r="AB25" i="3"/>
  <c r="U5" i="9" s="1"/>
  <c r="AB46" i="3"/>
  <c r="U5" i="12" s="1"/>
  <c r="AB75" i="3"/>
  <c r="U6" i="16" s="1"/>
  <c r="AB66" i="3"/>
  <c r="U4" i="15" s="1"/>
  <c r="AB54" i="3"/>
  <c r="U6" i="13" s="1"/>
  <c r="AB65" i="3"/>
  <c r="U3" i="15" s="1"/>
  <c r="AB58" i="3"/>
  <c r="U3" i="14" s="1"/>
  <c r="AB37" i="3"/>
  <c r="U3" i="11" s="1"/>
  <c r="AB61" i="3"/>
  <c r="U6" i="14" s="1"/>
  <c r="AB36" i="3"/>
  <c r="U2" i="11" s="1"/>
  <c r="AB32" i="3"/>
  <c r="U5" i="10" s="1"/>
  <c r="AB47" i="3"/>
  <c r="U6" i="12" s="1"/>
  <c r="AB38" i="3"/>
  <c r="U4" i="11" s="1"/>
  <c r="AB17" i="3"/>
  <c r="U4" i="8" s="1"/>
  <c r="AB45" i="3"/>
  <c r="U4" i="12" s="1"/>
  <c r="AB67" i="3"/>
  <c r="U5" i="15" s="1"/>
  <c r="AB71" i="3"/>
  <c r="U2" i="16" s="1"/>
  <c r="AB57" i="3"/>
  <c r="U2" i="14" s="1"/>
  <c r="AB52" i="3"/>
  <c r="U4" i="13" s="1"/>
  <c r="AB18" i="3"/>
  <c r="U5" i="8" s="1"/>
  <c r="AB31" i="3"/>
  <c r="U4" i="10" s="1"/>
  <c r="AB24" i="3"/>
  <c r="U4" i="9" s="1"/>
  <c r="AB81" i="3"/>
  <c r="U5" i="17" s="1"/>
  <c r="AB79" i="3"/>
  <c r="U3" i="17" s="1"/>
  <c r="AB82" i="3"/>
  <c r="U6" i="17" s="1"/>
  <c r="AB29" i="3"/>
  <c r="U2" i="10" s="1"/>
  <c r="AB26" i="3"/>
  <c r="U6" i="9" s="1"/>
  <c r="AB33" i="3"/>
  <c r="U6" i="10" s="1"/>
  <c r="AB30" i="3"/>
  <c r="U3" i="10" s="1"/>
  <c r="AB22" i="3"/>
  <c r="U2" i="9" s="1"/>
  <c r="AB15" i="3"/>
  <c r="U2" i="8" s="1"/>
  <c r="AB19" i="3"/>
  <c r="U6" i="8" s="1"/>
  <c r="AB78" i="3"/>
  <c r="U2" i="17" s="1"/>
  <c r="AB23" i="3"/>
  <c r="U3" i="9" s="1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 s="1"/>
  <c r="U3" i="13"/>
  <c r="U5" i="18"/>
  <c r="AB11" i="3"/>
  <c r="U5" i="2" s="1"/>
  <c r="AC34" i="3" l="1"/>
  <c r="V7" i="10" s="1"/>
  <c r="AC35" i="3"/>
  <c r="V8" i="10" s="1"/>
  <c r="AC56" i="3"/>
  <c r="V8" i="13" s="1"/>
  <c r="AC41" i="3"/>
  <c r="V7" i="11" s="1"/>
  <c r="AC49" i="3"/>
  <c r="V8" i="12" s="1"/>
  <c r="AC55" i="3"/>
  <c r="V7" i="13" s="1"/>
  <c r="AC42" i="3"/>
  <c r="V8" i="11" s="1"/>
  <c r="AC48" i="3"/>
  <c r="V7" i="12" s="1"/>
  <c r="AC83" i="3"/>
  <c r="V7" i="17" s="1"/>
  <c r="AC62" i="3"/>
  <c r="V7" i="14" s="1"/>
  <c r="AC70" i="3"/>
  <c r="V8" i="15" s="1"/>
  <c r="AC76" i="3"/>
  <c r="V7" i="16" s="1"/>
  <c r="AC63" i="3"/>
  <c r="V8" i="14" s="1"/>
  <c r="AC69" i="3"/>
  <c r="V7" i="15" s="1"/>
  <c r="AC77" i="3"/>
  <c r="V8" i="16" s="1"/>
  <c r="AC90" i="3"/>
  <c r="V7" i="18" s="1"/>
  <c r="AC91" i="3"/>
  <c r="V8" i="18" s="1"/>
  <c r="AC20" i="3"/>
  <c r="V7" i="8" s="1"/>
  <c r="AC27" i="3"/>
  <c r="V7" i="9" s="1"/>
  <c r="AC28" i="3"/>
  <c r="V8" i="9" s="1"/>
  <c r="AC84" i="3"/>
  <c r="V8" i="17" s="1"/>
  <c r="AC13" i="3"/>
  <c r="V7" i="2" s="1"/>
  <c r="AC16" i="3"/>
  <c r="V3" i="8" s="1"/>
  <c r="AC14" i="3"/>
  <c r="V8" i="2" s="1"/>
  <c r="AC89" i="3"/>
  <c r="V6" i="18" s="1"/>
  <c r="AC87" i="3"/>
  <c r="AC88" i="3"/>
  <c r="V5" i="18" s="1"/>
  <c r="AC86" i="3"/>
  <c r="V3" i="18" s="1"/>
  <c r="AC40" i="3"/>
  <c r="V6" i="11" s="1"/>
  <c r="AC85" i="3"/>
  <c r="V2" i="18" s="1"/>
  <c r="AC21" i="3"/>
  <c r="V8" i="8" s="1"/>
  <c r="AC51" i="3"/>
  <c r="V3" i="13" s="1"/>
  <c r="AC50" i="3"/>
  <c r="V2" i="13" s="1"/>
  <c r="AC60" i="3"/>
  <c r="V5" i="14" s="1"/>
  <c r="AC39" i="3"/>
  <c r="V5" i="11" s="1"/>
  <c r="AC68" i="3"/>
  <c r="V6" i="15" s="1"/>
  <c r="AC64" i="3"/>
  <c r="V2" i="15" s="1"/>
  <c r="AC74" i="3"/>
  <c r="V5" i="16" s="1"/>
  <c r="AC44" i="3"/>
  <c r="V3" i="12" s="1"/>
  <c r="AC80" i="3"/>
  <c r="V4" i="17" s="1"/>
  <c r="AC59" i="3"/>
  <c r="V4" i="14" s="1"/>
  <c r="AC73" i="3"/>
  <c r="V4" i="16" s="1"/>
  <c r="AC54" i="3"/>
  <c r="V6" i="13" s="1"/>
  <c r="AC36" i="3"/>
  <c r="V2" i="11" s="1"/>
  <c r="AC65" i="3"/>
  <c r="V3" i="15" s="1"/>
  <c r="AC72" i="3"/>
  <c r="V3" i="16" s="1"/>
  <c r="AC66" i="3"/>
  <c r="V4" i="15" s="1"/>
  <c r="AC45" i="3"/>
  <c r="V4" i="12" s="1"/>
  <c r="AC47" i="3"/>
  <c r="V6" i="12" s="1"/>
  <c r="AC58" i="3"/>
  <c r="V3" i="14" s="1"/>
  <c r="AC53" i="3"/>
  <c r="V5" i="13" s="1"/>
  <c r="AC37" i="3"/>
  <c r="V3" i="11" s="1"/>
  <c r="AC61" i="3"/>
  <c r="V6" i="14" s="1"/>
  <c r="AC38" i="3"/>
  <c r="V4" i="11" s="1"/>
  <c r="AC67" i="3"/>
  <c r="V5" i="15" s="1"/>
  <c r="AC17" i="3"/>
  <c r="V4" i="8" s="1"/>
  <c r="AC75" i="3"/>
  <c r="V6" i="16" s="1"/>
  <c r="AC32" i="3"/>
  <c r="V5" i="10" s="1"/>
  <c r="AC43" i="3"/>
  <c r="V2" i="12" s="1"/>
  <c r="AC25" i="3"/>
  <c r="V5" i="9" s="1"/>
  <c r="AC46" i="3"/>
  <c r="V5" i="12" s="1"/>
  <c r="AC71" i="3"/>
  <c r="V2" i="16" s="1"/>
  <c r="AC57" i="3"/>
  <c r="V2" i="14" s="1"/>
  <c r="AC52" i="3"/>
  <c r="V4" i="13" s="1"/>
  <c r="AC18" i="3"/>
  <c r="V5" i="8" s="1"/>
  <c r="AC31" i="3"/>
  <c r="V4" i="10" s="1"/>
  <c r="AC24" i="3"/>
  <c r="V4" i="9" s="1"/>
  <c r="AC81" i="3"/>
  <c r="V5" i="17" s="1"/>
  <c r="AC82" i="3"/>
  <c r="V6" i="17" s="1"/>
  <c r="AC79" i="3"/>
  <c r="V3" i="17" s="1"/>
  <c r="AC33" i="3"/>
  <c r="V6" i="10" s="1"/>
  <c r="AC78" i="3"/>
  <c r="V2" i="17" s="1"/>
  <c r="AC29" i="3"/>
  <c r="V2" i="10" s="1"/>
  <c r="AC30" i="3"/>
  <c r="V3" i="10" s="1"/>
  <c r="AC15" i="3"/>
  <c r="V2" i="8" s="1"/>
  <c r="AC22" i="3"/>
  <c r="V2" i="9" s="1"/>
  <c r="AC23" i="3"/>
  <c r="V3" i="9" s="1"/>
  <c r="AC26" i="3"/>
  <c r="V6" i="9" s="1"/>
  <c r="AC19" i="3"/>
  <c r="V6" i="8" s="1"/>
  <c r="AD7" i="3"/>
  <c r="AD12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 s="1"/>
  <c r="V4" i="18"/>
  <c r="AC11" i="3"/>
  <c r="V5" i="2" s="1"/>
  <c r="AC8" i="3"/>
  <c r="V2" i="2" s="1"/>
  <c r="AC9" i="3"/>
  <c r="V3" i="2" s="1"/>
  <c r="AC12" i="3"/>
  <c r="V6" i="2" s="1"/>
  <c r="AD9" i="3" l="1"/>
  <c r="W3" i="2" s="1"/>
  <c r="AD8" i="3"/>
  <c r="W2" i="2" s="1"/>
  <c r="AD34" i="3"/>
  <c r="W7" i="10" s="1"/>
  <c r="AD35" i="3"/>
  <c r="W8" i="10" s="1"/>
  <c r="AD42" i="3"/>
  <c r="W8" i="11" s="1"/>
  <c r="AD48" i="3"/>
  <c r="W7" i="12" s="1"/>
  <c r="AD56" i="3"/>
  <c r="W8" i="13" s="1"/>
  <c r="AD62" i="3"/>
  <c r="W7" i="14" s="1"/>
  <c r="AD41" i="3"/>
  <c r="W7" i="11" s="1"/>
  <c r="AD49" i="3"/>
  <c r="W8" i="12" s="1"/>
  <c r="AD55" i="3"/>
  <c r="W7" i="13" s="1"/>
  <c r="AD63" i="3"/>
  <c r="W8" i="14" s="1"/>
  <c r="AD69" i="3"/>
  <c r="W7" i="15" s="1"/>
  <c r="AD77" i="3"/>
  <c r="W8" i="16" s="1"/>
  <c r="AD83" i="3"/>
  <c r="W7" i="17" s="1"/>
  <c r="AD70" i="3"/>
  <c r="W8" i="15" s="1"/>
  <c r="AD76" i="3"/>
  <c r="W7" i="16" s="1"/>
  <c r="AD90" i="3"/>
  <c r="W7" i="18" s="1"/>
  <c r="AD91" i="3"/>
  <c r="W8" i="18" s="1"/>
  <c r="AD20" i="3"/>
  <c r="W7" i="8" s="1"/>
  <c r="AD84" i="3"/>
  <c r="W8" i="17" s="1"/>
  <c r="AD27" i="3"/>
  <c r="W7" i="9" s="1"/>
  <c r="AD28" i="3"/>
  <c r="W8" i="9" s="1"/>
  <c r="AD13" i="3"/>
  <c r="W7" i="2" s="1"/>
  <c r="AD16" i="3"/>
  <c r="W3" i="8" s="1"/>
  <c r="AD14" i="3"/>
  <c r="W8" i="2" s="1"/>
  <c r="AD21" i="3"/>
  <c r="W8" i="8" s="1"/>
  <c r="AD51" i="3"/>
  <c r="W3" i="13" s="1"/>
  <c r="AD85" i="3"/>
  <c r="W2" i="18" s="1"/>
  <c r="AD89" i="3"/>
  <c r="W6" i="18" s="1"/>
  <c r="AD87" i="3"/>
  <c r="W4" i="18" s="1"/>
  <c r="AD88" i="3"/>
  <c r="W5" i="18" s="1"/>
  <c r="AD40" i="3"/>
  <c r="AD86" i="3"/>
  <c r="W3" i="18" s="1"/>
  <c r="AD50" i="3"/>
  <c r="W2" i="13" s="1"/>
  <c r="AD74" i="3"/>
  <c r="W5" i="16" s="1"/>
  <c r="AD60" i="3"/>
  <c r="W5" i="14" s="1"/>
  <c r="AD44" i="3"/>
  <c r="W3" i="12" s="1"/>
  <c r="AD39" i="3"/>
  <c r="W5" i="11" s="1"/>
  <c r="AD80" i="3"/>
  <c r="W4" i="17" s="1"/>
  <c r="AD73" i="3"/>
  <c r="W4" i="16" s="1"/>
  <c r="AD64" i="3"/>
  <c r="W2" i="15" s="1"/>
  <c r="AD68" i="3"/>
  <c r="W6" i="15" s="1"/>
  <c r="AD59" i="3"/>
  <c r="W4" i="14" s="1"/>
  <c r="AD54" i="3"/>
  <c r="W6" i="13" s="1"/>
  <c r="AD36" i="3"/>
  <c r="W2" i="11" s="1"/>
  <c r="AD43" i="3"/>
  <c r="W2" i="12" s="1"/>
  <c r="AD38" i="3"/>
  <c r="W4" i="11" s="1"/>
  <c r="AD25" i="3"/>
  <c r="W5" i="9" s="1"/>
  <c r="AD75" i="3"/>
  <c r="W6" i="16" s="1"/>
  <c r="AD65" i="3"/>
  <c r="W3" i="15" s="1"/>
  <c r="AD47" i="3"/>
  <c r="W6" i="12" s="1"/>
  <c r="AD58" i="3"/>
  <c r="W3" i="14" s="1"/>
  <c r="AD17" i="3"/>
  <c r="W4" i="8" s="1"/>
  <c r="AD46" i="3"/>
  <c r="W5" i="12" s="1"/>
  <c r="AD71" i="3"/>
  <c r="W2" i="16" s="1"/>
  <c r="AD66" i="3"/>
  <c r="W4" i="15" s="1"/>
  <c r="AD32" i="3"/>
  <c r="W5" i="10" s="1"/>
  <c r="AD72" i="3"/>
  <c r="W3" i="16" s="1"/>
  <c r="AD53" i="3"/>
  <c r="W5" i="13" s="1"/>
  <c r="AD61" i="3"/>
  <c r="W6" i="14" s="1"/>
  <c r="AD45" i="3"/>
  <c r="W4" i="12" s="1"/>
  <c r="AD67" i="3"/>
  <c r="W5" i="15" s="1"/>
  <c r="AD37" i="3"/>
  <c r="W3" i="11" s="1"/>
  <c r="AD57" i="3"/>
  <c r="W2" i="14" s="1"/>
  <c r="AD52" i="3"/>
  <c r="W4" i="13" s="1"/>
  <c r="AD18" i="3"/>
  <c r="W5" i="8" s="1"/>
  <c r="AD24" i="3"/>
  <c r="W4" i="9" s="1"/>
  <c r="AD31" i="3"/>
  <c r="W4" i="10" s="1"/>
  <c r="AD81" i="3"/>
  <c r="W5" i="17" s="1"/>
  <c r="AD82" i="3"/>
  <c r="W6" i="17" s="1"/>
  <c r="AD79" i="3"/>
  <c r="W3" i="17" s="1"/>
  <c r="AD33" i="3"/>
  <c r="W6" i="10" s="1"/>
  <c r="AD78" i="3"/>
  <c r="W2" i="17" s="1"/>
  <c r="AD29" i="3"/>
  <c r="W2" i="10" s="1"/>
  <c r="AD26" i="3"/>
  <c r="W6" i="9" s="1"/>
  <c r="AD30" i="3"/>
  <c r="W3" i="10" s="1"/>
  <c r="AD23" i="3"/>
  <c r="W3" i="9" s="1"/>
  <c r="AD15" i="3"/>
  <c r="W2" i="8" s="1"/>
  <c r="AD22" i="3"/>
  <c r="W2" i="9" s="1"/>
  <c r="AD19" i="3"/>
  <c r="W6" i="8" s="1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 s="1"/>
  <c r="W6" i="11"/>
  <c r="AD11" i="3"/>
  <c r="W5" i="2" s="1"/>
  <c r="AE34" i="3" l="1"/>
  <c r="X7" i="10" s="1"/>
  <c r="AE35" i="3"/>
  <c r="X8" i="10" s="1"/>
  <c r="AE55" i="3"/>
  <c r="X7" i="13" s="1"/>
  <c r="AE42" i="3"/>
  <c r="X8" i="11" s="1"/>
  <c r="AE48" i="3"/>
  <c r="X7" i="12" s="1"/>
  <c r="AE56" i="3"/>
  <c r="X8" i="13" s="1"/>
  <c r="AE41" i="3"/>
  <c r="X7" i="11" s="1"/>
  <c r="AE49" i="3"/>
  <c r="X8" i="12" s="1"/>
  <c r="AE63" i="3"/>
  <c r="X8" i="14" s="1"/>
  <c r="AE69" i="3"/>
  <c r="X7" i="15" s="1"/>
  <c r="AE77" i="3"/>
  <c r="X8" i="16" s="1"/>
  <c r="AE62" i="3"/>
  <c r="X7" i="14" s="1"/>
  <c r="AE83" i="3"/>
  <c r="X7" i="17" s="1"/>
  <c r="AE70" i="3"/>
  <c r="X8" i="15" s="1"/>
  <c r="AE76" i="3"/>
  <c r="X7" i="16" s="1"/>
  <c r="AE91" i="3"/>
  <c r="X8" i="18" s="1"/>
  <c r="AE90" i="3"/>
  <c r="X7" i="18" s="1"/>
  <c r="AE27" i="3"/>
  <c r="X7" i="9" s="1"/>
  <c r="AE84" i="3"/>
  <c r="X8" i="17" s="1"/>
  <c r="AE20" i="3"/>
  <c r="X7" i="8" s="1"/>
  <c r="AE28" i="3"/>
  <c r="X8" i="9" s="1"/>
  <c r="AE13" i="3"/>
  <c r="X7" i="2" s="1"/>
  <c r="AE16" i="3"/>
  <c r="X3" i="8" s="1"/>
  <c r="AE14" i="3"/>
  <c r="X8" i="2" s="1"/>
  <c r="AE21" i="3"/>
  <c r="X8" i="8" s="1"/>
  <c r="AE86" i="3"/>
  <c r="AE85" i="3"/>
  <c r="AE89" i="3"/>
  <c r="X6" i="18" s="1"/>
  <c r="AE51" i="3"/>
  <c r="X3" i="13" s="1"/>
  <c r="AE87" i="3"/>
  <c r="X4" i="18" s="1"/>
  <c r="AE50" i="3"/>
  <c r="X2" i="13" s="1"/>
  <c r="AE88" i="3"/>
  <c r="X5" i="18" s="1"/>
  <c r="AE40" i="3"/>
  <c r="X6" i="11" s="1"/>
  <c r="AE59" i="3"/>
  <c r="X4" i="14" s="1"/>
  <c r="AE54" i="3"/>
  <c r="X6" i="13" s="1"/>
  <c r="AE60" i="3"/>
  <c r="X5" i="14" s="1"/>
  <c r="AE80" i="3"/>
  <c r="X4" i="17" s="1"/>
  <c r="AE64" i="3"/>
  <c r="X2" i="15" s="1"/>
  <c r="AE44" i="3"/>
  <c r="X3" i="12" s="1"/>
  <c r="AE39" i="3"/>
  <c r="X5" i="11" s="1"/>
  <c r="AE73" i="3"/>
  <c r="X4" i="16" s="1"/>
  <c r="AE74" i="3"/>
  <c r="X5" i="16" s="1"/>
  <c r="AE68" i="3"/>
  <c r="X6" i="15" s="1"/>
  <c r="AE38" i="3"/>
  <c r="X4" i="11" s="1"/>
  <c r="AE67" i="3"/>
  <c r="X5" i="15" s="1"/>
  <c r="AE53" i="3"/>
  <c r="X5" i="13" s="1"/>
  <c r="AE66" i="3"/>
  <c r="X4" i="15" s="1"/>
  <c r="AE57" i="3"/>
  <c r="X2" i="14" s="1"/>
  <c r="AE52" i="3"/>
  <c r="X4" i="13" s="1"/>
  <c r="AE45" i="3"/>
  <c r="X4" i="12" s="1"/>
  <c r="AE36" i="3"/>
  <c r="X2" i="11" s="1"/>
  <c r="AE25" i="3"/>
  <c r="X5" i="9" s="1"/>
  <c r="AE17" i="3"/>
  <c r="X4" i="8" s="1"/>
  <c r="AE71" i="3"/>
  <c r="X2" i="16" s="1"/>
  <c r="AE65" i="3"/>
  <c r="X3" i="15" s="1"/>
  <c r="AE43" i="3"/>
  <c r="X2" i="12" s="1"/>
  <c r="AE58" i="3"/>
  <c r="X3" i="14" s="1"/>
  <c r="AE75" i="3"/>
  <c r="X6" i="16" s="1"/>
  <c r="AE32" i="3"/>
  <c r="X5" i="10" s="1"/>
  <c r="AE47" i="3"/>
  <c r="X6" i="12" s="1"/>
  <c r="AE72" i="3"/>
  <c r="X3" i="16" s="1"/>
  <c r="AE46" i="3"/>
  <c r="X5" i="12" s="1"/>
  <c r="AE37" i="3"/>
  <c r="X3" i="11" s="1"/>
  <c r="AE61" i="3"/>
  <c r="X6" i="14" s="1"/>
  <c r="AE18" i="3"/>
  <c r="X5" i="8" s="1"/>
  <c r="AE82" i="3"/>
  <c r="X6" i="17" s="1"/>
  <c r="AE24" i="3"/>
  <c r="X4" i="9" s="1"/>
  <c r="AE81" i="3"/>
  <c r="X5" i="17" s="1"/>
  <c r="AE31" i="3"/>
  <c r="X4" i="10" s="1"/>
  <c r="AE79" i="3"/>
  <c r="X3" i="17" s="1"/>
  <c r="AE33" i="3"/>
  <c r="X6" i="10" s="1"/>
  <c r="AE22" i="3"/>
  <c r="X2" i="9" s="1"/>
  <c r="AE26" i="3"/>
  <c r="X6" i="9" s="1"/>
  <c r="AE29" i="3"/>
  <c r="X2" i="10" s="1"/>
  <c r="AE23" i="3"/>
  <c r="X3" i="9" s="1"/>
  <c r="AE15" i="3"/>
  <c r="X2" i="8" s="1"/>
  <c r="AE78" i="3"/>
  <c r="X2" i="17" s="1"/>
  <c r="AE30" i="3"/>
  <c r="X3" i="10" s="1"/>
  <c r="AE19" i="3"/>
  <c r="X6" i="8" s="1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 s="1"/>
  <c r="X2" i="18"/>
  <c r="X3" i="18"/>
  <c r="AE11" i="3"/>
  <c r="X5" i="2" s="1"/>
  <c r="AE12" i="3"/>
  <c r="X6" i="2" s="1"/>
  <c r="AE9" i="3"/>
  <c r="X3" i="2" s="1"/>
  <c r="AE8" i="3"/>
  <c r="X2" i="2" s="1"/>
  <c r="AF34" i="3" l="1"/>
  <c r="Y7" i="10" s="1"/>
  <c r="AF35" i="3"/>
  <c r="Y8" i="10" s="1"/>
  <c r="AF41" i="3"/>
  <c r="Y7" i="11" s="1"/>
  <c r="AF49" i="3"/>
  <c r="Y8" i="12" s="1"/>
  <c r="AF55" i="3"/>
  <c r="Y7" i="13" s="1"/>
  <c r="AF42" i="3"/>
  <c r="Y8" i="11" s="1"/>
  <c r="AF48" i="3"/>
  <c r="Y7" i="12" s="1"/>
  <c r="AF56" i="3"/>
  <c r="Y8" i="13" s="1"/>
  <c r="AF70" i="3"/>
  <c r="Y8" i="15" s="1"/>
  <c r="AF76" i="3"/>
  <c r="Y7" i="16" s="1"/>
  <c r="AF63" i="3"/>
  <c r="Y8" i="14" s="1"/>
  <c r="AF69" i="3"/>
  <c r="Y7" i="15" s="1"/>
  <c r="AF77" i="3"/>
  <c r="Y8" i="16" s="1"/>
  <c r="AF62" i="3"/>
  <c r="Y7" i="14" s="1"/>
  <c r="AF83" i="3"/>
  <c r="Y7" i="17" s="1"/>
  <c r="AF91" i="3"/>
  <c r="Y8" i="18" s="1"/>
  <c r="AF84" i="3"/>
  <c r="Y8" i="17" s="1"/>
  <c r="AF90" i="3"/>
  <c r="Y7" i="18" s="1"/>
  <c r="AF27" i="3"/>
  <c r="Y7" i="9" s="1"/>
  <c r="AF20" i="3"/>
  <c r="Y7" i="8" s="1"/>
  <c r="AF28" i="3"/>
  <c r="Y8" i="9" s="1"/>
  <c r="AF13" i="3"/>
  <c r="Y7" i="2" s="1"/>
  <c r="AF16" i="3"/>
  <c r="Y3" i="8" s="1"/>
  <c r="AF21" i="3"/>
  <c r="Y8" i="8" s="1"/>
  <c r="AF14" i="3"/>
  <c r="Y8" i="2" s="1"/>
  <c r="AF51" i="3"/>
  <c r="Y3" i="13" s="1"/>
  <c r="AF89" i="3"/>
  <c r="AF87" i="3"/>
  <c r="Y4" i="18" s="1"/>
  <c r="AF40" i="3"/>
  <c r="Y6" i="11" s="1"/>
  <c r="AF50" i="3"/>
  <c r="Y2" i="13" s="1"/>
  <c r="AF88" i="3"/>
  <c r="Y5" i="18" s="1"/>
  <c r="AF86" i="3"/>
  <c r="Y3" i="18" s="1"/>
  <c r="AF85" i="3"/>
  <c r="Y2" i="18" s="1"/>
  <c r="AF44" i="3"/>
  <c r="Y3" i="12" s="1"/>
  <c r="AF60" i="3"/>
  <c r="Y5" i="14" s="1"/>
  <c r="AF39" i="3"/>
  <c r="Y5" i="11" s="1"/>
  <c r="AF73" i="3"/>
  <c r="Y4" i="16" s="1"/>
  <c r="AF68" i="3"/>
  <c r="Y6" i="15" s="1"/>
  <c r="AF64" i="3"/>
  <c r="Y2" i="15" s="1"/>
  <c r="AF74" i="3"/>
  <c r="Y5" i="16" s="1"/>
  <c r="AF80" i="3"/>
  <c r="Y4" i="17" s="1"/>
  <c r="AF59" i="3"/>
  <c r="Y4" i="14" s="1"/>
  <c r="AF45" i="3"/>
  <c r="Y4" i="12" s="1"/>
  <c r="AF72" i="3"/>
  <c r="Y3" i="16" s="1"/>
  <c r="AF67" i="3"/>
  <c r="Y5" i="15" s="1"/>
  <c r="AF53" i="3"/>
  <c r="Y5" i="13" s="1"/>
  <c r="AF75" i="3"/>
  <c r="Y6" i="16" s="1"/>
  <c r="AF71" i="3"/>
  <c r="Y2" i="16" s="1"/>
  <c r="AF57" i="3"/>
  <c r="Y2" i="14" s="1"/>
  <c r="AF52" i="3"/>
  <c r="Y4" i="13" s="1"/>
  <c r="AF43" i="3"/>
  <c r="Y2" i="12" s="1"/>
  <c r="AF25" i="3"/>
  <c r="Y5" i="9" s="1"/>
  <c r="AF66" i="3"/>
  <c r="Y4" i="15" s="1"/>
  <c r="AF54" i="3"/>
  <c r="Y6" i="13" s="1"/>
  <c r="AF36" i="3"/>
  <c r="Y2" i="11" s="1"/>
  <c r="AF65" i="3"/>
  <c r="Y3" i="15" s="1"/>
  <c r="AF58" i="3"/>
  <c r="Y3" i="14" s="1"/>
  <c r="AF46" i="3"/>
  <c r="Y5" i="12" s="1"/>
  <c r="AF37" i="3"/>
  <c r="Y3" i="11" s="1"/>
  <c r="AF61" i="3"/>
  <c r="Y6" i="14" s="1"/>
  <c r="AF32" i="3"/>
  <c r="Y5" i="10" s="1"/>
  <c r="AF47" i="3"/>
  <c r="Y6" i="12" s="1"/>
  <c r="AF38" i="3"/>
  <c r="Y4" i="11" s="1"/>
  <c r="AF17" i="3"/>
  <c r="Y4" i="8" s="1"/>
  <c r="AF18" i="3"/>
  <c r="Y5" i="8" s="1"/>
  <c r="AF82" i="3"/>
  <c r="Y6" i="17" s="1"/>
  <c r="AF31" i="3"/>
  <c r="Y4" i="10" s="1"/>
  <c r="AF24" i="3"/>
  <c r="Y4" i="9" s="1"/>
  <c r="AF81" i="3"/>
  <c r="Y5" i="17" s="1"/>
  <c r="AF79" i="3"/>
  <c r="Y3" i="17" s="1"/>
  <c r="AF33" i="3"/>
  <c r="Y6" i="10" s="1"/>
  <c r="AF23" i="3"/>
  <c r="Y3" i="9" s="1"/>
  <c r="AF78" i="3"/>
  <c r="Y2" i="17" s="1"/>
  <c r="AF29" i="3"/>
  <c r="Y2" i="10" s="1"/>
  <c r="AF22" i="3"/>
  <c r="Y2" i="9" s="1"/>
  <c r="AF30" i="3"/>
  <c r="Y3" i="10" s="1"/>
  <c r="AF26" i="3"/>
  <c r="Y6" i="9" s="1"/>
  <c r="AF19" i="3"/>
  <c r="Y6" i="8" s="1"/>
  <c r="AF15" i="3"/>
  <c r="Y2" i="8" s="1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 s="1"/>
  <c r="Y6" i="18"/>
  <c r="AF11" i="3"/>
  <c r="Y5" i="2" s="1"/>
  <c r="AF12" i="3"/>
  <c r="Y6" i="2" s="1"/>
  <c r="AF9" i="3"/>
  <c r="Y3" i="2" s="1"/>
  <c r="AF8" i="3"/>
  <c r="Y2" i="2" s="1"/>
  <c r="AG34" i="3" l="1"/>
  <c r="Z7" i="10" s="1"/>
  <c r="AG35" i="3"/>
  <c r="Z8" i="10" s="1"/>
  <c r="AG56" i="3"/>
  <c r="Z8" i="13" s="1"/>
  <c r="AG41" i="3"/>
  <c r="Z7" i="11" s="1"/>
  <c r="AG49" i="3"/>
  <c r="Z8" i="12" s="1"/>
  <c r="AG55" i="3"/>
  <c r="Z7" i="13" s="1"/>
  <c r="AG42" i="3"/>
  <c r="Z8" i="11" s="1"/>
  <c r="AG48" i="3"/>
  <c r="Z7" i="12" s="1"/>
  <c r="AG62" i="3"/>
  <c r="Z7" i="14" s="1"/>
  <c r="AG70" i="3"/>
  <c r="Z8" i="15" s="1"/>
  <c r="AG76" i="3"/>
  <c r="Z7" i="16" s="1"/>
  <c r="AG63" i="3"/>
  <c r="Z8" i="14" s="1"/>
  <c r="AG69" i="3"/>
  <c r="Z7" i="15" s="1"/>
  <c r="AG77" i="3"/>
  <c r="Z8" i="16" s="1"/>
  <c r="AG90" i="3"/>
  <c r="Z7" i="18" s="1"/>
  <c r="AG91" i="3"/>
  <c r="Z8" i="18" s="1"/>
  <c r="AG83" i="3"/>
  <c r="Z7" i="17" s="1"/>
  <c r="AG20" i="3"/>
  <c r="Z7" i="8" s="1"/>
  <c r="AG27" i="3"/>
  <c r="Z7" i="9" s="1"/>
  <c r="AG28" i="3"/>
  <c r="Z8" i="9" s="1"/>
  <c r="AG84" i="3"/>
  <c r="Z8" i="17" s="1"/>
  <c r="AG13" i="3"/>
  <c r="Z7" i="2" s="1"/>
  <c r="AG16" i="3"/>
  <c r="Z3" i="8" s="1"/>
  <c r="AG21" i="3"/>
  <c r="Z8" i="8" s="1"/>
  <c r="AG14" i="3"/>
  <c r="Z8" i="2" s="1"/>
  <c r="AG51" i="3"/>
  <c r="AG40" i="3"/>
  <c r="AG89" i="3"/>
  <c r="Z6" i="18" s="1"/>
  <c r="AG87" i="3"/>
  <c r="Z4" i="18" s="1"/>
  <c r="AG88" i="3"/>
  <c r="Z5" i="18" s="1"/>
  <c r="AG86" i="3"/>
  <c r="Z3" i="18" s="1"/>
  <c r="AG85" i="3"/>
  <c r="AG73" i="3"/>
  <c r="Z4" i="16" s="1"/>
  <c r="AG50" i="3"/>
  <c r="Z2" i="13" s="1"/>
  <c r="AG60" i="3"/>
  <c r="Z5" i="14" s="1"/>
  <c r="AG39" i="3"/>
  <c r="Z5" i="11" s="1"/>
  <c r="AG68" i="3"/>
  <c r="Z6" i="15" s="1"/>
  <c r="AG44" i="3"/>
  <c r="Z3" i="12" s="1"/>
  <c r="AG64" i="3"/>
  <c r="Z2" i="15" s="1"/>
  <c r="AG74" i="3"/>
  <c r="Z5" i="16" s="1"/>
  <c r="AG80" i="3"/>
  <c r="Z4" i="17" s="1"/>
  <c r="AG59" i="3"/>
  <c r="Z4" i="14" s="1"/>
  <c r="AG54" i="3"/>
  <c r="Z6" i="13" s="1"/>
  <c r="AG45" i="3"/>
  <c r="Z4" i="12" s="1"/>
  <c r="AG38" i="3"/>
  <c r="Z4" i="11" s="1"/>
  <c r="AG72" i="3"/>
  <c r="Z3" i="16" s="1"/>
  <c r="AG67" i="3"/>
  <c r="Z5" i="15" s="1"/>
  <c r="AG71" i="3"/>
  <c r="Z2" i="16" s="1"/>
  <c r="AG57" i="3"/>
  <c r="Z2" i="14" s="1"/>
  <c r="AG32" i="3"/>
  <c r="Z5" i="10" s="1"/>
  <c r="AG47" i="3"/>
  <c r="Z6" i="12" s="1"/>
  <c r="AG25" i="3"/>
  <c r="Z5" i="9" s="1"/>
  <c r="AG46" i="3"/>
  <c r="Z5" i="12" s="1"/>
  <c r="AG66" i="3"/>
  <c r="Z4" i="15" s="1"/>
  <c r="AG52" i="3"/>
  <c r="Z4" i="13" s="1"/>
  <c r="AG36" i="3"/>
  <c r="Z2" i="11" s="1"/>
  <c r="AG65" i="3"/>
  <c r="Z3" i="15" s="1"/>
  <c r="AG43" i="3"/>
  <c r="Z2" i="12" s="1"/>
  <c r="AG58" i="3"/>
  <c r="Z3" i="14" s="1"/>
  <c r="AG53" i="3"/>
  <c r="Z5" i="13" s="1"/>
  <c r="AG37" i="3"/>
  <c r="Z3" i="11" s="1"/>
  <c r="AG61" i="3"/>
  <c r="Z6" i="14" s="1"/>
  <c r="AG17" i="3"/>
  <c r="Z4" i="8" s="1"/>
  <c r="AG75" i="3"/>
  <c r="Z6" i="16" s="1"/>
  <c r="AG18" i="3"/>
  <c r="Z5" i="8" s="1"/>
  <c r="AG31" i="3"/>
  <c r="Z4" i="10" s="1"/>
  <c r="AG24" i="3"/>
  <c r="Z4" i="9" s="1"/>
  <c r="AG81" i="3"/>
  <c r="Z5" i="17" s="1"/>
  <c r="AG82" i="3"/>
  <c r="Z6" i="17" s="1"/>
  <c r="AG79" i="3"/>
  <c r="Z3" i="17" s="1"/>
  <c r="AG33" i="3"/>
  <c r="Z6" i="10" s="1"/>
  <c r="AG30" i="3"/>
  <c r="Z3" i="10" s="1"/>
  <c r="AG78" i="3"/>
  <c r="Z2" i="17" s="1"/>
  <c r="AG29" i="3"/>
  <c r="Z2" i="10" s="1"/>
  <c r="AG15" i="3"/>
  <c r="Z2" i="8" s="1"/>
  <c r="AG22" i="3"/>
  <c r="Z2" i="9" s="1"/>
  <c r="AG26" i="3"/>
  <c r="Z6" i="9" s="1"/>
  <c r="AG19" i="3"/>
  <c r="Z6" i="8" s="1"/>
  <c r="AG23" i="3"/>
  <c r="Z3" i="9" s="1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 s="1"/>
  <c r="Z3" i="13"/>
  <c r="Z6" i="11"/>
  <c r="Z2" i="18"/>
  <c r="AG11" i="3"/>
  <c r="Z5" i="2" s="1"/>
  <c r="AG12" i="3"/>
  <c r="Z6" i="2" s="1"/>
  <c r="AG8" i="3"/>
  <c r="Z2" i="2" s="1"/>
  <c r="AG9" i="3"/>
  <c r="Z3" i="2" s="1"/>
  <c r="AH34" i="3" l="1"/>
  <c r="AA7" i="10" s="1"/>
  <c r="AH35" i="3"/>
  <c r="AA8" i="10" s="1"/>
  <c r="AH42" i="3"/>
  <c r="AA8" i="11" s="1"/>
  <c r="AH48" i="3"/>
  <c r="AA7" i="12" s="1"/>
  <c r="AH56" i="3"/>
  <c r="AA8" i="13" s="1"/>
  <c r="AH62" i="3"/>
  <c r="AA7" i="14" s="1"/>
  <c r="AH41" i="3"/>
  <c r="AA7" i="11" s="1"/>
  <c r="AH49" i="3"/>
  <c r="AA8" i="12" s="1"/>
  <c r="AH55" i="3"/>
  <c r="AA7" i="13" s="1"/>
  <c r="AH63" i="3"/>
  <c r="AA8" i="14" s="1"/>
  <c r="AH69" i="3"/>
  <c r="AA7" i="15" s="1"/>
  <c r="AH77" i="3"/>
  <c r="AA8" i="16" s="1"/>
  <c r="AH83" i="3"/>
  <c r="AA7" i="17" s="1"/>
  <c r="AH70" i="3"/>
  <c r="AA8" i="15" s="1"/>
  <c r="AH76" i="3"/>
  <c r="AA7" i="16" s="1"/>
  <c r="AH90" i="3"/>
  <c r="AA7" i="18" s="1"/>
  <c r="AH91" i="3"/>
  <c r="AA8" i="18" s="1"/>
  <c r="AH20" i="3"/>
  <c r="AA7" i="8" s="1"/>
  <c r="AH28" i="3"/>
  <c r="AA8" i="9" s="1"/>
  <c r="AH84" i="3"/>
  <c r="AA8" i="17" s="1"/>
  <c r="AH27" i="3"/>
  <c r="AA7" i="9" s="1"/>
  <c r="AH13" i="3"/>
  <c r="AA7" i="2" s="1"/>
  <c r="AH16" i="3"/>
  <c r="AA3" i="8" s="1"/>
  <c r="AH21" i="3"/>
  <c r="AA8" i="8" s="1"/>
  <c r="AH14" i="3"/>
  <c r="AA8" i="2" s="1"/>
  <c r="AH51" i="3"/>
  <c r="AH89" i="3"/>
  <c r="AA6" i="18" s="1"/>
  <c r="AH87" i="3"/>
  <c r="AA4" i="18" s="1"/>
  <c r="AH86" i="3"/>
  <c r="AA3" i="18" s="1"/>
  <c r="AH88" i="3"/>
  <c r="AA5" i="18" s="1"/>
  <c r="AH85" i="3"/>
  <c r="AA2" i="18" s="1"/>
  <c r="AH40" i="3"/>
  <c r="AA6" i="11" s="1"/>
  <c r="AH50" i="3"/>
  <c r="AA2" i="13" s="1"/>
  <c r="AH59" i="3"/>
  <c r="AA4" i="14" s="1"/>
  <c r="AH60" i="3"/>
  <c r="AA5" i="14" s="1"/>
  <c r="AH44" i="3"/>
  <c r="AA3" i="12" s="1"/>
  <c r="AH74" i="3"/>
  <c r="AA5" i="16" s="1"/>
  <c r="AH39" i="3"/>
  <c r="AA5" i="11" s="1"/>
  <c r="AH80" i="3"/>
  <c r="AA4" i="17" s="1"/>
  <c r="AH73" i="3"/>
  <c r="AA4" i="16" s="1"/>
  <c r="AH68" i="3"/>
  <c r="AA6" i="15" s="1"/>
  <c r="AH64" i="3"/>
  <c r="AA2" i="15" s="1"/>
  <c r="AH54" i="3"/>
  <c r="AA6" i="13" s="1"/>
  <c r="AH45" i="3"/>
  <c r="AA4" i="12" s="1"/>
  <c r="AH67" i="3"/>
  <c r="AA5" i="15" s="1"/>
  <c r="AH17" i="3"/>
  <c r="AA4" i="8" s="1"/>
  <c r="AH57" i="3"/>
  <c r="AA2" i="14" s="1"/>
  <c r="AH36" i="3"/>
  <c r="AA2" i="11" s="1"/>
  <c r="AH47" i="3"/>
  <c r="AA6" i="12" s="1"/>
  <c r="AH43" i="3"/>
  <c r="AA2" i="12" s="1"/>
  <c r="AH38" i="3"/>
  <c r="AA4" i="11" s="1"/>
  <c r="AH25" i="3"/>
  <c r="AA5" i="9" s="1"/>
  <c r="AH75" i="3"/>
  <c r="AA6" i="16" s="1"/>
  <c r="AH65" i="3"/>
  <c r="AA3" i="15" s="1"/>
  <c r="AH58" i="3"/>
  <c r="AA3" i="14" s="1"/>
  <c r="AH46" i="3"/>
  <c r="AA5" i="12" s="1"/>
  <c r="AH71" i="3"/>
  <c r="AA2" i="16" s="1"/>
  <c r="AH66" i="3"/>
  <c r="AA4" i="15" s="1"/>
  <c r="AH32" i="3"/>
  <c r="AA5" i="10" s="1"/>
  <c r="AH72" i="3"/>
  <c r="AA3" i="16" s="1"/>
  <c r="AH53" i="3"/>
  <c r="AA5" i="13" s="1"/>
  <c r="AH37" i="3"/>
  <c r="AA3" i="11" s="1"/>
  <c r="AH61" i="3"/>
  <c r="AA6" i="14" s="1"/>
  <c r="AH52" i="3"/>
  <c r="AA4" i="13" s="1"/>
  <c r="AH18" i="3"/>
  <c r="AA5" i="8" s="1"/>
  <c r="AH82" i="3"/>
  <c r="AA6" i="17" s="1"/>
  <c r="AH79" i="3"/>
  <c r="AA3" i="17" s="1"/>
  <c r="AH24" i="3"/>
  <c r="AA4" i="9" s="1"/>
  <c r="AH31" i="3"/>
  <c r="AA4" i="10" s="1"/>
  <c r="AH81" i="3"/>
  <c r="AA5" i="17" s="1"/>
  <c r="AH23" i="3"/>
  <c r="AA3" i="9" s="1"/>
  <c r="AH33" i="3"/>
  <c r="AA6" i="10" s="1"/>
  <c r="AH26" i="3"/>
  <c r="AA6" i="9" s="1"/>
  <c r="AH29" i="3"/>
  <c r="AA2" i="10" s="1"/>
  <c r="AH30" i="3"/>
  <c r="AA3" i="10" s="1"/>
  <c r="AH78" i="3"/>
  <c r="AA2" i="17" s="1"/>
  <c r="AH22" i="3"/>
  <c r="AA2" i="9" s="1"/>
  <c r="AH19" i="3"/>
  <c r="AA6" i="8" s="1"/>
  <c r="AH15" i="3"/>
  <c r="AA2" i="8" s="1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 s="1"/>
  <c r="AA3" i="13"/>
  <c r="AH11" i="3"/>
  <c r="AA5" i="2" s="1"/>
  <c r="AH8" i="3"/>
  <c r="AA2" i="2" s="1"/>
  <c r="AH9" i="3"/>
  <c r="AA3" i="2" s="1"/>
  <c r="AH12" i="3"/>
  <c r="AA6" i="2" s="1"/>
  <c r="AI34" i="3" l="1"/>
  <c r="AB7" i="10" s="1"/>
  <c r="AI35" i="3"/>
  <c r="AB8" i="10" s="1"/>
  <c r="AI55" i="3"/>
  <c r="AB7" i="13" s="1"/>
  <c r="AI42" i="3"/>
  <c r="AB8" i="11" s="1"/>
  <c r="AI48" i="3"/>
  <c r="AB7" i="12" s="1"/>
  <c r="AI56" i="3"/>
  <c r="AB8" i="13" s="1"/>
  <c r="AI41" i="3"/>
  <c r="AB7" i="11" s="1"/>
  <c r="AI49" i="3"/>
  <c r="AB8" i="12" s="1"/>
  <c r="AI62" i="3"/>
  <c r="AB7" i="14" s="1"/>
  <c r="AI63" i="3"/>
  <c r="AB8" i="14" s="1"/>
  <c r="AI69" i="3"/>
  <c r="AB7" i="15" s="1"/>
  <c r="AI77" i="3"/>
  <c r="AB8" i="16" s="1"/>
  <c r="AI83" i="3"/>
  <c r="AB7" i="17" s="1"/>
  <c r="AI70" i="3"/>
  <c r="AB8" i="15" s="1"/>
  <c r="AI76" i="3"/>
  <c r="AB7" i="16" s="1"/>
  <c r="AI91" i="3"/>
  <c r="AB8" i="18" s="1"/>
  <c r="AI90" i="3"/>
  <c r="AB7" i="18" s="1"/>
  <c r="AI20" i="3"/>
  <c r="AB7" i="8" s="1"/>
  <c r="AI84" i="3"/>
  <c r="AB8" i="17" s="1"/>
  <c r="AI27" i="3"/>
  <c r="AB7" i="9" s="1"/>
  <c r="AI28" i="3"/>
  <c r="AB8" i="9" s="1"/>
  <c r="AI13" i="3"/>
  <c r="AB7" i="2" s="1"/>
  <c r="AI16" i="3"/>
  <c r="AB3" i="8" s="1"/>
  <c r="AI21" i="3"/>
  <c r="AB8" i="8" s="1"/>
  <c r="AI88" i="3"/>
  <c r="AI86" i="3"/>
  <c r="AI85" i="3"/>
  <c r="AB2" i="18" s="1"/>
  <c r="AI40" i="3"/>
  <c r="AB6" i="11" s="1"/>
  <c r="AI89" i="3"/>
  <c r="AB6" i="18" s="1"/>
  <c r="AI51" i="3"/>
  <c r="AB3" i="13" s="1"/>
  <c r="AI87" i="3"/>
  <c r="AI14" i="3"/>
  <c r="AB8" i="2" s="1"/>
  <c r="AI74" i="3"/>
  <c r="AB5" i="16" s="1"/>
  <c r="AI39" i="3"/>
  <c r="AB5" i="11" s="1"/>
  <c r="AI68" i="3"/>
  <c r="AB6" i="15" s="1"/>
  <c r="AI44" i="3"/>
  <c r="AB3" i="12" s="1"/>
  <c r="AI59" i="3"/>
  <c r="AB4" i="14" s="1"/>
  <c r="AI60" i="3"/>
  <c r="AB5" i="14" s="1"/>
  <c r="AI80" i="3"/>
  <c r="AB4" i="17" s="1"/>
  <c r="AI50" i="3"/>
  <c r="AB2" i="13" s="1"/>
  <c r="AI73" i="3"/>
  <c r="AB4" i="16" s="1"/>
  <c r="AI64" i="3"/>
  <c r="AB2" i="15" s="1"/>
  <c r="AI32" i="3"/>
  <c r="AB5" i="10" s="1"/>
  <c r="AI47" i="3"/>
  <c r="AB6" i="12" s="1"/>
  <c r="AI72" i="3"/>
  <c r="AB3" i="16" s="1"/>
  <c r="AI46" i="3"/>
  <c r="AB5" i="12" s="1"/>
  <c r="AI37" i="3"/>
  <c r="AB3" i="11" s="1"/>
  <c r="AI61" i="3"/>
  <c r="AB6" i="14" s="1"/>
  <c r="AI38" i="3"/>
  <c r="AB4" i="11" s="1"/>
  <c r="AI67" i="3"/>
  <c r="AB5" i="15" s="1"/>
  <c r="AI53" i="3"/>
  <c r="AB5" i="13" s="1"/>
  <c r="AI57" i="3"/>
  <c r="AB2" i="14" s="1"/>
  <c r="AI52" i="3"/>
  <c r="AB4" i="13" s="1"/>
  <c r="AI45" i="3"/>
  <c r="AB4" i="12" s="1"/>
  <c r="AI36" i="3"/>
  <c r="AB2" i="11" s="1"/>
  <c r="AI25" i="3"/>
  <c r="AB5" i="9" s="1"/>
  <c r="AI17" i="3"/>
  <c r="AB4" i="8" s="1"/>
  <c r="AI71" i="3"/>
  <c r="AB2" i="16" s="1"/>
  <c r="AI66" i="3"/>
  <c r="AB4" i="15" s="1"/>
  <c r="AI54" i="3"/>
  <c r="AB6" i="13" s="1"/>
  <c r="AI65" i="3"/>
  <c r="AB3" i="15" s="1"/>
  <c r="AI43" i="3"/>
  <c r="AB2" i="12" s="1"/>
  <c r="AI58" i="3"/>
  <c r="AB3" i="14" s="1"/>
  <c r="AI75" i="3"/>
  <c r="AB6" i="16" s="1"/>
  <c r="AI18" i="3"/>
  <c r="AB5" i="8" s="1"/>
  <c r="AI79" i="3"/>
  <c r="AB3" i="17" s="1"/>
  <c r="AI82" i="3"/>
  <c r="AB6" i="17" s="1"/>
  <c r="AI24" i="3"/>
  <c r="AB4" i="9" s="1"/>
  <c r="AI81" i="3"/>
  <c r="AB5" i="17" s="1"/>
  <c r="AI31" i="3"/>
  <c r="AB4" i="10" s="1"/>
  <c r="AI33" i="3"/>
  <c r="AB6" i="10" s="1"/>
  <c r="AI78" i="3"/>
  <c r="AB2" i="17" s="1"/>
  <c r="AI26" i="3"/>
  <c r="AB6" i="9" s="1"/>
  <c r="AI22" i="3"/>
  <c r="AB2" i="9" s="1"/>
  <c r="AI30" i="3"/>
  <c r="AB3" i="10" s="1"/>
  <c r="AI19" i="3"/>
  <c r="AB6" i="8" s="1"/>
  <c r="AI29" i="3"/>
  <c r="AB2" i="10" s="1"/>
  <c r="AI23" i="3"/>
  <c r="AB3" i="9" s="1"/>
  <c r="AI15" i="3"/>
  <c r="AB2" i="8" s="1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 s="1"/>
  <c r="AB5" i="18"/>
  <c r="AB4" i="18"/>
  <c r="AB3" i="18"/>
  <c r="AI11" i="3"/>
  <c r="AB5" i="2" s="1"/>
  <c r="AI12" i="3"/>
  <c r="AB6" i="2" s="1"/>
  <c r="AI9" i="3"/>
  <c r="AB3" i="2" s="1"/>
  <c r="AI8" i="3"/>
  <c r="AB2" i="2" s="1"/>
  <c r="AJ34" i="3" l="1"/>
  <c r="AC7" i="10" s="1"/>
  <c r="AJ35" i="3"/>
  <c r="AC8" i="10" s="1"/>
  <c r="AJ41" i="3"/>
  <c r="AC7" i="11" s="1"/>
  <c r="AJ49" i="3"/>
  <c r="AC8" i="12" s="1"/>
  <c r="AJ55" i="3"/>
  <c r="AC7" i="13" s="1"/>
  <c r="AJ42" i="3"/>
  <c r="AC8" i="11" s="1"/>
  <c r="AJ48" i="3"/>
  <c r="AC7" i="12" s="1"/>
  <c r="AJ56" i="3"/>
  <c r="AC8" i="13" s="1"/>
  <c r="AJ70" i="3"/>
  <c r="AC8" i="15" s="1"/>
  <c r="AJ76" i="3"/>
  <c r="AC7" i="16" s="1"/>
  <c r="AJ84" i="3"/>
  <c r="AC8" i="17" s="1"/>
  <c r="AJ62" i="3"/>
  <c r="AC7" i="14" s="1"/>
  <c r="AJ63" i="3"/>
  <c r="AC8" i="14" s="1"/>
  <c r="AJ69" i="3"/>
  <c r="AC7" i="15" s="1"/>
  <c r="AJ77" i="3"/>
  <c r="AC8" i="16" s="1"/>
  <c r="AJ83" i="3"/>
  <c r="AC7" i="17" s="1"/>
  <c r="AJ91" i="3"/>
  <c r="AC8" i="18" s="1"/>
  <c r="AJ90" i="3"/>
  <c r="AC7" i="18" s="1"/>
  <c r="AJ28" i="3"/>
  <c r="AC8" i="9" s="1"/>
  <c r="AJ27" i="3"/>
  <c r="AC7" i="9" s="1"/>
  <c r="AJ20" i="3"/>
  <c r="AC7" i="8" s="1"/>
  <c r="AJ13" i="3"/>
  <c r="AC7" i="2" s="1"/>
  <c r="AJ16" i="3"/>
  <c r="AC3" i="8" s="1"/>
  <c r="AJ14" i="3"/>
  <c r="AC8" i="2" s="1"/>
  <c r="AJ21" i="3"/>
  <c r="AC8" i="8" s="1"/>
  <c r="AJ88" i="3"/>
  <c r="AJ51" i="3"/>
  <c r="AJ86" i="3"/>
  <c r="AJ85" i="3"/>
  <c r="AC2" i="18" s="1"/>
  <c r="AJ89" i="3"/>
  <c r="AC6" i="18" s="1"/>
  <c r="AJ87" i="3"/>
  <c r="AC4" i="18" s="1"/>
  <c r="AJ40" i="3"/>
  <c r="AC6" i="11" s="1"/>
  <c r="AJ74" i="3"/>
  <c r="AC5" i="16" s="1"/>
  <c r="AJ59" i="3"/>
  <c r="AC4" i="14" s="1"/>
  <c r="AJ44" i="3"/>
  <c r="AC3" i="12" s="1"/>
  <c r="AJ80" i="3"/>
  <c r="AC4" i="17" s="1"/>
  <c r="AJ60" i="3"/>
  <c r="AC5" i="14" s="1"/>
  <c r="AJ39" i="3"/>
  <c r="AC5" i="11" s="1"/>
  <c r="AJ73" i="3"/>
  <c r="AC4" i="16" s="1"/>
  <c r="AJ68" i="3"/>
  <c r="AC6" i="15" s="1"/>
  <c r="AJ50" i="3"/>
  <c r="AC2" i="13" s="1"/>
  <c r="AJ64" i="3"/>
  <c r="AC2" i="15" s="1"/>
  <c r="AJ32" i="3"/>
  <c r="AC5" i="10" s="1"/>
  <c r="AJ47" i="3"/>
  <c r="AC6" i="12" s="1"/>
  <c r="AJ38" i="3"/>
  <c r="AC4" i="11" s="1"/>
  <c r="AJ45" i="3"/>
  <c r="AC4" i="12" s="1"/>
  <c r="AJ72" i="3"/>
  <c r="AC3" i="16" s="1"/>
  <c r="AJ67" i="3"/>
  <c r="AC5" i="15" s="1"/>
  <c r="AJ53" i="3"/>
  <c r="AC5" i="13" s="1"/>
  <c r="AJ17" i="3"/>
  <c r="AC4" i="8" s="1"/>
  <c r="AJ75" i="3"/>
  <c r="AC6" i="16" s="1"/>
  <c r="AJ71" i="3"/>
  <c r="AC2" i="16" s="1"/>
  <c r="AJ57" i="3"/>
  <c r="AC2" i="14" s="1"/>
  <c r="AJ52" i="3"/>
  <c r="AC4" i="13" s="1"/>
  <c r="AJ43" i="3"/>
  <c r="AC2" i="12" s="1"/>
  <c r="AJ25" i="3"/>
  <c r="AC5" i="9" s="1"/>
  <c r="AJ66" i="3"/>
  <c r="AC4" i="15" s="1"/>
  <c r="AJ54" i="3"/>
  <c r="AC6" i="13" s="1"/>
  <c r="AJ36" i="3"/>
  <c r="AC2" i="11" s="1"/>
  <c r="AJ65" i="3"/>
  <c r="AC3" i="15" s="1"/>
  <c r="AJ58" i="3"/>
  <c r="AC3" i="14" s="1"/>
  <c r="AJ46" i="3"/>
  <c r="AC5" i="12" s="1"/>
  <c r="AJ37" i="3"/>
  <c r="AC3" i="11" s="1"/>
  <c r="AJ61" i="3"/>
  <c r="AC6" i="14" s="1"/>
  <c r="AJ18" i="3"/>
  <c r="AC5" i="8" s="1"/>
  <c r="AJ79" i="3"/>
  <c r="AC3" i="17" s="1"/>
  <c r="AJ82" i="3"/>
  <c r="AC6" i="17" s="1"/>
  <c r="AJ31" i="3"/>
  <c r="AC4" i="10" s="1"/>
  <c r="AJ24" i="3"/>
  <c r="AC4" i="9" s="1"/>
  <c r="AJ81" i="3"/>
  <c r="AC5" i="17" s="1"/>
  <c r="AJ33" i="3"/>
  <c r="AC6" i="10" s="1"/>
  <c r="AJ29" i="3"/>
  <c r="AC2" i="10" s="1"/>
  <c r="AJ30" i="3"/>
  <c r="AC3" i="10" s="1"/>
  <c r="AJ26" i="3"/>
  <c r="AC6" i="9" s="1"/>
  <c r="AJ22" i="3"/>
  <c r="AC2" i="9" s="1"/>
  <c r="AJ19" i="3"/>
  <c r="AC6" i="8" s="1"/>
  <c r="AJ23" i="3"/>
  <c r="AC3" i="9" s="1"/>
  <c r="AJ78" i="3"/>
  <c r="AC2" i="17" s="1"/>
  <c r="AJ15" i="3"/>
  <c r="AC2" i="8" s="1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 s="1"/>
  <c r="AC3" i="13"/>
  <c r="AC5" i="18"/>
  <c r="AC3" i="18"/>
  <c r="AJ11" i="3"/>
  <c r="AC5" i="2" s="1"/>
  <c r="AJ9" i="3"/>
  <c r="AC3" i="2" s="1"/>
  <c r="AJ8" i="3"/>
  <c r="AC2" i="2" s="1"/>
  <c r="AJ12" i="3"/>
  <c r="AC6" i="2" s="1"/>
  <c r="AK34" i="3" l="1"/>
  <c r="AD7" i="10" s="1"/>
  <c r="AK35" i="3"/>
  <c r="AD8" i="10" s="1"/>
  <c r="AK56" i="3"/>
  <c r="AD8" i="13" s="1"/>
  <c r="AK41" i="3"/>
  <c r="AD7" i="11" s="1"/>
  <c r="AK49" i="3"/>
  <c r="AD8" i="12" s="1"/>
  <c r="AK55" i="3"/>
  <c r="AD7" i="13" s="1"/>
  <c r="AK42" i="3"/>
  <c r="AD8" i="11" s="1"/>
  <c r="AK48" i="3"/>
  <c r="AD7" i="12" s="1"/>
  <c r="AK70" i="3"/>
  <c r="AD8" i="15" s="1"/>
  <c r="AK76" i="3"/>
  <c r="AD7" i="16" s="1"/>
  <c r="AK62" i="3"/>
  <c r="AD7" i="14" s="1"/>
  <c r="AK63" i="3"/>
  <c r="AD8" i="14" s="1"/>
  <c r="AK69" i="3"/>
  <c r="AD7" i="15" s="1"/>
  <c r="AK77" i="3"/>
  <c r="AD8" i="16" s="1"/>
  <c r="AK83" i="3"/>
  <c r="AD7" i="17" s="1"/>
  <c r="AK90" i="3"/>
  <c r="AD7" i="18" s="1"/>
  <c r="AK91" i="3"/>
  <c r="AD8" i="18" s="1"/>
  <c r="AK20" i="3"/>
  <c r="AD7" i="8" s="1"/>
  <c r="AK28" i="3"/>
  <c r="AD8" i="9" s="1"/>
  <c r="AK84" i="3"/>
  <c r="AD8" i="17" s="1"/>
  <c r="AK27" i="3"/>
  <c r="AD7" i="9" s="1"/>
  <c r="AK13" i="3"/>
  <c r="AD7" i="2" s="1"/>
  <c r="AK16" i="3"/>
  <c r="AD3" i="8" s="1"/>
  <c r="AK21" i="3"/>
  <c r="AD8" i="8" s="1"/>
  <c r="AK14" i="3"/>
  <c r="AD8" i="2" s="1"/>
  <c r="AK85" i="3"/>
  <c r="AK51" i="3"/>
  <c r="AD3" i="13" s="1"/>
  <c r="AK89" i="3"/>
  <c r="AD6" i="18" s="1"/>
  <c r="AK87" i="3"/>
  <c r="AD4" i="18" s="1"/>
  <c r="AK88" i="3"/>
  <c r="AD5" i="18" s="1"/>
  <c r="AK86" i="3"/>
  <c r="AK40" i="3"/>
  <c r="AD6" i="11" s="1"/>
  <c r="AK74" i="3"/>
  <c r="AD5" i="16" s="1"/>
  <c r="AK80" i="3"/>
  <c r="AD4" i="17" s="1"/>
  <c r="AK59" i="3"/>
  <c r="AD4" i="14" s="1"/>
  <c r="AK50" i="3"/>
  <c r="AD2" i="13" s="1"/>
  <c r="AK73" i="3"/>
  <c r="AD4" i="16" s="1"/>
  <c r="AK60" i="3"/>
  <c r="AD5" i="14" s="1"/>
  <c r="AK39" i="3"/>
  <c r="AD5" i="11" s="1"/>
  <c r="AK68" i="3"/>
  <c r="AD6" i="15" s="1"/>
  <c r="AK44" i="3"/>
  <c r="AD3" i="12" s="1"/>
  <c r="AK64" i="3"/>
  <c r="AD2" i="15" s="1"/>
  <c r="AK65" i="3"/>
  <c r="AD3" i="15" s="1"/>
  <c r="AK43" i="3"/>
  <c r="AD2" i="12" s="1"/>
  <c r="AK17" i="3"/>
  <c r="AD4" i="8" s="1"/>
  <c r="AK75" i="3"/>
  <c r="AD6" i="16" s="1"/>
  <c r="AK54" i="3"/>
  <c r="AD6" i="13" s="1"/>
  <c r="AK36" i="3"/>
  <c r="AD2" i="11" s="1"/>
  <c r="AK72" i="3"/>
  <c r="AD3" i="16" s="1"/>
  <c r="AK71" i="3"/>
  <c r="AD2" i="16" s="1"/>
  <c r="AK57" i="3"/>
  <c r="AD2" i="14" s="1"/>
  <c r="AK45" i="3"/>
  <c r="AD4" i="12" s="1"/>
  <c r="AK47" i="3"/>
  <c r="AD6" i="12" s="1"/>
  <c r="AK38" i="3"/>
  <c r="AD4" i="11" s="1"/>
  <c r="AK67" i="3"/>
  <c r="AD5" i="15" s="1"/>
  <c r="AK66" i="3"/>
  <c r="AD4" i="15" s="1"/>
  <c r="AK32" i="3"/>
  <c r="AD5" i="10" s="1"/>
  <c r="AK58" i="3"/>
  <c r="AD3" i="14" s="1"/>
  <c r="AK53" i="3"/>
  <c r="AD5" i="13" s="1"/>
  <c r="AK25" i="3"/>
  <c r="AD5" i="9" s="1"/>
  <c r="AK46" i="3"/>
  <c r="AD5" i="12" s="1"/>
  <c r="AK37" i="3"/>
  <c r="AD3" i="11" s="1"/>
  <c r="AK61" i="3"/>
  <c r="AD6" i="14" s="1"/>
  <c r="AK52" i="3"/>
  <c r="AD4" i="13" s="1"/>
  <c r="AK18" i="3"/>
  <c r="AD5" i="8" s="1"/>
  <c r="AK82" i="3"/>
  <c r="AD6" i="17" s="1"/>
  <c r="AK79" i="3"/>
  <c r="AD3" i="17" s="1"/>
  <c r="AK31" i="3"/>
  <c r="AD4" i="10" s="1"/>
  <c r="AK24" i="3"/>
  <c r="AD4" i="9" s="1"/>
  <c r="AK81" i="3"/>
  <c r="AD5" i="17" s="1"/>
  <c r="AK33" i="3"/>
  <c r="AD6" i="10" s="1"/>
  <c r="AK26" i="3"/>
  <c r="AD6" i="9" s="1"/>
  <c r="AK29" i="3"/>
  <c r="AD2" i="10" s="1"/>
  <c r="AK30" i="3"/>
  <c r="AD3" i="10" s="1"/>
  <c r="AK78" i="3"/>
  <c r="AD2" i="17" s="1"/>
  <c r="AK22" i="3"/>
  <c r="AD2" i="9" s="1"/>
  <c r="AK23" i="3"/>
  <c r="AD3" i="9" s="1"/>
  <c r="AK15" i="3"/>
  <c r="AD2" i="8" s="1"/>
  <c r="AK19" i="3"/>
  <c r="AD6" i="8" s="1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 s="1"/>
  <c r="AD3" i="18"/>
  <c r="AD2" i="18"/>
  <c r="AK11" i="3"/>
  <c r="AD5" i="2" s="1"/>
  <c r="AK8" i="3"/>
  <c r="AD2" i="2" s="1"/>
  <c r="AK12" i="3"/>
  <c r="AD6" i="2" s="1"/>
  <c r="AK9" i="3"/>
  <c r="AD3" i="2" s="1"/>
  <c r="AL34" i="3" l="1"/>
  <c r="AE7" i="10" s="1"/>
  <c r="AL35" i="3"/>
  <c r="AE8" i="10" s="1"/>
  <c r="AL42" i="3"/>
  <c r="AE8" i="11" s="1"/>
  <c r="AL48" i="3"/>
  <c r="AE7" i="12" s="1"/>
  <c r="AL56" i="3"/>
  <c r="AE8" i="13" s="1"/>
  <c r="AL62" i="3"/>
  <c r="AE7" i="14" s="1"/>
  <c r="AL27" i="3"/>
  <c r="AE7" i="9" s="1"/>
  <c r="AL41" i="3"/>
  <c r="AE7" i="11" s="1"/>
  <c r="AL49" i="3"/>
  <c r="AE8" i="12" s="1"/>
  <c r="AL55" i="3"/>
  <c r="AE7" i="13" s="1"/>
  <c r="AL63" i="3"/>
  <c r="AE8" i="14" s="1"/>
  <c r="AL69" i="3"/>
  <c r="AE7" i="15" s="1"/>
  <c r="AL77" i="3"/>
  <c r="AE8" i="16" s="1"/>
  <c r="AL83" i="3"/>
  <c r="AE7" i="17" s="1"/>
  <c r="AL70" i="3"/>
  <c r="AE8" i="15" s="1"/>
  <c r="AL76" i="3"/>
  <c r="AE7" i="16" s="1"/>
  <c r="AL90" i="3"/>
  <c r="AE7" i="18" s="1"/>
  <c r="AL91" i="3"/>
  <c r="AE8" i="18" s="1"/>
  <c r="AL28" i="3"/>
  <c r="AE8" i="9" s="1"/>
  <c r="AL20" i="3"/>
  <c r="AE7" i="8" s="1"/>
  <c r="AL84" i="3"/>
  <c r="AE8" i="17" s="1"/>
  <c r="AL13" i="3"/>
  <c r="AE7" i="2" s="1"/>
  <c r="AL16" i="3"/>
  <c r="AE3" i="8" s="1"/>
  <c r="AL14" i="3"/>
  <c r="AE8" i="2" s="1"/>
  <c r="AL21" i="3"/>
  <c r="AE8" i="8" s="1"/>
  <c r="AL88" i="3"/>
  <c r="AL86" i="3"/>
  <c r="AE3" i="18" s="1"/>
  <c r="AL40" i="3"/>
  <c r="AE6" i="11" s="1"/>
  <c r="AL51" i="3"/>
  <c r="AE3" i="13" s="1"/>
  <c r="AL89" i="3"/>
  <c r="AE6" i="18" s="1"/>
  <c r="AL87" i="3"/>
  <c r="AE4" i="18" s="1"/>
  <c r="AL85" i="3"/>
  <c r="AE2" i="18" s="1"/>
  <c r="AL80" i="3"/>
  <c r="AE4" i="17" s="1"/>
  <c r="AL73" i="3"/>
  <c r="AE4" i="16" s="1"/>
  <c r="AL68" i="3"/>
  <c r="AE6" i="15" s="1"/>
  <c r="AL64" i="3"/>
  <c r="AE2" i="15" s="1"/>
  <c r="AL50" i="3"/>
  <c r="AE2" i="13" s="1"/>
  <c r="AL74" i="3"/>
  <c r="AE5" i="16" s="1"/>
  <c r="AL59" i="3"/>
  <c r="AL60" i="3"/>
  <c r="AE5" i="14" s="1"/>
  <c r="AL44" i="3"/>
  <c r="AE3" i="12" s="1"/>
  <c r="AL39" i="3"/>
  <c r="AE5" i="11" s="1"/>
  <c r="AL32" i="3"/>
  <c r="AE5" i="10" s="1"/>
  <c r="AL72" i="3"/>
  <c r="AE3" i="16" s="1"/>
  <c r="AL53" i="3"/>
  <c r="AE5" i="13" s="1"/>
  <c r="AL37" i="3"/>
  <c r="AE3" i="11" s="1"/>
  <c r="AL61" i="3"/>
  <c r="AE6" i="14" s="1"/>
  <c r="AL54" i="3"/>
  <c r="AE6" i="13" s="1"/>
  <c r="AL45" i="3"/>
  <c r="AE4" i="12" s="1"/>
  <c r="AL67" i="3"/>
  <c r="AE5" i="15" s="1"/>
  <c r="AL57" i="3"/>
  <c r="AE2" i="14" s="1"/>
  <c r="AL36" i="3"/>
  <c r="AE2" i="11" s="1"/>
  <c r="AL47" i="3"/>
  <c r="AE6" i="12" s="1"/>
  <c r="AL43" i="3"/>
  <c r="AE2" i="12" s="1"/>
  <c r="AL38" i="3"/>
  <c r="AE4" i="11" s="1"/>
  <c r="AL25" i="3"/>
  <c r="AE5" i="9" s="1"/>
  <c r="AL17" i="3"/>
  <c r="AE4" i="8" s="1"/>
  <c r="AL46" i="3"/>
  <c r="AE5" i="12" s="1"/>
  <c r="AL75" i="3"/>
  <c r="AE6" i="16" s="1"/>
  <c r="AL71" i="3"/>
  <c r="AE2" i="16" s="1"/>
  <c r="AL65" i="3"/>
  <c r="AE3" i="15" s="1"/>
  <c r="AL58" i="3"/>
  <c r="AE3" i="14" s="1"/>
  <c r="AL66" i="3"/>
  <c r="AE4" i="15" s="1"/>
  <c r="AL52" i="3"/>
  <c r="AE4" i="13" s="1"/>
  <c r="AL18" i="3"/>
  <c r="AE5" i="8" s="1"/>
  <c r="AL82" i="3"/>
  <c r="AE6" i="17" s="1"/>
  <c r="AL79" i="3"/>
  <c r="AE3" i="17" s="1"/>
  <c r="AL24" i="3"/>
  <c r="AE4" i="9" s="1"/>
  <c r="AL31" i="3"/>
  <c r="AE4" i="10" s="1"/>
  <c r="AL81" i="3"/>
  <c r="AE5" i="17" s="1"/>
  <c r="AL29" i="3"/>
  <c r="AE2" i="10" s="1"/>
  <c r="AL33" i="3"/>
  <c r="AE6" i="10" s="1"/>
  <c r="AL26" i="3"/>
  <c r="AE6" i="9" s="1"/>
  <c r="AL23" i="3"/>
  <c r="AE3" i="9" s="1"/>
  <c r="AL78" i="3"/>
  <c r="AE2" i="17" s="1"/>
  <c r="AL15" i="3"/>
  <c r="AE2" i="8" s="1"/>
  <c r="AL19" i="3"/>
  <c r="AE6" i="8" s="1"/>
  <c r="AL22" i="3"/>
  <c r="AE2" i="9" s="1"/>
  <c r="AL30" i="3"/>
  <c r="AE3" i="10" s="1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 s="1"/>
  <c r="AE4" i="14"/>
  <c r="AE5" i="18"/>
  <c r="AL11" i="3"/>
  <c r="AE5" i="2" s="1"/>
  <c r="AL12" i="3"/>
  <c r="AE6" i="2" s="1"/>
  <c r="AL9" i="3"/>
  <c r="AE3" i="2" s="1"/>
  <c r="AL8" i="3"/>
  <c r="AE2" i="2" s="1"/>
  <c r="AM34" i="3" l="1"/>
  <c r="AF7" i="10" s="1"/>
  <c r="AM35" i="3"/>
  <c r="AF8" i="10" s="1"/>
  <c r="AM55" i="3"/>
  <c r="AF7" i="13" s="1"/>
  <c r="AM42" i="3"/>
  <c r="AF8" i="11" s="1"/>
  <c r="AM48" i="3"/>
  <c r="AF7" i="12" s="1"/>
  <c r="AM56" i="3"/>
  <c r="AF8" i="13" s="1"/>
  <c r="AM41" i="3"/>
  <c r="AF7" i="11" s="1"/>
  <c r="AM49" i="3"/>
  <c r="AF8" i="12" s="1"/>
  <c r="AM62" i="3"/>
  <c r="AF7" i="14" s="1"/>
  <c r="AM63" i="3"/>
  <c r="AF8" i="14" s="1"/>
  <c r="AM69" i="3"/>
  <c r="AF7" i="15" s="1"/>
  <c r="AM77" i="3"/>
  <c r="AF8" i="16" s="1"/>
  <c r="AM70" i="3"/>
  <c r="AF8" i="15" s="1"/>
  <c r="AM76" i="3"/>
  <c r="AF7" i="16" s="1"/>
  <c r="AM91" i="3"/>
  <c r="AF8" i="18" s="1"/>
  <c r="AM83" i="3"/>
  <c r="AF7" i="17" s="1"/>
  <c r="AM90" i="3"/>
  <c r="AF7" i="18" s="1"/>
  <c r="AM27" i="3"/>
  <c r="AF7" i="9" s="1"/>
  <c r="AM20" i="3"/>
  <c r="AF7" i="8" s="1"/>
  <c r="AM28" i="3"/>
  <c r="AF8" i="9" s="1"/>
  <c r="AM84" i="3"/>
  <c r="AF8" i="17" s="1"/>
  <c r="AM13" i="3"/>
  <c r="AF7" i="2" s="1"/>
  <c r="AM16" i="3"/>
  <c r="AF3" i="8" s="1"/>
  <c r="AM14" i="3"/>
  <c r="AF8" i="2" s="1"/>
  <c r="AM21" i="3"/>
  <c r="AF8" i="8" s="1"/>
  <c r="AM88" i="3"/>
  <c r="AM85" i="3"/>
  <c r="AF2" i="18" s="1"/>
  <c r="AM40" i="3"/>
  <c r="AF6" i="11" s="1"/>
  <c r="AM89" i="3"/>
  <c r="AF6" i="18" s="1"/>
  <c r="AM51" i="3"/>
  <c r="AF3" i="13" s="1"/>
  <c r="AM87" i="3"/>
  <c r="AF4" i="18" s="1"/>
  <c r="AM86" i="3"/>
  <c r="AF3" i="18" s="1"/>
  <c r="AM50" i="3"/>
  <c r="AF2" i="13" s="1"/>
  <c r="AM73" i="3"/>
  <c r="AF4" i="16" s="1"/>
  <c r="AM68" i="3"/>
  <c r="AF6" i="15" s="1"/>
  <c r="AM74" i="3"/>
  <c r="AF5" i="16" s="1"/>
  <c r="AM64" i="3"/>
  <c r="AF2" i="15" s="1"/>
  <c r="AM39" i="3"/>
  <c r="AF5" i="11" s="1"/>
  <c r="AM60" i="3"/>
  <c r="AF5" i="14" s="1"/>
  <c r="AM44" i="3"/>
  <c r="AF3" i="12" s="1"/>
  <c r="AM80" i="3"/>
  <c r="AF4" i="17" s="1"/>
  <c r="AM54" i="3"/>
  <c r="AF6" i="13" s="1"/>
  <c r="AM65" i="3"/>
  <c r="AF3" i="15" s="1"/>
  <c r="AM58" i="3"/>
  <c r="AF3" i="14" s="1"/>
  <c r="AM37" i="3"/>
  <c r="AF3" i="11" s="1"/>
  <c r="AM75" i="3"/>
  <c r="AF6" i="16" s="1"/>
  <c r="AM66" i="3"/>
  <c r="AF4" i="15" s="1"/>
  <c r="AM32" i="3"/>
  <c r="AF5" i="10" s="1"/>
  <c r="AM47" i="3"/>
  <c r="AF6" i="12" s="1"/>
  <c r="AM72" i="3"/>
  <c r="AF3" i="16" s="1"/>
  <c r="AM53" i="3"/>
  <c r="AF5" i="13" s="1"/>
  <c r="AM46" i="3"/>
  <c r="AF5" i="12" s="1"/>
  <c r="AM61" i="3"/>
  <c r="AF6" i="14" s="1"/>
  <c r="AM59" i="3"/>
  <c r="AF4" i="14" s="1"/>
  <c r="AM45" i="3"/>
  <c r="AF4" i="12" s="1"/>
  <c r="AM38" i="3"/>
  <c r="AF4" i="11" s="1"/>
  <c r="AM67" i="3"/>
  <c r="AF5" i="15" s="1"/>
  <c r="AM71" i="3"/>
  <c r="AF2" i="16" s="1"/>
  <c r="AM57" i="3"/>
  <c r="AF2" i="14" s="1"/>
  <c r="AM36" i="3"/>
  <c r="AF2" i="11" s="1"/>
  <c r="AM43" i="3"/>
  <c r="AF2" i="12" s="1"/>
  <c r="AM25" i="3"/>
  <c r="AF5" i="9" s="1"/>
  <c r="AM17" i="3"/>
  <c r="AF4" i="8" s="1"/>
  <c r="AM52" i="3"/>
  <c r="AF4" i="13" s="1"/>
  <c r="AM18" i="3"/>
  <c r="AF5" i="8" s="1"/>
  <c r="AM79" i="3"/>
  <c r="AF3" i="17" s="1"/>
  <c r="AM31" i="3"/>
  <c r="AF4" i="10" s="1"/>
  <c r="AM82" i="3"/>
  <c r="AF6" i="17" s="1"/>
  <c r="AM24" i="3"/>
  <c r="AF4" i="9" s="1"/>
  <c r="AM81" i="3"/>
  <c r="AF5" i="17" s="1"/>
  <c r="AM33" i="3"/>
  <c r="AF6" i="10" s="1"/>
  <c r="AM22" i="3"/>
  <c r="AF2" i="9" s="1"/>
  <c r="AM30" i="3"/>
  <c r="AF3" i="10" s="1"/>
  <c r="AM78" i="3"/>
  <c r="AF2" i="17" s="1"/>
  <c r="AM23" i="3"/>
  <c r="AF3" i="9" s="1"/>
  <c r="AM26" i="3"/>
  <c r="AF6" i="9" s="1"/>
  <c r="AM29" i="3"/>
  <c r="AF2" i="10" s="1"/>
  <c r="AM19" i="3"/>
  <c r="AF6" i="8" s="1"/>
  <c r="AM15" i="3"/>
  <c r="AF2" i="8" s="1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 s="1"/>
  <c r="AF5" i="18"/>
  <c r="AM11" i="3"/>
  <c r="AF5" i="2" s="1"/>
  <c r="AM12" i="3"/>
  <c r="AF6" i="2" s="1"/>
  <c r="AM8" i="3"/>
  <c r="AF2" i="2" s="1"/>
  <c r="AM9" i="3"/>
  <c r="AF3" i="2" s="1"/>
  <c r="AN34" i="3" l="1"/>
  <c r="AG7" i="10" s="1"/>
  <c r="AN35" i="3"/>
  <c r="AG8" i="10" s="1"/>
  <c r="AN41" i="3"/>
  <c r="AG7" i="11" s="1"/>
  <c r="AN49" i="3"/>
  <c r="AG8" i="12" s="1"/>
  <c r="AN55" i="3"/>
  <c r="AG7" i="13" s="1"/>
  <c r="AN42" i="3"/>
  <c r="AG8" i="11" s="1"/>
  <c r="AN48" i="3"/>
  <c r="AG7" i="12" s="1"/>
  <c r="AN56" i="3"/>
  <c r="AG8" i="13" s="1"/>
  <c r="AN70" i="3"/>
  <c r="AG8" i="15" s="1"/>
  <c r="AN76" i="3"/>
  <c r="AG7" i="16" s="1"/>
  <c r="AN62" i="3"/>
  <c r="AG7" i="14" s="1"/>
  <c r="AN63" i="3"/>
  <c r="AG8" i="14" s="1"/>
  <c r="AN69" i="3"/>
  <c r="AG7" i="15" s="1"/>
  <c r="AN77" i="3"/>
  <c r="AG8" i="16" s="1"/>
  <c r="AN83" i="3"/>
  <c r="AG7" i="17" s="1"/>
  <c r="AN91" i="3"/>
  <c r="AG8" i="18" s="1"/>
  <c r="AN84" i="3"/>
  <c r="AG8" i="17" s="1"/>
  <c r="AN90" i="3"/>
  <c r="AG7" i="18" s="1"/>
  <c r="AN28" i="3"/>
  <c r="AG8" i="9" s="1"/>
  <c r="AN27" i="3"/>
  <c r="AG7" i="9" s="1"/>
  <c r="AN20" i="3"/>
  <c r="AG7" i="8" s="1"/>
  <c r="AN13" i="3"/>
  <c r="AG7" i="2" s="1"/>
  <c r="AN16" i="3"/>
  <c r="AG3" i="8" s="1"/>
  <c r="AN14" i="3"/>
  <c r="AG8" i="2" s="1"/>
  <c r="AN21" i="3"/>
  <c r="AG8" i="8" s="1"/>
  <c r="AN85" i="3"/>
  <c r="AN88" i="3"/>
  <c r="AN86" i="3"/>
  <c r="AN51" i="3"/>
  <c r="AG3" i="13" s="1"/>
  <c r="AN89" i="3"/>
  <c r="AG6" i="18" s="1"/>
  <c r="AN87" i="3"/>
  <c r="AG4" i="18" s="1"/>
  <c r="AN40" i="3"/>
  <c r="AG6" i="11" s="1"/>
  <c r="AN50" i="3"/>
  <c r="AG2" i="13" s="1"/>
  <c r="AN80" i="3"/>
  <c r="AG4" i="17" s="1"/>
  <c r="AN64" i="3"/>
  <c r="AG2" i="15" s="1"/>
  <c r="AN74" i="3"/>
  <c r="AG5" i="16" s="1"/>
  <c r="AN59" i="3"/>
  <c r="AG4" i="14" s="1"/>
  <c r="AN44" i="3"/>
  <c r="AG3" i="12" s="1"/>
  <c r="AN60" i="3"/>
  <c r="AG5" i="14" s="1"/>
  <c r="AN39" i="3"/>
  <c r="AG5" i="11" s="1"/>
  <c r="AN73" i="3"/>
  <c r="AG4" i="16" s="1"/>
  <c r="AN68" i="3"/>
  <c r="AG6" i="15" s="1"/>
  <c r="AN54" i="3"/>
  <c r="AG6" i="13" s="1"/>
  <c r="AN65" i="3"/>
  <c r="AG3" i="15" s="1"/>
  <c r="AN58" i="3"/>
  <c r="AG3" i="14" s="1"/>
  <c r="AN37" i="3"/>
  <c r="AG3" i="11" s="1"/>
  <c r="AN61" i="3"/>
  <c r="AG6" i="14" s="1"/>
  <c r="AN32" i="3"/>
  <c r="AG5" i="10" s="1"/>
  <c r="AN47" i="3"/>
  <c r="AG6" i="12" s="1"/>
  <c r="AN38" i="3"/>
  <c r="AG4" i="11" s="1"/>
  <c r="AN72" i="3"/>
  <c r="AG3" i="16" s="1"/>
  <c r="AN53" i="3"/>
  <c r="AG5" i="13" s="1"/>
  <c r="AN17" i="3"/>
  <c r="AG4" i="8" s="1"/>
  <c r="AN46" i="3"/>
  <c r="AG5" i="12" s="1"/>
  <c r="AN45" i="3"/>
  <c r="AG4" i="12" s="1"/>
  <c r="AN67" i="3"/>
  <c r="AG5" i="15" s="1"/>
  <c r="AN75" i="3"/>
  <c r="AG6" i="16" s="1"/>
  <c r="AN71" i="3"/>
  <c r="AG2" i="16" s="1"/>
  <c r="AN57" i="3"/>
  <c r="AG2" i="14" s="1"/>
  <c r="AN36" i="3"/>
  <c r="AG2" i="11" s="1"/>
  <c r="AN43" i="3"/>
  <c r="AG2" i="12" s="1"/>
  <c r="AN25" i="3"/>
  <c r="AG5" i="9" s="1"/>
  <c r="AN66" i="3"/>
  <c r="AG4" i="15" s="1"/>
  <c r="AN52" i="3"/>
  <c r="AG4" i="13" s="1"/>
  <c r="AN18" i="3"/>
  <c r="AG5" i="8" s="1"/>
  <c r="AN79" i="3"/>
  <c r="AG3" i="17" s="1"/>
  <c r="AN82" i="3"/>
  <c r="AG6" i="17" s="1"/>
  <c r="AN31" i="3"/>
  <c r="AG4" i="10" s="1"/>
  <c r="AN24" i="3"/>
  <c r="AG4" i="9" s="1"/>
  <c r="AN81" i="3"/>
  <c r="AG5" i="17" s="1"/>
  <c r="AN33" i="3"/>
  <c r="AG6" i="10" s="1"/>
  <c r="AN29" i="3"/>
  <c r="AG2" i="10" s="1"/>
  <c r="AN22" i="3"/>
  <c r="AG2" i="9" s="1"/>
  <c r="AN78" i="3"/>
  <c r="AG2" i="17" s="1"/>
  <c r="AN26" i="3"/>
  <c r="AG6" i="9" s="1"/>
  <c r="AN30" i="3"/>
  <c r="AG3" i="10" s="1"/>
  <c r="AN23" i="3"/>
  <c r="AG3" i="9" s="1"/>
  <c r="AN15" i="3"/>
  <c r="AG2" i="8" s="1"/>
  <c r="AN19" i="3"/>
  <c r="AG6" i="8" s="1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 s="1"/>
  <c r="AG5" i="18"/>
  <c r="AG2" i="18"/>
  <c r="AG3" i="18"/>
  <c r="AN11" i="3"/>
  <c r="AG5" i="2" s="1"/>
  <c r="AN8" i="3"/>
  <c r="AG2" i="2" s="1"/>
  <c r="AN9" i="3"/>
  <c r="AG3" i="2" s="1"/>
  <c r="AN12" i="3"/>
  <c r="AG6" i="2" s="1"/>
  <c r="AO34" i="3" l="1"/>
  <c r="AH7" i="10" s="1"/>
  <c r="AO35" i="3"/>
  <c r="AH8" i="10" s="1"/>
  <c r="AO56" i="3"/>
  <c r="AH8" i="13" s="1"/>
  <c r="AO41" i="3"/>
  <c r="AH7" i="11" s="1"/>
  <c r="AO49" i="3"/>
  <c r="AH8" i="12" s="1"/>
  <c r="AO55" i="3"/>
  <c r="AH7" i="13" s="1"/>
  <c r="AO27" i="3"/>
  <c r="AH7" i="9" s="1"/>
  <c r="AO42" i="3"/>
  <c r="AH8" i="11" s="1"/>
  <c r="AO48" i="3"/>
  <c r="AH7" i="12" s="1"/>
  <c r="AO70" i="3"/>
  <c r="AH8" i="15" s="1"/>
  <c r="AO76" i="3"/>
  <c r="AH7" i="16" s="1"/>
  <c r="AO62" i="3"/>
  <c r="AH7" i="14" s="1"/>
  <c r="AO63" i="3"/>
  <c r="AH8" i="14" s="1"/>
  <c r="AO69" i="3"/>
  <c r="AH7" i="15" s="1"/>
  <c r="AO77" i="3"/>
  <c r="AH8" i="16" s="1"/>
  <c r="AO90" i="3"/>
  <c r="AH7" i="18" s="1"/>
  <c r="AO83" i="3"/>
  <c r="AH7" i="17" s="1"/>
  <c r="AO91" i="3"/>
  <c r="AH8" i="18" s="1"/>
  <c r="AO28" i="3"/>
  <c r="AH8" i="9" s="1"/>
  <c r="AO84" i="3"/>
  <c r="AH8" i="17" s="1"/>
  <c r="AO20" i="3"/>
  <c r="AH7" i="8" s="1"/>
  <c r="AO13" i="3"/>
  <c r="AH7" i="2" s="1"/>
  <c r="AO16" i="3"/>
  <c r="AH3" i="8" s="1"/>
  <c r="AO14" i="3"/>
  <c r="AH8" i="2" s="1"/>
  <c r="AO21" i="3"/>
  <c r="AH8" i="8" s="1"/>
  <c r="AO88" i="3"/>
  <c r="AO40" i="3"/>
  <c r="AO51" i="3"/>
  <c r="AH3" i="13" s="1"/>
  <c r="AO86" i="3"/>
  <c r="AH3" i="18" s="1"/>
  <c r="AO85" i="3"/>
  <c r="AH2" i="18" s="1"/>
  <c r="AO89" i="3"/>
  <c r="AH6" i="18" s="1"/>
  <c r="AO87" i="3"/>
  <c r="AO50" i="3"/>
  <c r="AH2" i="13" s="1"/>
  <c r="AO64" i="3"/>
  <c r="AH2" i="15" s="1"/>
  <c r="AO74" i="3"/>
  <c r="AH5" i="16" s="1"/>
  <c r="AO80" i="3"/>
  <c r="AO59" i="3"/>
  <c r="AH4" i="14" s="1"/>
  <c r="AO73" i="3"/>
  <c r="AH4" i="16" s="1"/>
  <c r="AO60" i="3"/>
  <c r="AH5" i="14" s="1"/>
  <c r="AO44" i="3"/>
  <c r="AH3" i="12" s="1"/>
  <c r="AO39" i="3"/>
  <c r="AH5" i="11" s="1"/>
  <c r="AO68" i="3"/>
  <c r="AH6" i="15" s="1"/>
  <c r="AO38" i="3"/>
  <c r="AH4" i="11" s="1"/>
  <c r="AO67" i="3"/>
  <c r="AH5" i="15" s="1"/>
  <c r="AO58" i="3"/>
  <c r="AH3" i="14" s="1"/>
  <c r="AO53" i="3"/>
  <c r="AH5" i="13" s="1"/>
  <c r="AO46" i="3"/>
  <c r="AH5" i="12" s="1"/>
  <c r="AO37" i="3"/>
  <c r="AH3" i="11" s="1"/>
  <c r="AO61" i="3"/>
  <c r="AH6" i="14" s="1"/>
  <c r="AO54" i="3"/>
  <c r="AH6" i="13" s="1"/>
  <c r="AO45" i="3"/>
  <c r="AH4" i="12" s="1"/>
  <c r="AO32" i="3"/>
  <c r="AH5" i="10" s="1"/>
  <c r="AO72" i="3"/>
  <c r="AH3" i="16" s="1"/>
  <c r="AO25" i="3"/>
  <c r="AH5" i="9" s="1"/>
  <c r="AO17" i="3"/>
  <c r="AH4" i="8" s="1"/>
  <c r="AO75" i="3"/>
  <c r="AH6" i="16" s="1"/>
  <c r="AO65" i="3"/>
  <c r="AH3" i="15" s="1"/>
  <c r="AO47" i="3"/>
  <c r="AH6" i="12" s="1"/>
  <c r="AO71" i="3"/>
  <c r="AH2" i="16" s="1"/>
  <c r="AO57" i="3"/>
  <c r="AH2" i="14" s="1"/>
  <c r="AO36" i="3"/>
  <c r="AH2" i="11" s="1"/>
  <c r="AO43" i="3"/>
  <c r="AH2" i="12" s="1"/>
  <c r="AO66" i="3"/>
  <c r="AH4" i="15" s="1"/>
  <c r="AO52" i="3"/>
  <c r="AH4" i="13" s="1"/>
  <c r="AO18" i="3"/>
  <c r="AH5" i="8" s="1"/>
  <c r="AO82" i="3"/>
  <c r="AH6" i="17" s="1"/>
  <c r="AO79" i="3"/>
  <c r="AH3" i="17" s="1"/>
  <c r="AO31" i="3"/>
  <c r="AH4" i="10" s="1"/>
  <c r="AO24" i="3"/>
  <c r="AH4" i="9" s="1"/>
  <c r="AO81" i="3"/>
  <c r="AH5" i="17" s="1"/>
  <c r="AO22" i="3"/>
  <c r="AH2" i="9" s="1"/>
  <c r="AO26" i="3"/>
  <c r="AH6" i="9" s="1"/>
  <c r="AO30" i="3"/>
  <c r="AH3" i="10" s="1"/>
  <c r="AO78" i="3"/>
  <c r="AH2" i="17" s="1"/>
  <c r="AO29" i="3"/>
  <c r="AH2" i="10" s="1"/>
  <c r="AO33" i="3"/>
  <c r="AH6" i="10" s="1"/>
  <c r="AO23" i="3"/>
  <c r="AH3" i="9" s="1"/>
  <c r="AO15" i="3"/>
  <c r="AH2" i="8" s="1"/>
  <c r="AO19" i="3"/>
  <c r="AH6" i="8" s="1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 s="1"/>
  <c r="AH6" i="11"/>
  <c r="AH4" i="17"/>
  <c r="AH4" i="18"/>
  <c r="AH5" i="18"/>
  <c r="AO11" i="3"/>
  <c r="AH5" i="2" s="1"/>
  <c r="AO12" i="3"/>
  <c r="AH6" i="2" s="1"/>
  <c r="AO9" i="3"/>
  <c r="AH3" i="2" s="1"/>
  <c r="AO8" i="3"/>
  <c r="AH2" i="2" s="1"/>
  <c r="AP34" i="3" l="1"/>
  <c r="AI7" i="10" s="1"/>
  <c r="AP35" i="3"/>
  <c r="AI8" i="10" s="1"/>
  <c r="AP42" i="3"/>
  <c r="AI8" i="11" s="1"/>
  <c r="AP48" i="3"/>
  <c r="AI7" i="12" s="1"/>
  <c r="AP56" i="3"/>
  <c r="AI8" i="13" s="1"/>
  <c r="AP62" i="3"/>
  <c r="AI7" i="14" s="1"/>
  <c r="AP41" i="3"/>
  <c r="AI7" i="11" s="1"/>
  <c r="AP49" i="3"/>
  <c r="AI8" i="12" s="1"/>
  <c r="AP55" i="3"/>
  <c r="AI7" i="13" s="1"/>
  <c r="AP63" i="3"/>
  <c r="AI8" i="14" s="1"/>
  <c r="AP69" i="3"/>
  <c r="AI7" i="15" s="1"/>
  <c r="AP77" i="3"/>
  <c r="AI8" i="16" s="1"/>
  <c r="AP83" i="3"/>
  <c r="AI7" i="17" s="1"/>
  <c r="AP70" i="3"/>
  <c r="AI8" i="15" s="1"/>
  <c r="AP76" i="3"/>
  <c r="AI7" i="16" s="1"/>
  <c r="AP90" i="3"/>
  <c r="AI7" i="18" s="1"/>
  <c r="AP91" i="3"/>
  <c r="AI8" i="18" s="1"/>
  <c r="AP28" i="3"/>
  <c r="AI8" i="9" s="1"/>
  <c r="AP27" i="3"/>
  <c r="AI7" i="9" s="1"/>
  <c r="AP20" i="3"/>
  <c r="AI7" i="8" s="1"/>
  <c r="AP84" i="3"/>
  <c r="AI8" i="17" s="1"/>
  <c r="AP13" i="3"/>
  <c r="AI7" i="2" s="1"/>
  <c r="AP16" i="3"/>
  <c r="AI3" i="8" s="1"/>
  <c r="AP21" i="3"/>
  <c r="AI8" i="8" s="1"/>
  <c r="AP14" i="3"/>
  <c r="AI8" i="2" s="1"/>
  <c r="AP89" i="3"/>
  <c r="AP87" i="3"/>
  <c r="AP88" i="3"/>
  <c r="AI5" i="18" s="1"/>
  <c r="AP86" i="3"/>
  <c r="AP85" i="3"/>
  <c r="AI2" i="18" s="1"/>
  <c r="AP40" i="3"/>
  <c r="AI6" i="11" s="1"/>
  <c r="AP51" i="3"/>
  <c r="AI3" i="13" s="1"/>
  <c r="AP39" i="3"/>
  <c r="AI5" i="11" s="1"/>
  <c r="AP68" i="3"/>
  <c r="AI6" i="15" s="1"/>
  <c r="AP50" i="3"/>
  <c r="AI2" i="13" s="1"/>
  <c r="AP80" i="3"/>
  <c r="AI4" i="17" s="1"/>
  <c r="AP73" i="3"/>
  <c r="AI4" i="16" s="1"/>
  <c r="AP64" i="3"/>
  <c r="AI2" i="15" s="1"/>
  <c r="AP74" i="3"/>
  <c r="AI5" i="16" s="1"/>
  <c r="AP59" i="3"/>
  <c r="AI4" i="14" s="1"/>
  <c r="AP60" i="3"/>
  <c r="AI5" i="14" s="1"/>
  <c r="AP44" i="3"/>
  <c r="AI3" i="12" s="1"/>
  <c r="AP65" i="3"/>
  <c r="AI3" i="15" s="1"/>
  <c r="AP58" i="3"/>
  <c r="AI3" i="14" s="1"/>
  <c r="AP66" i="3"/>
  <c r="AI4" i="15" s="1"/>
  <c r="AP54" i="3"/>
  <c r="AI6" i="13" s="1"/>
  <c r="AP32" i="3"/>
  <c r="AI5" i="10" s="1"/>
  <c r="AP72" i="3"/>
  <c r="AI3" i="16" s="1"/>
  <c r="AP53" i="3"/>
  <c r="AI5" i="13" s="1"/>
  <c r="AP17" i="3"/>
  <c r="AI4" i="8" s="1"/>
  <c r="AP37" i="3"/>
  <c r="AI3" i="11" s="1"/>
  <c r="AP61" i="3"/>
  <c r="AI6" i="14" s="1"/>
  <c r="AP45" i="3"/>
  <c r="AI4" i="12" s="1"/>
  <c r="AP47" i="3"/>
  <c r="AI6" i="12" s="1"/>
  <c r="AP67" i="3"/>
  <c r="AI5" i="15" s="1"/>
  <c r="AP57" i="3"/>
  <c r="AI2" i="14" s="1"/>
  <c r="AP36" i="3"/>
  <c r="AI2" i="11" s="1"/>
  <c r="AP43" i="3"/>
  <c r="AI2" i="12" s="1"/>
  <c r="AP38" i="3"/>
  <c r="AI4" i="11" s="1"/>
  <c r="AP25" i="3"/>
  <c r="AI5" i="9" s="1"/>
  <c r="AP46" i="3"/>
  <c r="AI5" i="12" s="1"/>
  <c r="AP75" i="3"/>
  <c r="AI6" i="16" s="1"/>
  <c r="AP71" i="3"/>
  <c r="AI2" i="16" s="1"/>
  <c r="AP52" i="3"/>
  <c r="AI4" i="13" s="1"/>
  <c r="AP18" i="3"/>
  <c r="AI5" i="8" s="1"/>
  <c r="AP31" i="3"/>
  <c r="AI4" i="10" s="1"/>
  <c r="AP81" i="3"/>
  <c r="AI5" i="17" s="1"/>
  <c r="AP82" i="3"/>
  <c r="AI6" i="17" s="1"/>
  <c r="AP79" i="3"/>
  <c r="AI3" i="17" s="1"/>
  <c r="AP24" i="3"/>
  <c r="AI4" i="9" s="1"/>
  <c r="AP33" i="3"/>
  <c r="AI6" i="10" s="1"/>
  <c r="AP22" i="3"/>
  <c r="AI2" i="9" s="1"/>
  <c r="AP78" i="3"/>
  <c r="AI2" i="17" s="1"/>
  <c r="AP23" i="3"/>
  <c r="AI3" i="9" s="1"/>
  <c r="AP29" i="3"/>
  <c r="AI2" i="10" s="1"/>
  <c r="AP15" i="3"/>
  <c r="AI2" i="8" s="1"/>
  <c r="AP26" i="3"/>
  <c r="AI6" i="9" s="1"/>
  <c r="AP30" i="3"/>
  <c r="AI3" i="10" s="1"/>
  <c r="AP19" i="3"/>
  <c r="AI6" i="8" s="1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 s="1"/>
  <c r="AI6" i="18"/>
  <c r="AI3" i="18"/>
  <c r="AI4" i="18"/>
  <c r="AP11" i="3"/>
  <c r="AI5" i="2" s="1"/>
  <c r="AP8" i="3"/>
  <c r="AI2" i="2" s="1"/>
  <c r="AP12" i="3"/>
  <c r="AI6" i="2" s="1"/>
  <c r="AP9" i="3"/>
  <c r="AI3" i="2" s="1"/>
</calcChain>
</file>

<file path=xl/sharedStrings.xml><?xml version="1.0" encoding="utf-8"?>
<sst xmlns="http://schemas.openxmlformats.org/spreadsheetml/2006/main" count="727" uniqueCount="176">
  <si>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</si>
  <si>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</si>
  <si>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</si>
  <si>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</si>
  <si>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</si>
  <si>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</si>
  <si>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</si>
  <si>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</si>
  <si>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</si>
  <si>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</si>
  <si>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</si>
  <si>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</si>
  <si>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</si>
  <si>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</si>
  <si>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</si>
  <si>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</si>
  <si>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</si>
  <si>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</si>
  <si>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</si>
  <si>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</si>
  <si>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</si>
  <si>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</si>
  <si>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The technology that is the reference type for a given vehicle type is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</si>
  <si>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</si>
  <si>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</si>
  <si>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</si>
  <si>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</si>
  <si>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</si>
  <si>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For LDVs, the potential sales share of each non-reference technology</t>
  </si>
  <si>
    <t>is estimated as the that technology's percentage of the total LDV stock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</si>
  <si>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</si>
  <si>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</si>
  <si>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</si>
  <si>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as maximum potentials in the first simulated year.</t>
  </si>
  <si>
    <t>First and Last Simulated Year Values</t>
  </si>
  <si>
    <t>First Simulated Year Values Only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</si>
  <si>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</si>
  <si>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</si>
  <si>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</si>
  <si>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</si>
  <si>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possible that electric motorbikes could account for as much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</si>
  <si>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</si>
  <si>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</si>
  <si>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</si>
  <si>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</si>
  <si>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</si>
  <si>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</si>
  <si>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the shares of the three newer technologies (battery electric vehicle,</t>
  </si>
  <si>
    <t>(see "Assumptions" tab) to represent the potential for sales to</t>
  </si>
  <si>
    <t>greatly exceed the reference case values.</t>
  </si>
  <si>
    <t>maximum potential rather than a BAU projection, so we select</t>
  </si>
  <si>
    <t>For other unusual technologies (diesel vehicle,</t>
  </si>
  <si>
    <t>technology in 2050.  This is a reference case.  To obtain a maximum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</si>
  <si>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</si>
  <si>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</si>
  <si>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</si>
  <si>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</si>
  <si>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</si>
  <si>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</si>
  <si>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</si>
  <si>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</si>
  <si>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</si>
  <si>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</si>
  <si>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</si>
  <si>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</si>
  <si>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</si>
  <si>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</si>
  <si>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</si>
  <si>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</si>
  <si>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</si>
  <si>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start year diesel engine freight LDVs is far in excess of how quickly</t>
  </si>
  <si>
    <t>they can be replaced.</t>
  </si>
  <si>
    <t>linear</t>
  </si>
  <si>
    <t>a value of 100%, given rapidly improving technologies.</t>
  </si>
  <si>
    <t>LPG vehicle</t>
  </si>
  <si>
    <t>hydrogen vehicle</t>
  </si>
  <si>
    <t>This variable caps the maximum fraction of production for each vehicle</t>
  </si>
  <si>
    <t>type for each year.</t>
  </si>
  <si>
    <t>Max Fraction of Production (dimensionless)</t>
  </si>
  <si>
    <t>EU28 - Stock of vehicles (total)</t>
  </si>
  <si>
    <t>Stock of vehicle (total)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</si>
  <si>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</si>
  <si>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</si>
  <si>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</si>
  <si>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</si>
  <si>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</si>
  <si>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</si>
  <si>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</si>
  <si>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</si>
  <si>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</si>
  <si>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</si>
  <si>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</si>
  <si>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</si>
  <si>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</si>
  <si>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</si>
  <si>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</si>
  <si>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</si>
  <si>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</si>
  <si>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</si>
  <si>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</si>
  <si>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</si>
  <si>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</si>
  <si>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</si>
  <si>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</si>
  <si>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</si>
  <si>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</si>
  <si>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</si>
  <si>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</si>
  <si>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</si>
  <si>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</si>
  <si>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</si>
  <si>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</si>
  <si>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</si>
  <si>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</si>
  <si>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</si>
  <si>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</si>
  <si>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</si>
  <si>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</si>
  <si>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</si>
  <si>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</si>
  <si>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</si>
  <si>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</si>
  <si>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</si>
  <si>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</si>
  <si>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</si>
  <si>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</si>
  <si>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</si>
  <si>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</si>
  <si>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</si>
  <si>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</si>
  <si>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</si>
  <si>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</si>
  <si>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</si>
  <si>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</si>
  <si>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</si>
  <si>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</si>
  <si>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</si>
  <si>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</si>
  <si>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LDV technology multiplier (NG, plug-in hybrid, LPG, hydrogen)</t>
  </si>
  <si>
    <t>EU28 - New vehicle registrations</t>
  </si>
  <si>
    <t>New vehicle registrations</t>
  </si>
  <si>
    <t>TRA_StockTot specifies estimates numbers of passenger LDVs by</t>
  </si>
  <si>
    <t>specified above for 4 technologies:</t>
  </si>
  <si>
    <t>natural gas vehicle, plug-in hybrid vehicle, LPG, hydrogen.</t>
  </si>
  <si>
    <t>The values in TRA_StockTot are shares of the stock, not shares of</t>
  </si>
  <si>
    <t>TRA_Inv specifies an estimated number of sales of freight HDVs</t>
  </si>
  <si>
    <t xml:space="preserve">POTEnCIA - Transport sector and bunkers model results 2000-2050 (annual) </t>
  </si>
  <si>
    <t>JRC C.6 (European Commission)</t>
  </si>
  <si>
    <t>Main source</t>
  </si>
  <si>
    <t>allowed a 100% share in all years.  (This is "gasoline vehicle" for</t>
  </si>
  <si>
    <t>passenger LDVs and motorbikes, "diesel vehicle" for freight LDVs, HDVs, airplanes...)</t>
  </si>
  <si>
    <t>in the start year (TRA_StockTot).  This is generous, as it effectively means</t>
  </si>
  <si>
    <t xml:space="preserve">that the entire existing stock of LDVs of a given technology type </t>
  </si>
  <si>
    <t xml:space="preserve">could be built and sold in the first calculated year of the model run, </t>
  </si>
  <si>
    <t>which would represent a 100% annual growth rate relative to the prior year.</t>
  </si>
  <si>
    <t>For HDVs, we use the sales shares by technology from TRA_Inv</t>
  </si>
  <si>
    <t xml:space="preserve">For LDVs, passenger HDVs and motorbikes, predictions of battery electric </t>
  </si>
  <si>
    <t>penetration vary. T&amp;E, IEA, and BNEF have all released projections.</t>
  </si>
  <si>
    <t>Their values may be higher still in the EU and higher for a</t>
  </si>
  <si>
    <t>Here are the assumptions we use for the EU:</t>
  </si>
  <si>
    <t>For freight LDVs, we we allow up to 100% diesel engine market share,</t>
  </si>
  <si>
    <t>which is necessary to avoid a situation where the retirement rate of the</t>
  </si>
  <si>
    <t>from TRA_Inv.  This is a reference case, not a maximum, so we multiply</t>
  </si>
  <si>
    <t>natural gas vehicle, and plug-in hybrid vehicle), we multiply the share</t>
  </si>
  <si>
    <t>of stock estimated by JRC for 2050 of the four newer technologies</t>
  </si>
  <si>
    <t xml:space="preserve">(StockTot) by a multiplier (see "Assumptions" tab).  As was the case </t>
  </si>
  <si>
    <t xml:space="preserve">when estimating the first year, this is using a share of stock to represent </t>
  </si>
  <si>
    <t xml:space="preserve">a share of sales.  This effectively assumes that x times the entire </t>
  </si>
  <si>
    <t>projected stock in 2050 could be built in a single year, which is generous,</t>
  </si>
  <si>
    <t xml:space="preserve"> and thus may compensate for the fact that our JRC source is a </t>
  </si>
  <si>
    <t>reference case, not a maximum.</t>
  </si>
  <si>
    <t>natural gas vehicle, hydrogen vehicle) by a multiplier</t>
  </si>
  <si>
    <t>were sold, roughly 3 times the total number of motorcycles</t>
  </si>
  <si>
    <t>and scooters sold in the EU in 2017.  Therefore, it seems</t>
  </si>
  <si>
    <t>as 100% of the EU motorbike sales in 2050.</t>
  </si>
  <si>
    <t>EU28: Central_2018; TRA_StockTot &amp; TRA_Inv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</si>
</sst>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/>
  </cellStyleXfs>
  <cellXfs count="68">
    <xf numFmtId="0" fontId="0" fillId="0" borderId="0" xfId="0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6" fillId="5" borderId="12" xfId="8" applyFont="1" applyFill="1" applyBorder="1" applyAlignment="1">
      <alignment horizontal="left" vertical="center"/>
    </xf>
    <xf numFmtId="1" fontId="7" fillId="5" borderId="12" xfId="8" applyNumberFormat="1" applyFont="1" applyFill="1" applyBorder="1" applyAlignment="1">
      <alignment horizontal="center" vertical="center"/>
    </xf>
    <xf numFmtId="0" fontId="8" fillId="6" borderId="0" xfId="8" applyFont="1" applyFill="1" applyAlignment="1">
      <alignment vertical="center"/>
    </xf>
    <xf numFmtId="166" fontId="9" fillId="0" borderId="13" xfId="8" applyNumberFormat="1" applyFont="1" applyBorder="1" applyAlignment="1">
      <alignment vertical="center"/>
    </xf>
    <xf numFmtId="0" fontId="10" fillId="7" borderId="14" xfId="8" applyFont="1" applyFill="1" applyBorder="1" applyAlignment="1">
      <alignment horizontal="left" vertical="center"/>
    </xf>
    <xf numFmtId="3" fontId="11" fillId="7" borderId="14" xfId="8" applyNumberFormat="1" applyFont="1" applyFill="1" applyBorder="1" applyAlignment="1">
      <alignment vertical="center"/>
    </xf>
    <xf numFmtId="0" fontId="12" fillId="8" borderId="14" xfId="8" applyFont="1" applyFill="1" applyBorder="1" applyAlignment="1">
      <alignment horizontal="left" vertical="center" indent="1"/>
    </xf>
    <xf numFmtId="3" fontId="12" fillId="8" borderId="14" xfId="8" applyNumberFormat="1" applyFont="1" applyFill="1" applyBorder="1" applyAlignment="1">
      <alignment vertical="center"/>
    </xf>
    <xf numFmtId="0" fontId="8" fillId="6" borderId="14" xfId="8" applyFont="1" applyFill="1" applyBorder="1" applyAlignment="1">
      <alignment horizontal="left" vertical="center" indent="2"/>
    </xf>
    <xf numFmtId="3" fontId="8" fillId="0" borderId="14" xfId="8" applyNumberFormat="1" applyFont="1" applyBorder="1" applyAlignment="1">
      <alignment vertical="center"/>
    </xf>
    <xf numFmtId="0" fontId="8" fillId="6" borderId="15" xfId="8" applyFont="1" applyFill="1" applyBorder="1" applyAlignment="1">
      <alignment horizontal="left" vertical="center" indent="3"/>
    </xf>
    <xf numFmtId="3" fontId="8" fillId="0" borderId="15" xfId="8" applyNumberFormat="1" applyFont="1" applyBorder="1" applyAlignment="1">
      <alignment vertical="center"/>
    </xf>
    <xf numFmtId="0" fontId="8" fillId="6" borderId="0" xfId="8" applyFont="1" applyFill="1" applyAlignment="1">
      <alignment horizontal="left" vertical="center" indent="3"/>
    </xf>
    <xf numFmtId="3" fontId="8" fillId="0" borderId="0" xfId="8" applyNumberFormat="1" applyFont="1" applyAlignment="1">
      <alignment vertical="center"/>
    </xf>
    <xf numFmtId="0" fontId="8" fillId="6" borderId="16" xfId="8" applyFont="1" applyFill="1" applyBorder="1" applyAlignment="1">
      <alignment horizontal="left" vertical="center" indent="3"/>
    </xf>
    <xf numFmtId="3" fontId="8" fillId="0" borderId="16" xfId="8" applyNumberFormat="1" applyFont="1" applyBorder="1" applyAlignment="1">
      <alignment vertical="center"/>
    </xf>
    <xf numFmtId="165" fontId="8" fillId="0" borderId="14" xfId="8" applyNumberFormat="1" applyFont="1" applyBorder="1" applyAlignment="1">
      <alignment vertical="center"/>
    </xf>
    <xf numFmtId="165" fontId="8" fillId="0" borderId="0" xfId="8" applyNumberFormat="1" applyFont="1" applyAlignment="1">
      <alignment vertical="center"/>
    </xf>
    <xf numFmtId="165" fontId="8" fillId="0" borderId="16" xfId="8" applyNumberFormat="1" applyFont="1" applyBorder="1" applyAlignment="1">
      <alignment vertical="center"/>
    </xf>
    <xf numFmtId="166" fontId="9" fillId="0" borderId="0" xfId="8" applyNumberFormat="1" applyFont="1" applyAlignment="1">
      <alignment vertical="center"/>
    </xf>
    <xf numFmtId="166" fontId="9" fillId="9" borderId="14" xfId="8" applyNumberFormat="1" applyFont="1" applyFill="1" applyBorder="1" applyAlignment="1">
      <alignment vertical="center"/>
    </xf>
    <xf numFmtId="1" fontId="8" fillId="9" borderId="14" xfId="8" applyNumberFormat="1" applyFont="1" applyFill="1" applyBorder="1" applyAlignment="1">
      <alignment vertical="center"/>
    </xf>
    <xf numFmtId="3" fontId="10" fillId="7" borderId="14" xfId="8" applyNumberFormat="1" applyFont="1" applyFill="1" applyBorder="1" applyAlignment="1">
      <alignment vertical="center"/>
    </xf>
    <xf numFmtId="0" fontId="13" fillId="7" borderId="14" xfId="8" applyFont="1" applyFill="1" applyBorder="1" applyAlignment="1">
      <alignment horizontal="left" vertical="center" indent="1"/>
    </xf>
    <xf numFmtId="3" fontId="13" fillId="7" borderId="14" xfId="8" applyNumberFormat="1" applyFont="1" applyFill="1" applyBorder="1" applyAlignment="1">
      <alignment vertical="center"/>
    </xf>
    <xf numFmtId="0" fontId="7" fillId="7" borderId="14" xfId="8" applyFont="1" applyFill="1" applyBorder="1" applyAlignment="1">
      <alignment horizontal="left" vertical="center" indent="2"/>
    </xf>
    <xf numFmtId="3" fontId="7" fillId="7" borderId="14" xfId="8" applyNumberFormat="1" applyFont="1" applyFill="1" applyBorder="1" applyAlignment="1">
      <alignment vertical="center"/>
    </xf>
    <xf numFmtId="0" fontId="8" fillId="8" borderId="14" xfId="8" applyFont="1" applyFill="1" applyBorder="1" applyAlignment="1">
      <alignment horizontal="left" vertical="center" indent="3"/>
    </xf>
    <xf numFmtId="3" fontId="8" fillId="8" borderId="14" xfId="8" applyNumberFormat="1" applyFont="1" applyFill="1" applyBorder="1" applyAlignment="1">
      <alignment vertical="center"/>
    </xf>
    <xf numFmtId="0" fontId="8" fillId="6" borderId="0" xfId="8" applyFont="1" applyFill="1" applyAlignment="1">
      <alignment horizontal="left" vertical="center" indent="4"/>
    </xf>
    <xf numFmtId="0" fontId="8" fillId="6" borderId="16" xfId="8" applyFont="1" applyFill="1" applyBorder="1" applyAlignment="1">
      <alignment horizontal="left" vertical="center" indent="4"/>
    </xf>
    <xf numFmtId="0" fontId="8" fillId="9" borderId="0" xfId="8" applyFont="1" applyFill="1" applyAlignment="1">
      <alignment vertical="center"/>
    </xf>
    <xf numFmtId="0" fontId="8" fillId="8" borderId="14" xfId="8" applyFont="1" applyFill="1" applyBorder="1" applyAlignment="1">
      <alignment horizontal="left" vertical="center" indent="2"/>
    </xf>
    <xf numFmtId="0" fontId="8" fillId="6" borderId="0" xfId="8" applyFont="1" applyFill="1" applyAlignment="1">
      <alignment horizontal="left" vertical="center" indent="2"/>
    </xf>
    <xf numFmtId="0" fontId="8" fillId="6" borderId="16" xfId="8" applyFont="1" applyFill="1" applyBorder="1" applyAlignment="1">
      <alignment horizontal="left" vertical="center" indent="2"/>
    </xf>
    <xf numFmtId="165" fontId="10" fillId="7" borderId="14" xfId="8" applyNumberFormat="1" applyFont="1" applyFill="1" applyBorder="1" applyAlignment="1">
      <alignment vertical="center"/>
    </xf>
    <xf numFmtId="0" fontId="8" fillId="8" borderId="14" xfId="8" applyFont="1" applyFill="1" applyBorder="1" applyAlignment="1">
      <alignment horizontal="left" vertical="center" indent="1"/>
    </xf>
  </cellXfs>
  <cellStyles count="9">
    <cellStyle name="Body: normal cell" xfId="4" xr:uid="{00000000-0005-0000-0000-000000000000}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Normal 2" xfId="1" xr:uid="{00000000-0005-0000-0000-000007000000}"/>
    <cellStyle name="Normal 2 2" xfId="8" xr:uid="{62A1411C-4A16-4446-95B5-E7D357B10900}"/>
    <cellStyle name="Parent row" xfId="3" xr:uid="{00000000-0005-0000-0000-000008000000}"/>
    <cellStyle name="Standard" xfId="0" builtinId="0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9.140625" style="9"/>
    <col min="2" max="2" width="56.28515625" style="9" customWidth="1"/>
    <col min="3" max="16384" width="9.140625" style="9"/>
  </cols>
  <sheetData>
    <row r="1" spans="1:2" x14ac:dyDescent="0.25">
      <c r="A1" s="8" t="s">
        <v>1</v>
      </c>
    </row>
    <row r="3" spans="1:2" x14ac:dyDescent="0.25">
      <c r="A3" s="8" t="s">
        <v>0</v>
      </c>
      <c r="B3" s="10" t="s">
        <v>148</v>
      </c>
    </row>
    <row r="4" spans="1:2" x14ac:dyDescent="0.25">
      <c r="B4" s="9" t="s">
        <v>147</v>
      </c>
    </row>
    <row r="5" spans="1:2" x14ac:dyDescent="0.25">
      <c r="B5" s="2">
        <v>2019</v>
      </c>
    </row>
    <row r="6" spans="1:2" x14ac:dyDescent="0.25">
      <c r="B6" s="9" t="s">
        <v>146</v>
      </c>
    </row>
    <row r="7" spans="1:2" x14ac:dyDescent="0.25">
      <c r="B7" s="9" t="s">
        <v>175</v>
      </c>
    </row>
    <row r="10" spans="1:2" x14ac:dyDescent="0.25">
      <c r="A10" s="8" t="s">
        <v>7</v>
      </c>
    </row>
    <row r="11" spans="1:2" x14ac:dyDescent="0.25">
      <c r="A11" s="27" t="s">
        <v>76</v>
      </c>
    </row>
    <row r="12" spans="1:2" x14ac:dyDescent="0.25">
      <c r="A12" s="27" t="s">
        <v>77</v>
      </c>
    </row>
    <row r="13" spans="1:2" x14ac:dyDescent="0.25">
      <c r="A13" s="8"/>
    </row>
    <row r="14" spans="1:2" x14ac:dyDescent="0.25">
      <c r="A14" s="9" t="s">
        <v>8</v>
      </c>
    </row>
    <row r="15" spans="1:2" x14ac:dyDescent="0.25">
      <c r="A15" s="9" t="s">
        <v>9</v>
      </c>
    </row>
    <row r="17" spans="1:2" x14ac:dyDescent="0.25">
      <c r="A17" s="9" t="s">
        <v>69</v>
      </c>
    </row>
    <row r="18" spans="1:2" x14ac:dyDescent="0.25">
      <c r="A18" s="9" t="s">
        <v>30</v>
      </c>
    </row>
    <row r="19" spans="1:2" x14ac:dyDescent="0.25">
      <c r="A19" s="9" t="s">
        <v>31</v>
      </c>
    </row>
    <row r="20" spans="1:2" x14ac:dyDescent="0.25">
      <c r="A20" s="9" t="s">
        <v>32</v>
      </c>
    </row>
    <row r="22" spans="1:2" x14ac:dyDescent="0.25">
      <c r="A22" s="10" t="s">
        <v>159</v>
      </c>
      <c r="B22" s="11"/>
    </row>
    <row r="24" spans="1:2" x14ac:dyDescent="0.25">
      <c r="B24" s="10" t="s">
        <v>34</v>
      </c>
    </row>
    <row r="25" spans="1:2" x14ac:dyDescent="0.25">
      <c r="B25" s="12"/>
    </row>
    <row r="26" spans="1:2" x14ac:dyDescent="0.25">
      <c r="B26" s="9" t="s">
        <v>23</v>
      </c>
    </row>
    <row r="27" spans="1:2" x14ac:dyDescent="0.25">
      <c r="B27" s="9" t="s">
        <v>24</v>
      </c>
    </row>
    <row r="28" spans="1:2" x14ac:dyDescent="0.25">
      <c r="B28" s="9" t="s">
        <v>25</v>
      </c>
    </row>
    <row r="30" spans="1:2" x14ac:dyDescent="0.25">
      <c r="B30" s="9" t="s">
        <v>26</v>
      </c>
    </row>
    <row r="31" spans="1:2" x14ac:dyDescent="0.25">
      <c r="B31" s="9" t="s">
        <v>27</v>
      </c>
    </row>
    <row r="33" spans="2:2" x14ac:dyDescent="0.25">
      <c r="B33" s="9" t="s">
        <v>22</v>
      </c>
    </row>
    <row r="34" spans="2:2" x14ac:dyDescent="0.25">
      <c r="B34" s="9" t="s">
        <v>149</v>
      </c>
    </row>
    <row r="35" spans="2:2" x14ac:dyDescent="0.25">
      <c r="B35" s="9" t="s">
        <v>150</v>
      </c>
    </row>
    <row r="37" spans="2:2" x14ac:dyDescent="0.25">
      <c r="B37" s="10" t="s">
        <v>35</v>
      </c>
    </row>
    <row r="39" spans="2:2" x14ac:dyDescent="0.25">
      <c r="B39" s="9" t="s">
        <v>28</v>
      </c>
    </row>
    <row r="40" spans="2:2" x14ac:dyDescent="0.25">
      <c r="B40" s="9" t="s">
        <v>29</v>
      </c>
    </row>
    <row r="41" spans="2:2" x14ac:dyDescent="0.25">
      <c r="B41" s="9" t="s">
        <v>151</v>
      </c>
    </row>
    <row r="42" spans="2:2" x14ac:dyDescent="0.25">
      <c r="B42" s="9" t="s">
        <v>152</v>
      </c>
    </row>
    <row r="43" spans="2:2" x14ac:dyDescent="0.25">
      <c r="B43" s="9" t="s">
        <v>153</v>
      </c>
    </row>
    <row r="44" spans="2:2" x14ac:dyDescent="0.25">
      <c r="B44" s="9" t="s">
        <v>154</v>
      </c>
    </row>
    <row r="46" spans="2:2" x14ac:dyDescent="0.25">
      <c r="B46" s="9" t="s">
        <v>155</v>
      </c>
    </row>
    <row r="47" spans="2:2" x14ac:dyDescent="0.25">
      <c r="B47" s="9" t="s">
        <v>33</v>
      </c>
    </row>
    <row r="49" spans="2:2" x14ac:dyDescent="0.25">
      <c r="B49" s="10" t="s">
        <v>36</v>
      </c>
    </row>
    <row r="51" spans="2:2" x14ac:dyDescent="0.25">
      <c r="B51" s="9" t="s">
        <v>156</v>
      </c>
    </row>
    <row r="52" spans="2:2" x14ac:dyDescent="0.25">
      <c r="B52" s="9" t="s">
        <v>157</v>
      </c>
    </row>
    <row r="53" spans="2:2" x14ac:dyDescent="0.25">
      <c r="B53" s="9" t="s">
        <v>158</v>
      </c>
    </row>
    <row r="54" spans="2:2" x14ac:dyDescent="0.25">
      <c r="B54" s="9" t="s">
        <v>50</v>
      </c>
    </row>
    <row r="55" spans="2:2" x14ac:dyDescent="0.25">
      <c r="B55" s="9" t="s">
        <v>73</v>
      </c>
    </row>
    <row r="56" spans="2:2" x14ac:dyDescent="0.25">
      <c r="B56" s="9" t="s">
        <v>51</v>
      </c>
    </row>
    <row r="57" spans="2:2" x14ac:dyDescent="0.25">
      <c r="B57" s="9" t="s">
        <v>163</v>
      </c>
    </row>
    <row r="58" spans="2:2" x14ac:dyDescent="0.25">
      <c r="B58" s="9" t="s">
        <v>164</v>
      </c>
    </row>
    <row r="59" spans="2:2" x14ac:dyDescent="0.25">
      <c r="B59" s="9" t="s">
        <v>165</v>
      </c>
    </row>
    <row r="60" spans="2:2" x14ac:dyDescent="0.25">
      <c r="B60" s="9" t="s">
        <v>166</v>
      </c>
    </row>
    <row r="61" spans="2:2" x14ac:dyDescent="0.25">
      <c r="B61" s="9" t="s">
        <v>167</v>
      </c>
    </row>
    <row r="62" spans="2:2" x14ac:dyDescent="0.25">
      <c r="B62" s="9" t="s">
        <v>168</v>
      </c>
    </row>
    <row r="63" spans="2:2" x14ac:dyDescent="0.25">
      <c r="B63" s="9" t="s">
        <v>169</v>
      </c>
    </row>
    <row r="64" spans="2:2" x14ac:dyDescent="0.25">
      <c r="B64" s="9" t="s">
        <v>170</v>
      </c>
    </row>
    <row r="66" spans="2:2" x14ac:dyDescent="0.25">
      <c r="B66" s="9" t="s">
        <v>160</v>
      </c>
    </row>
    <row r="67" spans="2:2" x14ac:dyDescent="0.25">
      <c r="B67" s="9" t="s">
        <v>161</v>
      </c>
    </row>
    <row r="68" spans="2:2" x14ac:dyDescent="0.25">
      <c r="B68" s="9" t="s">
        <v>70</v>
      </c>
    </row>
    <row r="69" spans="2:2" x14ac:dyDescent="0.25">
      <c r="B69" s="9" t="s">
        <v>71</v>
      </c>
    </row>
    <row r="71" spans="2:2" x14ac:dyDescent="0.25">
      <c r="B71" s="9" t="s">
        <v>46</v>
      </c>
    </row>
    <row r="72" spans="2:2" x14ac:dyDescent="0.25">
      <c r="B72" s="9" t="s">
        <v>162</v>
      </c>
    </row>
    <row r="73" spans="2:2" x14ac:dyDescent="0.25">
      <c r="B73" s="9" t="s">
        <v>47</v>
      </c>
    </row>
    <row r="74" spans="2:2" x14ac:dyDescent="0.25">
      <c r="B74" s="9" t="s">
        <v>171</v>
      </c>
    </row>
    <row r="75" spans="2:2" x14ac:dyDescent="0.25">
      <c r="B75" s="9" t="s">
        <v>48</v>
      </c>
    </row>
    <row r="76" spans="2:2" x14ac:dyDescent="0.25">
      <c r="B76" s="9" t="s">
        <v>49</v>
      </c>
    </row>
    <row r="78" spans="2:2" x14ac:dyDescent="0.25">
      <c r="B78" s="9" t="s">
        <v>37</v>
      </c>
    </row>
    <row r="79" spans="2:2" x14ac:dyDescent="0.25">
      <c r="B79" s="9" t="s">
        <v>38</v>
      </c>
    </row>
    <row r="80" spans="2:2" x14ac:dyDescent="0.25">
      <c r="B80" s="9" t="s">
        <v>39</v>
      </c>
    </row>
    <row r="81" spans="2:2" x14ac:dyDescent="0.25">
      <c r="B81" s="9" t="s">
        <v>172</v>
      </c>
    </row>
    <row r="82" spans="2:2" x14ac:dyDescent="0.25">
      <c r="B82" s="9" t="s">
        <v>173</v>
      </c>
    </row>
    <row r="83" spans="2:2" x14ac:dyDescent="0.25">
      <c r="B83" s="9" t="s">
        <v>40</v>
      </c>
    </row>
    <row r="84" spans="2:2" x14ac:dyDescent="0.25">
      <c r="B84" s="9" t="s">
        <v>174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Data!I36</f>
        <v>0</v>
      </c>
      <c r="C2" s="9">
        <f>Data!J36</f>
        <v>0</v>
      </c>
      <c r="D2" s="9">
        <f>Data!K36</f>
        <v>0</v>
      </c>
      <c r="E2" s="9">
        <f>Data!L36</f>
        <v>0</v>
      </c>
      <c r="F2" s="9">
        <f>Data!M36</f>
        <v>0</v>
      </c>
      <c r="G2" s="9">
        <f>Data!N36</f>
        <v>0</v>
      </c>
      <c r="H2" s="9">
        <f>Data!O36</f>
        <v>0</v>
      </c>
      <c r="I2" s="9">
        <f>Data!P36</f>
        <v>0</v>
      </c>
      <c r="J2" s="9">
        <f>Data!Q36</f>
        <v>0</v>
      </c>
      <c r="K2" s="9">
        <f>Data!R36</f>
        <v>0</v>
      </c>
      <c r="L2" s="9">
        <f>Data!S36</f>
        <v>0</v>
      </c>
      <c r="M2" s="9">
        <f>Data!T36</f>
        <v>0</v>
      </c>
      <c r="N2" s="9">
        <f>Data!U36</f>
        <v>0</v>
      </c>
      <c r="O2" s="9">
        <f>Data!V36</f>
        <v>0</v>
      </c>
      <c r="P2" s="9">
        <f>Data!W36</f>
        <v>0</v>
      </c>
      <c r="Q2" s="9">
        <f>Data!X36</f>
        <v>0</v>
      </c>
      <c r="R2" s="9">
        <f>Data!Y36</f>
        <v>0</v>
      </c>
      <c r="S2" s="9">
        <f>Data!Z36</f>
        <v>0</v>
      </c>
      <c r="T2" s="9">
        <f>Data!AA36</f>
        <v>0</v>
      </c>
      <c r="U2" s="9">
        <f>Data!AB36</f>
        <v>0</v>
      </c>
      <c r="V2" s="9">
        <f>Data!AC36</f>
        <v>0</v>
      </c>
      <c r="W2" s="9">
        <f>Data!AD36</f>
        <v>0</v>
      </c>
      <c r="X2" s="9">
        <f>Data!AE36</f>
        <v>0</v>
      </c>
      <c r="Y2" s="9">
        <f>Data!AF36</f>
        <v>0</v>
      </c>
      <c r="Z2" s="9">
        <f>Data!AG36</f>
        <v>0</v>
      </c>
      <c r="AA2" s="9">
        <f>Data!AH36</f>
        <v>0</v>
      </c>
      <c r="AB2" s="9">
        <f>Data!AI36</f>
        <v>0</v>
      </c>
      <c r="AC2" s="9">
        <f>Data!AJ36</f>
        <v>0</v>
      </c>
      <c r="AD2" s="9">
        <f>Data!AK36</f>
        <v>0</v>
      </c>
      <c r="AE2" s="9">
        <f>Data!AL36</f>
        <v>0</v>
      </c>
      <c r="AF2" s="9">
        <f>Data!AM36</f>
        <v>0</v>
      </c>
      <c r="AG2" s="9">
        <f>Data!AN36</f>
        <v>0</v>
      </c>
      <c r="AH2" s="9">
        <f>Data!AO36</f>
        <v>0</v>
      </c>
      <c r="AI2" s="9">
        <f>Data!AP36</f>
        <v>0</v>
      </c>
    </row>
    <row r="3" spans="1:35" x14ac:dyDescent="0.25">
      <c r="A3" s="9" t="s">
        <v>3</v>
      </c>
      <c r="B3" s="9">
        <f>Data!I37</f>
        <v>0</v>
      </c>
      <c r="C3" s="9">
        <f>Data!J37</f>
        <v>0</v>
      </c>
      <c r="D3" s="9">
        <f>Data!K37</f>
        <v>0</v>
      </c>
      <c r="E3" s="9">
        <f>Data!L37</f>
        <v>0</v>
      </c>
      <c r="F3" s="9">
        <f>Data!M37</f>
        <v>0</v>
      </c>
      <c r="G3" s="9">
        <f>Data!N37</f>
        <v>0</v>
      </c>
      <c r="H3" s="9">
        <f>Data!O37</f>
        <v>0</v>
      </c>
      <c r="I3" s="9">
        <f>Data!P37</f>
        <v>0</v>
      </c>
      <c r="J3" s="9">
        <f>Data!Q37</f>
        <v>0</v>
      </c>
      <c r="K3" s="9">
        <f>Data!R37</f>
        <v>0</v>
      </c>
      <c r="L3" s="9">
        <f>Data!S37</f>
        <v>0</v>
      </c>
      <c r="M3" s="9">
        <f>Data!T37</f>
        <v>0</v>
      </c>
      <c r="N3" s="9">
        <f>Data!U37</f>
        <v>0</v>
      </c>
      <c r="O3" s="9">
        <f>Data!V37</f>
        <v>0</v>
      </c>
      <c r="P3" s="9">
        <f>Data!W37</f>
        <v>0</v>
      </c>
      <c r="Q3" s="9">
        <f>Data!X37</f>
        <v>0</v>
      </c>
      <c r="R3" s="9">
        <f>Data!Y37</f>
        <v>0</v>
      </c>
      <c r="S3" s="9">
        <f>Data!Z37</f>
        <v>0</v>
      </c>
      <c r="T3" s="9">
        <f>Data!AA37</f>
        <v>0</v>
      </c>
      <c r="U3" s="9">
        <f>Data!AB37</f>
        <v>0</v>
      </c>
      <c r="V3" s="9">
        <f>Data!AC37</f>
        <v>0</v>
      </c>
      <c r="W3" s="9">
        <f>Data!AD37</f>
        <v>0</v>
      </c>
      <c r="X3" s="9">
        <f>Data!AE37</f>
        <v>0</v>
      </c>
      <c r="Y3" s="9">
        <f>Data!AF37</f>
        <v>0</v>
      </c>
      <c r="Z3" s="9">
        <f>Data!AG37</f>
        <v>0</v>
      </c>
      <c r="AA3" s="9">
        <f>Data!AH37</f>
        <v>0</v>
      </c>
      <c r="AB3" s="9">
        <f>Data!AI37</f>
        <v>0</v>
      </c>
      <c r="AC3" s="9">
        <f>Data!AJ37</f>
        <v>0</v>
      </c>
      <c r="AD3" s="9">
        <f>Data!AK37</f>
        <v>0</v>
      </c>
      <c r="AE3" s="9">
        <f>Data!AL37</f>
        <v>0</v>
      </c>
      <c r="AF3" s="9">
        <f>Data!AM37</f>
        <v>0</v>
      </c>
      <c r="AG3" s="9">
        <f>Data!AN37</f>
        <v>0</v>
      </c>
      <c r="AH3" s="9">
        <f>Data!AO37</f>
        <v>0</v>
      </c>
      <c r="AI3" s="9">
        <f>Data!AP37</f>
        <v>0</v>
      </c>
    </row>
    <row r="4" spans="1:35" x14ac:dyDescent="0.25">
      <c r="A4" s="9" t="s">
        <v>4</v>
      </c>
      <c r="B4" s="9">
        <f>Data!I38</f>
        <v>0</v>
      </c>
      <c r="C4" s="9">
        <f>Data!J38</f>
        <v>0</v>
      </c>
      <c r="D4" s="9">
        <f>Data!K38</f>
        <v>0</v>
      </c>
      <c r="E4" s="9">
        <f>Data!L38</f>
        <v>0</v>
      </c>
      <c r="F4" s="9">
        <f>Data!M38</f>
        <v>0</v>
      </c>
      <c r="G4" s="9">
        <f>Data!N38</f>
        <v>0</v>
      </c>
      <c r="H4" s="9">
        <f>Data!O38</f>
        <v>0</v>
      </c>
      <c r="I4" s="9">
        <f>Data!P38</f>
        <v>0</v>
      </c>
      <c r="J4" s="9">
        <f>Data!Q38</f>
        <v>0</v>
      </c>
      <c r="K4" s="9">
        <f>Data!R38</f>
        <v>0</v>
      </c>
      <c r="L4" s="9">
        <f>Data!S38</f>
        <v>0</v>
      </c>
      <c r="M4" s="9">
        <f>Data!T38</f>
        <v>0</v>
      </c>
      <c r="N4" s="9">
        <f>Data!U38</f>
        <v>0</v>
      </c>
      <c r="O4" s="9">
        <f>Data!V38</f>
        <v>0</v>
      </c>
      <c r="P4" s="9">
        <f>Data!W38</f>
        <v>0</v>
      </c>
      <c r="Q4" s="9">
        <f>Data!X38</f>
        <v>0</v>
      </c>
      <c r="R4" s="9">
        <f>Data!Y38</f>
        <v>0</v>
      </c>
      <c r="S4" s="9">
        <f>Data!Z38</f>
        <v>0</v>
      </c>
      <c r="T4" s="9">
        <f>Data!AA38</f>
        <v>0</v>
      </c>
      <c r="U4" s="9">
        <f>Data!AB38</f>
        <v>0</v>
      </c>
      <c r="V4" s="9">
        <f>Data!AC38</f>
        <v>0</v>
      </c>
      <c r="W4" s="9">
        <f>Data!AD38</f>
        <v>0</v>
      </c>
      <c r="X4" s="9">
        <f>Data!AE38</f>
        <v>0</v>
      </c>
      <c r="Y4" s="9">
        <f>Data!AF38</f>
        <v>0</v>
      </c>
      <c r="Z4" s="9">
        <f>Data!AG38</f>
        <v>0</v>
      </c>
      <c r="AA4" s="9">
        <f>Data!AH38</f>
        <v>0</v>
      </c>
      <c r="AB4" s="9">
        <f>Data!AI38</f>
        <v>0</v>
      </c>
      <c r="AC4" s="9">
        <f>Data!AJ38</f>
        <v>0</v>
      </c>
      <c r="AD4" s="9">
        <f>Data!AK38</f>
        <v>0</v>
      </c>
      <c r="AE4" s="9">
        <f>Data!AL38</f>
        <v>0</v>
      </c>
      <c r="AF4" s="9">
        <f>Data!AM38</f>
        <v>0</v>
      </c>
      <c r="AG4" s="9">
        <f>Data!AN38</f>
        <v>0</v>
      </c>
      <c r="AH4" s="9">
        <f>Data!AO38</f>
        <v>0</v>
      </c>
      <c r="AI4" s="9">
        <f>Data!AP38</f>
        <v>0</v>
      </c>
    </row>
    <row r="5" spans="1:35" x14ac:dyDescent="0.25">
      <c r="A5" s="9" t="s">
        <v>5</v>
      </c>
      <c r="B5" s="9">
        <f>Data!I39</f>
        <v>1</v>
      </c>
      <c r="C5" s="9">
        <f>Data!J39</f>
        <v>1</v>
      </c>
      <c r="D5" s="9">
        <f>Data!K39</f>
        <v>1</v>
      </c>
      <c r="E5" s="9">
        <f>Data!L39</f>
        <v>1</v>
      </c>
      <c r="F5" s="9">
        <f>Data!M39</f>
        <v>1</v>
      </c>
      <c r="G5" s="9">
        <f>Data!N39</f>
        <v>1</v>
      </c>
      <c r="H5" s="9">
        <f>Data!O39</f>
        <v>1</v>
      </c>
      <c r="I5" s="9">
        <f>Data!P39</f>
        <v>1</v>
      </c>
      <c r="J5" s="9">
        <f>Data!Q39</f>
        <v>1</v>
      </c>
      <c r="K5" s="9">
        <f>Data!R39</f>
        <v>1</v>
      </c>
      <c r="L5" s="9">
        <f>Data!S39</f>
        <v>1</v>
      </c>
      <c r="M5" s="9">
        <f>Data!T39</f>
        <v>1</v>
      </c>
      <c r="N5" s="9">
        <f>Data!U39</f>
        <v>1</v>
      </c>
      <c r="O5" s="9">
        <f>Data!V39</f>
        <v>1</v>
      </c>
      <c r="P5" s="9">
        <f>Data!W39</f>
        <v>1</v>
      </c>
      <c r="Q5" s="9">
        <f>Data!X39</f>
        <v>1</v>
      </c>
      <c r="R5" s="9">
        <f>Data!Y39</f>
        <v>1</v>
      </c>
      <c r="S5" s="9">
        <f>Data!Z39</f>
        <v>1</v>
      </c>
      <c r="T5" s="9">
        <f>Data!AA39</f>
        <v>1</v>
      </c>
      <c r="U5" s="9">
        <f>Data!AB39</f>
        <v>1</v>
      </c>
      <c r="V5" s="9">
        <f>Data!AC39</f>
        <v>1</v>
      </c>
      <c r="W5" s="9">
        <f>Data!AD39</f>
        <v>1</v>
      </c>
      <c r="X5" s="9">
        <f>Data!AE39</f>
        <v>1</v>
      </c>
      <c r="Y5" s="9">
        <f>Data!AF39</f>
        <v>1</v>
      </c>
      <c r="Z5" s="9">
        <f>Data!AG39</f>
        <v>1</v>
      </c>
      <c r="AA5" s="9">
        <f>Data!AH39</f>
        <v>1</v>
      </c>
      <c r="AB5" s="9">
        <f>Data!AI39</f>
        <v>1</v>
      </c>
      <c r="AC5" s="9">
        <f>Data!AJ39</f>
        <v>1</v>
      </c>
      <c r="AD5" s="9">
        <f>Data!AK39</f>
        <v>1</v>
      </c>
      <c r="AE5" s="9">
        <f>Data!AL39</f>
        <v>1</v>
      </c>
      <c r="AF5" s="9">
        <f>Data!AM39</f>
        <v>1</v>
      </c>
      <c r="AG5" s="9">
        <f>Data!AN39</f>
        <v>1</v>
      </c>
      <c r="AH5" s="9">
        <f>Data!AO39</f>
        <v>1</v>
      </c>
      <c r="AI5" s="9">
        <f>Data!AP39</f>
        <v>1</v>
      </c>
    </row>
    <row r="6" spans="1:35" x14ac:dyDescent="0.25">
      <c r="A6" s="9" t="s">
        <v>6</v>
      </c>
      <c r="B6" s="9">
        <f>Data!I40</f>
        <v>0</v>
      </c>
      <c r="C6" s="9">
        <f>Data!J40</f>
        <v>0</v>
      </c>
      <c r="D6" s="9">
        <f>Data!K40</f>
        <v>0</v>
      </c>
      <c r="E6" s="9">
        <f>Data!L40</f>
        <v>0</v>
      </c>
      <c r="F6" s="9">
        <f>Data!M40</f>
        <v>0</v>
      </c>
      <c r="G6" s="9">
        <f>Data!N40</f>
        <v>0</v>
      </c>
      <c r="H6" s="9">
        <f>Data!O40</f>
        <v>0</v>
      </c>
      <c r="I6" s="9">
        <f>Data!P40</f>
        <v>0</v>
      </c>
      <c r="J6" s="9">
        <f>Data!Q40</f>
        <v>0</v>
      </c>
      <c r="K6" s="9">
        <f>Data!R40</f>
        <v>0</v>
      </c>
      <c r="L6" s="9">
        <f>Data!S40</f>
        <v>0</v>
      </c>
      <c r="M6" s="9">
        <f>Data!T40</f>
        <v>0</v>
      </c>
      <c r="N6" s="9">
        <f>Data!U40</f>
        <v>0</v>
      </c>
      <c r="O6" s="9">
        <f>Data!V40</f>
        <v>0</v>
      </c>
      <c r="P6" s="9">
        <f>Data!W40</f>
        <v>0</v>
      </c>
      <c r="Q6" s="9">
        <f>Data!X40</f>
        <v>0</v>
      </c>
      <c r="R6" s="9">
        <f>Data!Y40</f>
        <v>0</v>
      </c>
      <c r="S6" s="9">
        <f>Data!Z40</f>
        <v>0</v>
      </c>
      <c r="T6" s="9">
        <f>Data!AA40</f>
        <v>0</v>
      </c>
      <c r="U6" s="9">
        <f>Data!AB40</f>
        <v>0</v>
      </c>
      <c r="V6" s="9">
        <f>Data!AC40</f>
        <v>0</v>
      </c>
      <c r="W6" s="9">
        <f>Data!AD40</f>
        <v>0</v>
      </c>
      <c r="X6" s="9">
        <f>Data!AE40</f>
        <v>0</v>
      </c>
      <c r="Y6" s="9">
        <f>Data!AF40</f>
        <v>0</v>
      </c>
      <c r="Z6" s="9">
        <f>Data!AG40</f>
        <v>0</v>
      </c>
      <c r="AA6" s="9">
        <f>Data!AH40</f>
        <v>0</v>
      </c>
      <c r="AB6" s="9">
        <f>Data!AI40</f>
        <v>0</v>
      </c>
      <c r="AC6" s="9">
        <f>Data!AJ40</f>
        <v>0</v>
      </c>
      <c r="AD6" s="9">
        <f>Data!AK40</f>
        <v>0</v>
      </c>
      <c r="AE6" s="9">
        <f>Data!AL40</f>
        <v>0</v>
      </c>
      <c r="AF6" s="9">
        <f>Data!AM40</f>
        <v>0</v>
      </c>
      <c r="AG6" s="9">
        <f>Data!AN40</f>
        <v>0</v>
      </c>
      <c r="AH6" s="9">
        <f>Data!AO40</f>
        <v>0</v>
      </c>
      <c r="AI6" s="9">
        <f>Data!AP40</f>
        <v>0</v>
      </c>
    </row>
    <row r="7" spans="1:35" x14ac:dyDescent="0.25">
      <c r="A7" s="9" t="s">
        <v>74</v>
      </c>
      <c r="B7" s="9">
        <f>Data!I41</f>
        <v>0</v>
      </c>
      <c r="C7" s="9">
        <f>Data!J41</f>
        <v>0</v>
      </c>
      <c r="D7" s="9">
        <f>Data!K41</f>
        <v>0</v>
      </c>
      <c r="E7" s="9">
        <f>Data!L41</f>
        <v>0</v>
      </c>
      <c r="F7" s="9">
        <f>Data!M41</f>
        <v>0</v>
      </c>
      <c r="G7" s="9">
        <f>Data!N41</f>
        <v>0</v>
      </c>
      <c r="H7" s="9">
        <f>Data!O41</f>
        <v>0</v>
      </c>
      <c r="I7" s="9">
        <f>Data!P41</f>
        <v>0</v>
      </c>
      <c r="J7" s="9">
        <f>Data!Q41</f>
        <v>0</v>
      </c>
      <c r="K7" s="9">
        <f>Data!R41</f>
        <v>0</v>
      </c>
      <c r="L7" s="9">
        <f>Data!S41</f>
        <v>0</v>
      </c>
      <c r="M7" s="9">
        <f>Data!T41</f>
        <v>0</v>
      </c>
      <c r="N7" s="9">
        <f>Data!U41</f>
        <v>0</v>
      </c>
      <c r="O7" s="9">
        <f>Data!V41</f>
        <v>0</v>
      </c>
      <c r="P7" s="9">
        <f>Data!W41</f>
        <v>0</v>
      </c>
      <c r="Q7" s="9">
        <f>Data!X41</f>
        <v>0</v>
      </c>
      <c r="R7" s="9">
        <f>Data!Y41</f>
        <v>0</v>
      </c>
      <c r="S7" s="9">
        <f>Data!Z41</f>
        <v>0</v>
      </c>
      <c r="T7" s="9">
        <f>Data!AA41</f>
        <v>0</v>
      </c>
      <c r="U7" s="9">
        <f>Data!AB41</f>
        <v>0</v>
      </c>
      <c r="V7" s="9">
        <f>Data!AC41</f>
        <v>0</v>
      </c>
      <c r="W7" s="9">
        <f>Data!AD41</f>
        <v>0</v>
      </c>
      <c r="X7" s="9">
        <f>Data!AE41</f>
        <v>0</v>
      </c>
      <c r="Y7" s="9">
        <f>Data!AF41</f>
        <v>0</v>
      </c>
      <c r="Z7" s="9">
        <f>Data!AG41</f>
        <v>0</v>
      </c>
      <c r="AA7" s="9">
        <f>Data!AH41</f>
        <v>0</v>
      </c>
      <c r="AB7" s="9">
        <f>Data!AI41</f>
        <v>0</v>
      </c>
      <c r="AC7" s="9">
        <f>Data!AJ41</f>
        <v>0</v>
      </c>
      <c r="AD7" s="9">
        <f>Data!AK41</f>
        <v>0</v>
      </c>
      <c r="AE7" s="9">
        <f>Data!AL41</f>
        <v>0</v>
      </c>
      <c r="AF7" s="9">
        <f>Data!AM41</f>
        <v>0</v>
      </c>
      <c r="AG7" s="9">
        <f>Data!AN41</f>
        <v>0</v>
      </c>
      <c r="AH7" s="9">
        <f>Data!AO41</f>
        <v>0</v>
      </c>
      <c r="AI7" s="9">
        <f>Data!AP41</f>
        <v>0</v>
      </c>
    </row>
    <row r="8" spans="1:35" x14ac:dyDescent="0.25">
      <c r="A8" s="9" t="s">
        <v>75</v>
      </c>
      <c r="B8" s="9">
        <f>Data!I42</f>
        <v>0</v>
      </c>
      <c r="C8" s="9">
        <f>Data!J42</f>
        <v>0</v>
      </c>
      <c r="D8" s="9">
        <f>Data!K42</f>
        <v>0</v>
      </c>
      <c r="E8" s="9">
        <f>Data!L42</f>
        <v>0</v>
      </c>
      <c r="F8" s="9">
        <f>Data!M42</f>
        <v>0</v>
      </c>
      <c r="G8" s="9">
        <f>Data!N42</f>
        <v>0</v>
      </c>
      <c r="H8" s="9">
        <f>Data!O42</f>
        <v>0</v>
      </c>
      <c r="I8" s="9">
        <f>Data!P42</f>
        <v>0</v>
      </c>
      <c r="J8" s="9">
        <f>Data!Q42</f>
        <v>0</v>
      </c>
      <c r="K8" s="9">
        <f>Data!R42</f>
        <v>0</v>
      </c>
      <c r="L8" s="9">
        <f>Data!S42</f>
        <v>0</v>
      </c>
      <c r="M8" s="9">
        <f>Data!T42</f>
        <v>0</v>
      </c>
      <c r="N8" s="9">
        <f>Data!U42</f>
        <v>0</v>
      </c>
      <c r="O8" s="9">
        <f>Data!V42</f>
        <v>0</v>
      </c>
      <c r="P8" s="9">
        <f>Data!W42</f>
        <v>0</v>
      </c>
      <c r="Q8" s="9">
        <f>Data!X42</f>
        <v>0</v>
      </c>
      <c r="R8" s="9">
        <f>Data!Y42</f>
        <v>0</v>
      </c>
      <c r="S8" s="9">
        <f>Data!Z42</f>
        <v>0</v>
      </c>
      <c r="T8" s="9">
        <f>Data!AA42</f>
        <v>0</v>
      </c>
      <c r="U8" s="9">
        <f>Data!AB42</f>
        <v>0</v>
      </c>
      <c r="V8" s="9">
        <f>Data!AC42</f>
        <v>0</v>
      </c>
      <c r="W8" s="9">
        <f>Data!AD42</f>
        <v>0</v>
      </c>
      <c r="X8" s="9">
        <f>Data!AE42</f>
        <v>0</v>
      </c>
      <c r="Y8" s="9">
        <f>Data!AF42</f>
        <v>0</v>
      </c>
      <c r="Z8" s="9">
        <f>Data!AG42</f>
        <v>0</v>
      </c>
      <c r="AA8" s="9">
        <f>Data!AH42</f>
        <v>0</v>
      </c>
      <c r="AB8" s="9">
        <f>Data!AI42</f>
        <v>0</v>
      </c>
      <c r="AC8" s="9">
        <f>Data!AJ42</f>
        <v>0</v>
      </c>
      <c r="AD8" s="9">
        <f>Data!AK42</f>
        <v>0</v>
      </c>
      <c r="AE8" s="9">
        <f>Data!AL42</f>
        <v>0</v>
      </c>
      <c r="AF8" s="9">
        <f>Data!AM42</f>
        <v>0</v>
      </c>
      <c r="AG8" s="9">
        <f>Data!AN42</f>
        <v>0</v>
      </c>
      <c r="AH8" s="9">
        <f>Data!AO42</f>
        <v>0</v>
      </c>
      <c r="AI8" s="9">
        <f>Data!AP42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Data!I43</f>
        <v>0</v>
      </c>
      <c r="C2" s="9">
        <f>Data!J43</f>
        <v>0</v>
      </c>
      <c r="D2" s="9">
        <f>Data!K43</f>
        <v>0</v>
      </c>
      <c r="E2" s="9">
        <f>Data!L43</f>
        <v>0</v>
      </c>
      <c r="F2" s="9">
        <f>Data!M43</f>
        <v>0</v>
      </c>
      <c r="G2" s="9">
        <f>Data!N43</f>
        <v>0</v>
      </c>
      <c r="H2" s="9">
        <f>Data!O43</f>
        <v>0</v>
      </c>
      <c r="I2" s="9">
        <f>Data!P43</f>
        <v>0</v>
      </c>
      <c r="J2" s="9">
        <f>Data!Q43</f>
        <v>0</v>
      </c>
      <c r="K2" s="9">
        <f>Data!R43</f>
        <v>0</v>
      </c>
      <c r="L2" s="9">
        <f>Data!S43</f>
        <v>0</v>
      </c>
      <c r="M2" s="9">
        <f>Data!T43</f>
        <v>0</v>
      </c>
      <c r="N2" s="9">
        <f>Data!U43</f>
        <v>0</v>
      </c>
      <c r="O2" s="9">
        <f>Data!V43</f>
        <v>0</v>
      </c>
      <c r="P2" s="9">
        <f>Data!W43</f>
        <v>0</v>
      </c>
      <c r="Q2" s="9">
        <f>Data!X43</f>
        <v>0</v>
      </c>
      <c r="R2" s="9">
        <f>Data!Y43</f>
        <v>0</v>
      </c>
      <c r="S2" s="9">
        <f>Data!Z43</f>
        <v>0</v>
      </c>
      <c r="T2" s="9">
        <f>Data!AA43</f>
        <v>0</v>
      </c>
      <c r="U2" s="9">
        <f>Data!AB43</f>
        <v>0</v>
      </c>
      <c r="V2" s="9">
        <f>Data!AC43</f>
        <v>0</v>
      </c>
      <c r="W2" s="9">
        <f>Data!AD43</f>
        <v>0</v>
      </c>
      <c r="X2" s="9">
        <f>Data!AE43</f>
        <v>0</v>
      </c>
      <c r="Y2" s="9">
        <f>Data!AF43</f>
        <v>0</v>
      </c>
      <c r="Z2" s="9">
        <f>Data!AG43</f>
        <v>0</v>
      </c>
      <c r="AA2" s="9">
        <f>Data!AH43</f>
        <v>0</v>
      </c>
      <c r="AB2" s="9">
        <f>Data!AI43</f>
        <v>0</v>
      </c>
      <c r="AC2" s="9">
        <f>Data!AJ43</f>
        <v>0</v>
      </c>
      <c r="AD2" s="9">
        <f>Data!AK43</f>
        <v>0</v>
      </c>
      <c r="AE2" s="9">
        <f>Data!AL43</f>
        <v>0</v>
      </c>
      <c r="AF2" s="9">
        <f>Data!AM43</f>
        <v>0</v>
      </c>
      <c r="AG2" s="9">
        <f>Data!AN43</f>
        <v>0</v>
      </c>
      <c r="AH2" s="9">
        <f>Data!AO43</f>
        <v>0</v>
      </c>
      <c r="AI2" s="9">
        <f>Data!AP43</f>
        <v>0</v>
      </c>
    </row>
    <row r="3" spans="1:35" x14ac:dyDescent="0.25">
      <c r="A3" s="9" t="s">
        <v>3</v>
      </c>
      <c r="B3" s="9">
        <f>Data!I44</f>
        <v>0</v>
      </c>
      <c r="C3" s="9">
        <f>Data!J44</f>
        <v>0</v>
      </c>
      <c r="D3" s="9">
        <f>Data!K44</f>
        <v>0</v>
      </c>
      <c r="E3" s="9">
        <f>Data!L44</f>
        <v>0</v>
      </c>
      <c r="F3" s="9">
        <f>Data!M44</f>
        <v>0</v>
      </c>
      <c r="G3" s="9">
        <f>Data!N44</f>
        <v>0</v>
      </c>
      <c r="H3" s="9">
        <f>Data!O44</f>
        <v>0</v>
      </c>
      <c r="I3" s="9">
        <f>Data!P44</f>
        <v>0</v>
      </c>
      <c r="J3" s="9">
        <f>Data!Q44</f>
        <v>0</v>
      </c>
      <c r="K3" s="9">
        <f>Data!R44</f>
        <v>0</v>
      </c>
      <c r="L3" s="9">
        <f>Data!S44</f>
        <v>0</v>
      </c>
      <c r="M3" s="9">
        <f>Data!T44</f>
        <v>0</v>
      </c>
      <c r="N3" s="9">
        <f>Data!U44</f>
        <v>0</v>
      </c>
      <c r="O3" s="9">
        <f>Data!V44</f>
        <v>0</v>
      </c>
      <c r="P3" s="9">
        <f>Data!W44</f>
        <v>0</v>
      </c>
      <c r="Q3" s="9">
        <f>Data!X44</f>
        <v>0</v>
      </c>
      <c r="R3" s="9">
        <f>Data!Y44</f>
        <v>0</v>
      </c>
      <c r="S3" s="9">
        <f>Data!Z44</f>
        <v>0</v>
      </c>
      <c r="T3" s="9">
        <f>Data!AA44</f>
        <v>0</v>
      </c>
      <c r="U3" s="9">
        <f>Data!AB44</f>
        <v>0</v>
      </c>
      <c r="V3" s="9">
        <f>Data!AC44</f>
        <v>0</v>
      </c>
      <c r="W3" s="9">
        <f>Data!AD44</f>
        <v>0</v>
      </c>
      <c r="X3" s="9">
        <f>Data!AE44</f>
        <v>0</v>
      </c>
      <c r="Y3" s="9">
        <f>Data!AF44</f>
        <v>0</v>
      </c>
      <c r="Z3" s="9">
        <f>Data!AG44</f>
        <v>0</v>
      </c>
      <c r="AA3" s="9">
        <f>Data!AH44</f>
        <v>0</v>
      </c>
      <c r="AB3" s="9">
        <f>Data!AI44</f>
        <v>0</v>
      </c>
      <c r="AC3" s="9">
        <f>Data!AJ44</f>
        <v>0</v>
      </c>
      <c r="AD3" s="9">
        <f>Data!AK44</f>
        <v>0</v>
      </c>
      <c r="AE3" s="9">
        <f>Data!AL44</f>
        <v>0</v>
      </c>
      <c r="AF3" s="9">
        <f>Data!AM44</f>
        <v>0</v>
      </c>
      <c r="AG3" s="9">
        <f>Data!AN44</f>
        <v>0</v>
      </c>
      <c r="AH3" s="9">
        <f>Data!AO44</f>
        <v>0</v>
      </c>
      <c r="AI3" s="9">
        <f>Data!AP44</f>
        <v>0</v>
      </c>
    </row>
    <row r="4" spans="1:35" x14ac:dyDescent="0.25">
      <c r="A4" s="9" t="s">
        <v>4</v>
      </c>
      <c r="B4" s="9">
        <f>Data!I45</f>
        <v>0</v>
      </c>
      <c r="C4" s="9">
        <f>Data!J45</f>
        <v>0</v>
      </c>
      <c r="D4" s="9">
        <f>Data!K45</f>
        <v>0</v>
      </c>
      <c r="E4" s="9">
        <f>Data!L45</f>
        <v>0</v>
      </c>
      <c r="F4" s="9">
        <f>Data!M45</f>
        <v>0</v>
      </c>
      <c r="G4" s="9">
        <f>Data!N45</f>
        <v>0</v>
      </c>
      <c r="H4" s="9">
        <f>Data!O45</f>
        <v>0</v>
      </c>
      <c r="I4" s="9">
        <f>Data!P45</f>
        <v>0</v>
      </c>
      <c r="J4" s="9">
        <f>Data!Q45</f>
        <v>0</v>
      </c>
      <c r="K4" s="9">
        <f>Data!R45</f>
        <v>0</v>
      </c>
      <c r="L4" s="9">
        <f>Data!S45</f>
        <v>0</v>
      </c>
      <c r="M4" s="9">
        <f>Data!T45</f>
        <v>0</v>
      </c>
      <c r="N4" s="9">
        <f>Data!U45</f>
        <v>0</v>
      </c>
      <c r="O4" s="9">
        <f>Data!V45</f>
        <v>0</v>
      </c>
      <c r="P4" s="9">
        <f>Data!W45</f>
        <v>0</v>
      </c>
      <c r="Q4" s="9">
        <f>Data!X45</f>
        <v>0</v>
      </c>
      <c r="R4" s="9">
        <f>Data!Y45</f>
        <v>0</v>
      </c>
      <c r="S4" s="9">
        <f>Data!Z45</f>
        <v>0</v>
      </c>
      <c r="T4" s="9">
        <f>Data!AA45</f>
        <v>0</v>
      </c>
      <c r="U4" s="9">
        <f>Data!AB45</f>
        <v>0</v>
      </c>
      <c r="V4" s="9">
        <f>Data!AC45</f>
        <v>0</v>
      </c>
      <c r="W4" s="9">
        <f>Data!AD45</f>
        <v>0</v>
      </c>
      <c r="X4" s="9">
        <f>Data!AE45</f>
        <v>0</v>
      </c>
      <c r="Y4" s="9">
        <f>Data!AF45</f>
        <v>0</v>
      </c>
      <c r="Z4" s="9">
        <f>Data!AG45</f>
        <v>0</v>
      </c>
      <c r="AA4" s="9">
        <f>Data!AH45</f>
        <v>0</v>
      </c>
      <c r="AB4" s="9">
        <f>Data!AI45</f>
        <v>0</v>
      </c>
      <c r="AC4" s="9">
        <f>Data!AJ45</f>
        <v>0</v>
      </c>
      <c r="AD4" s="9">
        <f>Data!AK45</f>
        <v>0</v>
      </c>
      <c r="AE4" s="9">
        <f>Data!AL45</f>
        <v>0</v>
      </c>
      <c r="AF4" s="9">
        <f>Data!AM45</f>
        <v>0</v>
      </c>
      <c r="AG4" s="9">
        <f>Data!AN45</f>
        <v>0</v>
      </c>
      <c r="AH4" s="9">
        <f>Data!AO45</f>
        <v>0</v>
      </c>
      <c r="AI4" s="9">
        <f>Data!AP45</f>
        <v>0</v>
      </c>
    </row>
    <row r="5" spans="1:35" x14ac:dyDescent="0.25">
      <c r="A5" s="9" t="s">
        <v>5</v>
      </c>
      <c r="B5" s="9">
        <f>Data!I46</f>
        <v>1</v>
      </c>
      <c r="C5" s="9">
        <f>Data!J46</f>
        <v>1</v>
      </c>
      <c r="D5" s="9">
        <f>Data!K46</f>
        <v>1</v>
      </c>
      <c r="E5" s="9">
        <f>Data!L46</f>
        <v>1</v>
      </c>
      <c r="F5" s="9">
        <f>Data!M46</f>
        <v>1</v>
      </c>
      <c r="G5" s="9">
        <f>Data!N46</f>
        <v>1</v>
      </c>
      <c r="H5" s="9">
        <f>Data!O46</f>
        <v>1</v>
      </c>
      <c r="I5" s="9">
        <f>Data!P46</f>
        <v>1</v>
      </c>
      <c r="J5" s="9">
        <f>Data!Q46</f>
        <v>1</v>
      </c>
      <c r="K5" s="9">
        <f>Data!R46</f>
        <v>1</v>
      </c>
      <c r="L5" s="9">
        <f>Data!S46</f>
        <v>1</v>
      </c>
      <c r="M5" s="9">
        <f>Data!T46</f>
        <v>1</v>
      </c>
      <c r="N5" s="9">
        <f>Data!U46</f>
        <v>1</v>
      </c>
      <c r="O5" s="9">
        <f>Data!V46</f>
        <v>1</v>
      </c>
      <c r="P5" s="9">
        <f>Data!W46</f>
        <v>1</v>
      </c>
      <c r="Q5" s="9">
        <f>Data!X46</f>
        <v>1</v>
      </c>
      <c r="R5" s="9">
        <f>Data!Y46</f>
        <v>1</v>
      </c>
      <c r="S5" s="9">
        <f>Data!Z46</f>
        <v>1</v>
      </c>
      <c r="T5" s="9">
        <f>Data!AA46</f>
        <v>1</v>
      </c>
      <c r="U5" s="9">
        <f>Data!AB46</f>
        <v>1</v>
      </c>
      <c r="V5" s="9">
        <f>Data!AC46</f>
        <v>1</v>
      </c>
      <c r="W5" s="9">
        <f>Data!AD46</f>
        <v>1</v>
      </c>
      <c r="X5" s="9">
        <f>Data!AE46</f>
        <v>1</v>
      </c>
      <c r="Y5" s="9">
        <f>Data!AF46</f>
        <v>1</v>
      </c>
      <c r="Z5" s="9">
        <f>Data!AG46</f>
        <v>1</v>
      </c>
      <c r="AA5" s="9">
        <f>Data!AH46</f>
        <v>1</v>
      </c>
      <c r="AB5" s="9">
        <f>Data!AI46</f>
        <v>1</v>
      </c>
      <c r="AC5" s="9">
        <f>Data!AJ46</f>
        <v>1</v>
      </c>
      <c r="AD5" s="9">
        <f>Data!AK46</f>
        <v>1</v>
      </c>
      <c r="AE5" s="9">
        <f>Data!AL46</f>
        <v>1</v>
      </c>
      <c r="AF5" s="9">
        <f>Data!AM46</f>
        <v>1</v>
      </c>
      <c r="AG5" s="9">
        <f>Data!AN46</f>
        <v>1</v>
      </c>
      <c r="AH5" s="9">
        <f>Data!AO46</f>
        <v>1</v>
      </c>
      <c r="AI5" s="9">
        <f>Data!AP46</f>
        <v>1</v>
      </c>
    </row>
    <row r="6" spans="1:35" x14ac:dyDescent="0.25">
      <c r="A6" s="9" t="s">
        <v>6</v>
      </c>
      <c r="B6" s="9">
        <f>Data!I47</f>
        <v>0</v>
      </c>
      <c r="C6" s="9">
        <f>Data!J47</f>
        <v>0</v>
      </c>
      <c r="D6" s="9">
        <f>Data!K47</f>
        <v>0</v>
      </c>
      <c r="E6" s="9">
        <f>Data!L47</f>
        <v>0</v>
      </c>
      <c r="F6" s="9">
        <f>Data!M47</f>
        <v>0</v>
      </c>
      <c r="G6" s="9">
        <f>Data!N47</f>
        <v>0</v>
      </c>
      <c r="H6" s="9">
        <f>Data!O47</f>
        <v>0</v>
      </c>
      <c r="I6" s="9">
        <f>Data!P47</f>
        <v>0</v>
      </c>
      <c r="J6" s="9">
        <f>Data!Q47</f>
        <v>0</v>
      </c>
      <c r="K6" s="9">
        <f>Data!R47</f>
        <v>0</v>
      </c>
      <c r="L6" s="9">
        <f>Data!S47</f>
        <v>0</v>
      </c>
      <c r="M6" s="9">
        <f>Data!T47</f>
        <v>0</v>
      </c>
      <c r="N6" s="9">
        <f>Data!U47</f>
        <v>0</v>
      </c>
      <c r="O6" s="9">
        <f>Data!V47</f>
        <v>0</v>
      </c>
      <c r="P6" s="9">
        <f>Data!W47</f>
        <v>0</v>
      </c>
      <c r="Q6" s="9">
        <f>Data!X47</f>
        <v>0</v>
      </c>
      <c r="R6" s="9">
        <f>Data!Y47</f>
        <v>0</v>
      </c>
      <c r="S6" s="9">
        <f>Data!Z47</f>
        <v>0</v>
      </c>
      <c r="T6" s="9">
        <f>Data!AA47</f>
        <v>0</v>
      </c>
      <c r="U6" s="9">
        <f>Data!AB47</f>
        <v>0</v>
      </c>
      <c r="V6" s="9">
        <f>Data!AC47</f>
        <v>0</v>
      </c>
      <c r="W6" s="9">
        <f>Data!AD47</f>
        <v>0</v>
      </c>
      <c r="X6" s="9">
        <f>Data!AE47</f>
        <v>0</v>
      </c>
      <c r="Y6" s="9">
        <f>Data!AF47</f>
        <v>0</v>
      </c>
      <c r="Z6" s="9">
        <f>Data!AG47</f>
        <v>0</v>
      </c>
      <c r="AA6" s="9">
        <f>Data!AH47</f>
        <v>0</v>
      </c>
      <c r="AB6" s="9">
        <f>Data!AI47</f>
        <v>0</v>
      </c>
      <c r="AC6" s="9">
        <f>Data!AJ47</f>
        <v>0</v>
      </c>
      <c r="AD6" s="9">
        <f>Data!AK47</f>
        <v>0</v>
      </c>
      <c r="AE6" s="9">
        <f>Data!AL47</f>
        <v>0</v>
      </c>
      <c r="AF6" s="9">
        <f>Data!AM47</f>
        <v>0</v>
      </c>
      <c r="AG6" s="9">
        <f>Data!AN47</f>
        <v>0</v>
      </c>
      <c r="AH6" s="9">
        <f>Data!AO47</f>
        <v>0</v>
      </c>
      <c r="AI6" s="9">
        <f>Data!AP47</f>
        <v>0</v>
      </c>
    </row>
    <row r="7" spans="1:35" x14ac:dyDescent="0.25">
      <c r="A7" s="9" t="s">
        <v>74</v>
      </c>
      <c r="B7" s="9">
        <f>Data!I48</f>
        <v>0</v>
      </c>
      <c r="C7" s="9">
        <f>Data!J48</f>
        <v>0</v>
      </c>
      <c r="D7" s="9">
        <f>Data!K48</f>
        <v>0</v>
      </c>
      <c r="E7" s="9">
        <f>Data!L48</f>
        <v>0</v>
      </c>
      <c r="F7" s="9">
        <f>Data!M48</f>
        <v>0</v>
      </c>
      <c r="G7" s="9">
        <f>Data!N48</f>
        <v>0</v>
      </c>
      <c r="H7" s="9">
        <f>Data!O48</f>
        <v>0</v>
      </c>
      <c r="I7" s="9">
        <f>Data!P48</f>
        <v>0</v>
      </c>
      <c r="J7" s="9">
        <f>Data!Q48</f>
        <v>0</v>
      </c>
      <c r="K7" s="9">
        <f>Data!R48</f>
        <v>0</v>
      </c>
      <c r="L7" s="9">
        <f>Data!S48</f>
        <v>0</v>
      </c>
      <c r="M7" s="9">
        <f>Data!T48</f>
        <v>0</v>
      </c>
      <c r="N7" s="9">
        <f>Data!U48</f>
        <v>0</v>
      </c>
      <c r="O7" s="9">
        <f>Data!V48</f>
        <v>0</v>
      </c>
      <c r="P7" s="9">
        <f>Data!W48</f>
        <v>0</v>
      </c>
      <c r="Q7" s="9">
        <f>Data!X48</f>
        <v>0</v>
      </c>
      <c r="R7" s="9">
        <f>Data!Y48</f>
        <v>0</v>
      </c>
      <c r="S7" s="9">
        <f>Data!Z48</f>
        <v>0</v>
      </c>
      <c r="T7" s="9">
        <f>Data!AA48</f>
        <v>0</v>
      </c>
      <c r="U7" s="9">
        <f>Data!AB48</f>
        <v>0</v>
      </c>
      <c r="V7" s="9">
        <f>Data!AC48</f>
        <v>0</v>
      </c>
      <c r="W7" s="9">
        <f>Data!AD48</f>
        <v>0</v>
      </c>
      <c r="X7" s="9">
        <f>Data!AE48</f>
        <v>0</v>
      </c>
      <c r="Y7" s="9">
        <f>Data!AF48</f>
        <v>0</v>
      </c>
      <c r="Z7" s="9">
        <f>Data!AG48</f>
        <v>0</v>
      </c>
      <c r="AA7" s="9">
        <f>Data!AH48</f>
        <v>0</v>
      </c>
      <c r="AB7" s="9">
        <f>Data!AI48</f>
        <v>0</v>
      </c>
      <c r="AC7" s="9">
        <f>Data!AJ48</f>
        <v>0</v>
      </c>
      <c r="AD7" s="9">
        <f>Data!AK48</f>
        <v>0</v>
      </c>
      <c r="AE7" s="9">
        <f>Data!AL48</f>
        <v>0</v>
      </c>
      <c r="AF7" s="9">
        <f>Data!AM48</f>
        <v>0</v>
      </c>
      <c r="AG7" s="9">
        <f>Data!AN48</f>
        <v>0</v>
      </c>
      <c r="AH7" s="9">
        <f>Data!AO48</f>
        <v>0</v>
      </c>
      <c r="AI7" s="9">
        <f>Data!AP48</f>
        <v>0</v>
      </c>
    </row>
    <row r="8" spans="1:35" x14ac:dyDescent="0.25">
      <c r="A8" s="9" t="s">
        <v>75</v>
      </c>
      <c r="B8" s="9">
        <f>Data!I49</f>
        <v>0</v>
      </c>
      <c r="C8" s="9">
        <f>Data!J49</f>
        <v>0</v>
      </c>
      <c r="D8" s="9">
        <f>Data!K49</f>
        <v>0</v>
      </c>
      <c r="E8" s="9">
        <f>Data!L49</f>
        <v>0</v>
      </c>
      <c r="F8" s="9">
        <f>Data!M49</f>
        <v>0</v>
      </c>
      <c r="G8" s="9">
        <f>Data!N49</f>
        <v>0</v>
      </c>
      <c r="H8" s="9">
        <f>Data!O49</f>
        <v>0</v>
      </c>
      <c r="I8" s="9">
        <f>Data!P49</f>
        <v>0</v>
      </c>
      <c r="J8" s="9">
        <f>Data!Q49</f>
        <v>0</v>
      </c>
      <c r="K8" s="9">
        <f>Data!R49</f>
        <v>0</v>
      </c>
      <c r="L8" s="9">
        <f>Data!S49</f>
        <v>0</v>
      </c>
      <c r="M8" s="9">
        <f>Data!T49</f>
        <v>0</v>
      </c>
      <c r="N8" s="9">
        <f>Data!U49</f>
        <v>0</v>
      </c>
      <c r="O8" s="9">
        <f>Data!V49</f>
        <v>0</v>
      </c>
      <c r="P8" s="9">
        <f>Data!W49</f>
        <v>0</v>
      </c>
      <c r="Q8" s="9">
        <f>Data!X49</f>
        <v>0</v>
      </c>
      <c r="R8" s="9">
        <f>Data!Y49</f>
        <v>0</v>
      </c>
      <c r="S8" s="9">
        <f>Data!Z49</f>
        <v>0</v>
      </c>
      <c r="T8" s="9">
        <f>Data!AA49</f>
        <v>0</v>
      </c>
      <c r="U8" s="9">
        <f>Data!AB49</f>
        <v>0</v>
      </c>
      <c r="V8" s="9">
        <f>Data!AC49</f>
        <v>0</v>
      </c>
      <c r="W8" s="9">
        <f>Data!AD49</f>
        <v>0</v>
      </c>
      <c r="X8" s="9">
        <f>Data!AE49</f>
        <v>0</v>
      </c>
      <c r="Y8" s="9">
        <f>Data!AF49</f>
        <v>0</v>
      </c>
      <c r="Z8" s="9">
        <f>Data!AG49</f>
        <v>0</v>
      </c>
      <c r="AA8" s="9">
        <f>Data!AH49</f>
        <v>0</v>
      </c>
      <c r="AB8" s="9">
        <f>Data!AI49</f>
        <v>0</v>
      </c>
      <c r="AC8" s="9">
        <f>Data!AJ49</f>
        <v>0</v>
      </c>
      <c r="AD8" s="9">
        <f>Data!AK49</f>
        <v>0</v>
      </c>
      <c r="AE8" s="9">
        <f>Data!AL49</f>
        <v>0</v>
      </c>
      <c r="AF8" s="9">
        <f>Data!AM49</f>
        <v>0</v>
      </c>
      <c r="AG8" s="9">
        <f>Data!AN49</f>
        <v>0</v>
      </c>
      <c r="AH8" s="9">
        <f>Data!AO49</f>
        <v>0</v>
      </c>
      <c r="AI8" s="9">
        <f>Data!AP49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Data!I50</f>
        <v>1</v>
      </c>
      <c r="C2" s="9">
        <f>Data!J50</f>
        <v>1</v>
      </c>
      <c r="D2" s="9">
        <f>Data!K50</f>
        <v>1</v>
      </c>
      <c r="E2" s="9">
        <f>Data!L50</f>
        <v>1</v>
      </c>
      <c r="F2" s="9">
        <f>Data!M50</f>
        <v>1</v>
      </c>
      <c r="G2" s="9">
        <f>Data!N50</f>
        <v>1</v>
      </c>
      <c r="H2" s="9">
        <f>Data!O50</f>
        <v>1</v>
      </c>
      <c r="I2" s="9">
        <f>Data!P50</f>
        <v>1</v>
      </c>
      <c r="J2" s="9">
        <f>Data!Q50</f>
        <v>1</v>
      </c>
      <c r="K2" s="9">
        <f>Data!R50</f>
        <v>1</v>
      </c>
      <c r="L2" s="9">
        <f>Data!S50</f>
        <v>1</v>
      </c>
      <c r="M2" s="9">
        <f>Data!T50</f>
        <v>1</v>
      </c>
      <c r="N2" s="9">
        <f>Data!U50</f>
        <v>1</v>
      </c>
      <c r="O2" s="9">
        <f>Data!V50</f>
        <v>1</v>
      </c>
      <c r="P2" s="9">
        <f>Data!W50</f>
        <v>1</v>
      </c>
      <c r="Q2" s="9">
        <f>Data!X50</f>
        <v>1</v>
      </c>
      <c r="R2" s="9">
        <f>Data!Y50</f>
        <v>1</v>
      </c>
      <c r="S2" s="9">
        <f>Data!Z50</f>
        <v>1</v>
      </c>
      <c r="T2" s="9">
        <f>Data!AA50</f>
        <v>1</v>
      </c>
      <c r="U2" s="9">
        <f>Data!AB50</f>
        <v>1</v>
      </c>
      <c r="V2" s="9">
        <f>Data!AC50</f>
        <v>1</v>
      </c>
      <c r="W2" s="9">
        <f>Data!AD50</f>
        <v>1</v>
      </c>
      <c r="X2" s="9">
        <f>Data!AE50</f>
        <v>1</v>
      </c>
      <c r="Y2" s="9">
        <f>Data!AF50</f>
        <v>1</v>
      </c>
      <c r="Z2" s="9">
        <f>Data!AG50</f>
        <v>1</v>
      </c>
      <c r="AA2" s="9">
        <f>Data!AH50</f>
        <v>1</v>
      </c>
      <c r="AB2" s="9">
        <f>Data!AI50</f>
        <v>1</v>
      </c>
      <c r="AC2" s="9">
        <f>Data!AJ50</f>
        <v>1</v>
      </c>
      <c r="AD2" s="9">
        <f>Data!AK50</f>
        <v>1</v>
      </c>
      <c r="AE2" s="9">
        <f>Data!AL50</f>
        <v>1</v>
      </c>
      <c r="AF2" s="9">
        <f>Data!AM50</f>
        <v>1</v>
      </c>
      <c r="AG2" s="9">
        <f>Data!AN50</f>
        <v>1</v>
      </c>
      <c r="AH2" s="9">
        <f>Data!AO50</f>
        <v>1</v>
      </c>
      <c r="AI2" s="9">
        <f>Data!AP50</f>
        <v>1</v>
      </c>
    </row>
    <row r="3" spans="1:35" x14ac:dyDescent="0.25">
      <c r="A3" s="9" t="s">
        <v>3</v>
      </c>
      <c r="B3" s="9">
        <f>Data!I51</f>
        <v>0</v>
      </c>
      <c r="C3" s="9">
        <f>Data!J51</f>
        <v>0</v>
      </c>
      <c r="D3" s="9">
        <f>Data!K51</f>
        <v>0</v>
      </c>
      <c r="E3" s="9">
        <f>Data!L51</f>
        <v>0</v>
      </c>
      <c r="F3" s="9">
        <f>Data!M51</f>
        <v>0</v>
      </c>
      <c r="G3" s="9">
        <f>Data!N51</f>
        <v>0</v>
      </c>
      <c r="H3" s="9">
        <f>Data!O51</f>
        <v>0</v>
      </c>
      <c r="I3" s="9">
        <f>Data!P51</f>
        <v>0</v>
      </c>
      <c r="J3" s="9">
        <f>Data!Q51</f>
        <v>0</v>
      </c>
      <c r="K3" s="9">
        <f>Data!R51</f>
        <v>0</v>
      </c>
      <c r="L3" s="9">
        <f>Data!S51</f>
        <v>0</v>
      </c>
      <c r="M3" s="9">
        <f>Data!T51</f>
        <v>0</v>
      </c>
      <c r="N3" s="9">
        <f>Data!U51</f>
        <v>0</v>
      </c>
      <c r="O3" s="9">
        <f>Data!V51</f>
        <v>0</v>
      </c>
      <c r="P3" s="9">
        <f>Data!W51</f>
        <v>0</v>
      </c>
      <c r="Q3" s="9">
        <f>Data!X51</f>
        <v>0</v>
      </c>
      <c r="R3" s="9">
        <f>Data!Y51</f>
        <v>0</v>
      </c>
      <c r="S3" s="9">
        <f>Data!Z51</f>
        <v>0</v>
      </c>
      <c r="T3" s="9">
        <f>Data!AA51</f>
        <v>0</v>
      </c>
      <c r="U3" s="9">
        <f>Data!AB51</f>
        <v>0</v>
      </c>
      <c r="V3" s="9">
        <f>Data!AC51</f>
        <v>0</v>
      </c>
      <c r="W3" s="9">
        <f>Data!AD51</f>
        <v>0</v>
      </c>
      <c r="X3" s="9">
        <f>Data!AE51</f>
        <v>0</v>
      </c>
      <c r="Y3" s="9">
        <f>Data!AF51</f>
        <v>0</v>
      </c>
      <c r="Z3" s="9">
        <f>Data!AG51</f>
        <v>0</v>
      </c>
      <c r="AA3" s="9">
        <f>Data!AH51</f>
        <v>0</v>
      </c>
      <c r="AB3" s="9">
        <f>Data!AI51</f>
        <v>0</v>
      </c>
      <c r="AC3" s="9">
        <f>Data!AJ51</f>
        <v>0</v>
      </c>
      <c r="AD3" s="9">
        <f>Data!AK51</f>
        <v>0</v>
      </c>
      <c r="AE3" s="9">
        <f>Data!AL51</f>
        <v>0</v>
      </c>
      <c r="AF3" s="9">
        <f>Data!AM51</f>
        <v>0</v>
      </c>
      <c r="AG3" s="9">
        <f>Data!AN51</f>
        <v>0</v>
      </c>
      <c r="AH3" s="9">
        <f>Data!AO51</f>
        <v>0</v>
      </c>
      <c r="AI3" s="9">
        <f>Data!AP51</f>
        <v>0</v>
      </c>
    </row>
    <row r="4" spans="1:35" x14ac:dyDescent="0.25">
      <c r="A4" s="9" t="s">
        <v>4</v>
      </c>
      <c r="B4" s="9">
        <f>Data!I52</f>
        <v>0</v>
      </c>
      <c r="C4" s="9">
        <f>Data!J52</f>
        <v>0</v>
      </c>
      <c r="D4" s="9">
        <f>Data!K52</f>
        <v>0</v>
      </c>
      <c r="E4" s="9">
        <f>Data!L52</f>
        <v>0</v>
      </c>
      <c r="F4" s="9">
        <f>Data!M52</f>
        <v>0</v>
      </c>
      <c r="G4" s="9">
        <f>Data!N52</f>
        <v>0</v>
      </c>
      <c r="H4" s="9">
        <f>Data!O52</f>
        <v>0</v>
      </c>
      <c r="I4" s="9">
        <f>Data!P52</f>
        <v>0</v>
      </c>
      <c r="J4" s="9">
        <f>Data!Q52</f>
        <v>0</v>
      </c>
      <c r="K4" s="9">
        <f>Data!R52</f>
        <v>0</v>
      </c>
      <c r="L4" s="9">
        <f>Data!S52</f>
        <v>0</v>
      </c>
      <c r="M4" s="9">
        <f>Data!T52</f>
        <v>0</v>
      </c>
      <c r="N4" s="9">
        <f>Data!U52</f>
        <v>0</v>
      </c>
      <c r="O4" s="9">
        <f>Data!V52</f>
        <v>0</v>
      </c>
      <c r="P4" s="9">
        <f>Data!W52</f>
        <v>0</v>
      </c>
      <c r="Q4" s="9">
        <f>Data!X52</f>
        <v>0</v>
      </c>
      <c r="R4" s="9">
        <f>Data!Y52</f>
        <v>0</v>
      </c>
      <c r="S4" s="9">
        <f>Data!Z52</f>
        <v>0</v>
      </c>
      <c r="T4" s="9">
        <f>Data!AA52</f>
        <v>0</v>
      </c>
      <c r="U4" s="9">
        <f>Data!AB52</f>
        <v>0</v>
      </c>
      <c r="V4" s="9">
        <f>Data!AC52</f>
        <v>0</v>
      </c>
      <c r="W4" s="9">
        <f>Data!AD52</f>
        <v>0</v>
      </c>
      <c r="X4" s="9">
        <f>Data!AE52</f>
        <v>0</v>
      </c>
      <c r="Y4" s="9">
        <f>Data!AF52</f>
        <v>0</v>
      </c>
      <c r="Z4" s="9">
        <f>Data!AG52</f>
        <v>0</v>
      </c>
      <c r="AA4" s="9">
        <f>Data!AH52</f>
        <v>0</v>
      </c>
      <c r="AB4" s="9">
        <f>Data!AI52</f>
        <v>0</v>
      </c>
      <c r="AC4" s="9">
        <f>Data!AJ52</f>
        <v>0</v>
      </c>
      <c r="AD4" s="9">
        <f>Data!AK52</f>
        <v>0</v>
      </c>
      <c r="AE4" s="9">
        <f>Data!AL52</f>
        <v>0</v>
      </c>
      <c r="AF4" s="9">
        <f>Data!AM52</f>
        <v>0</v>
      </c>
      <c r="AG4" s="9">
        <f>Data!AN52</f>
        <v>0</v>
      </c>
      <c r="AH4" s="9">
        <f>Data!AO52</f>
        <v>0</v>
      </c>
      <c r="AI4" s="9">
        <f>Data!AP52</f>
        <v>0</v>
      </c>
    </row>
    <row r="5" spans="1:35" x14ac:dyDescent="0.25">
      <c r="A5" s="9" t="s">
        <v>5</v>
      </c>
      <c r="B5" s="9">
        <f>Data!I53</f>
        <v>0.16163366221767325</v>
      </c>
      <c r="C5" s="9">
        <f>Data!J53</f>
        <v>0.15920759333453827</v>
      </c>
      <c r="D5" s="9">
        <f>Data!K53</f>
        <v>0.1567815244514037</v>
      </c>
      <c r="E5" s="9">
        <f>Data!L53</f>
        <v>0.15435545556826913</v>
      </c>
      <c r="F5" s="9">
        <f>Data!M53</f>
        <v>0.15192938668513367</v>
      </c>
      <c r="G5" s="9">
        <f>Data!N53</f>
        <v>0.1495033178019991</v>
      </c>
      <c r="H5" s="9">
        <f>Data!O53</f>
        <v>0.14707724891886453</v>
      </c>
      <c r="I5" s="9">
        <f>Data!P53</f>
        <v>0.14465118003572996</v>
      </c>
      <c r="J5" s="9">
        <f>Data!Q53</f>
        <v>0.1422251111525954</v>
      </c>
      <c r="K5" s="9">
        <f>Data!R53</f>
        <v>0.13979904226945994</v>
      </c>
      <c r="L5" s="9">
        <f>Data!S53</f>
        <v>0.13737297338632537</v>
      </c>
      <c r="M5" s="9">
        <f>Data!T53</f>
        <v>0.1349469045031908</v>
      </c>
      <c r="N5" s="9">
        <f>Data!U53</f>
        <v>0.13252083562005623</v>
      </c>
      <c r="O5" s="9">
        <f>Data!V53</f>
        <v>0.13009476673692077</v>
      </c>
      <c r="P5" s="9">
        <f>Data!W53</f>
        <v>0.12766869785378621</v>
      </c>
      <c r="Q5" s="9">
        <f>Data!X53</f>
        <v>0.12524262897065164</v>
      </c>
      <c r="R5" s="9">
        <f>Data!Y53</f>
        <v>0.12281656008751707</v>
      </c>
      <c r="S5" s="9">
        <f>Data!Z53</f>
        <v>0.12039049120438161</v>
      </c>
      <c r="T5" s="9">
        <f>Data!AA53</f>
        <v>0.11796442232124704</v>
      </c>
      <c r="U5" s="9">
        <f>Data!AB53</f>
        <v>0.11553835343811247</v>
      </c>
      <c r="V5" s="9">
        <f>Data!AC53</f>
        <v>0.1131122845549779</v>
      </c>
      <c r="W5" s="9">
        <f>Data!AD53</f>
        <v>0.11068621567184245</v>
      </c>
      <c r="X5" s="9">
        <f>Data!AE53</f>
        <v>0.10826014678870788</v>
      </c>
      <c r="Y5" s="9">
        <f>Data!AF53</f>
        <v>0.10583407790557331</v>
      </c>
      <c r="Z5" s="9">
        <f>Data!AG53</f>
        <v>0.10340800902243874</v>
      </c>
      <c r="AA5" s="9">
        <f>Data!AH53</f>
        <v>0.10098194013930328</v>
      </c>
      <c r="AB5" s="9">
        <f>Data!AI53</f>
        <v>9.8555871256168714E-2</v>
      </c>
      <c r="AC5" s="9">
        <f>Data!AJ53</f>
        <v>9.6129802373034146E-2</v>
      </c>
      <c r="AD5" s="9">
        <f>Data!AK53</f>
        <v>9.3703733489899577E-2</v>
      </c>
      <c r="AE5" s="9">
        <f>Data!AL53</f>
        <v>9.127766460676412E-2</v>
      </c>
      <c r="AF5" s="9">
        <f>Data!AM53</f>
        <v>8.8851595723629551E-2</v>
      </c>
      <c r="AG5" s="9">
        <f>Data!AN53</f>
        <v>8.6425526840494982E-2</v>
      </c>
      <c r="AH5" s="9">
        <f>Data!AO53</f>
        <v>8.3999457957360413E-2</v>
      </c>
      <c r="AI5" s="9">
        <f>Data!AP53</f>
        <v>8.1573389074225844E-2</v>
      </c>
    </row>
    <row r="6" spans="1:35" x14ac:dyDescent="0.25">
      <c r="A6" s="9" t="s">
        <v>6</v>
      </c>
      <c r="B6" s="9">
        <f>Data!I54</f>
        <v>0</v>
      </c>
      <c r="C6" s="9">
        <f>Data!J54</f>
        <v>0</v>
      </c>
      <c r="D6" s="9">
        <f>Data!K54</f>
        <v>0</v>
      </c>
      <c r="E6" s="9">
        <f>Data!L54</f>
        <v>0</v>
      </c>
      <c r="F6" s="9">
        <f>Data!M54</f>
        <v>0</v>
      </c>
      <c r="G6" s="9">
        <f>Data!N54</f>
        <v>0</v>
      </c>
      <c r="H6" s="9">
        <f>Data!O54</f>
        <v>0</v>
      </c>
      <c r="I6" s="9">
        <f>Data!P54</f>
        <v>0</v>
      </c>
      <c r="J6" s="9">
        <f>Data!Q54</f>
        <v>0</v>
      </c>
      <c r="K6" s="9">
        <f>Data!R54</f>
        <v>0</v>
      </c>
      <c r="L6" s="9">
        <f>Data!S54</f>
        <v>0</v>
      </c>
      <c r="M6" s="9">
        <f>Data!T54</f>
        <v>0</v>
      </c>
      <c r="N6" s="9">
        <f>Data!U54</f>
        <v>0</v>
      </c>
      <c r="O6" s="9">
        <f>Data!V54</f>
        <v>0</v>
      </c>
      <c r="P6" s="9">
        <f>Data!W54</f>
        <v>0</v>
      </c>
      <c r="Q6" s="9">
        <f>Data!X54</f>
        <v>0</v>
      </c>
      <c r="R6" s="9">
        <f>Data!Y54</f>
        <v>0</v>
      </c>
      <c r="S6" s="9">
        <f>Data!Z54</f>
        <v>0</v>
      </c>
      <c r="T6" s="9">
        <f>Data!AA54</f>
        <v>0</v>
      </c>
      <c r="U6" s="9">
        <f>Data!AB54</f>
        <v>0</v>
      </c>
      <c r="V6" s="9">
        <f>Data!AC54</f>
        <v>0</v>
      </c>
      <c r="W6" s="9">
        <f>Data!AD54</f>
        <v>0</v>
      </c>
      <c r="X6" s="9">
        <f>Data!AE54</f>
        <v>0</v>
      </c>
      <c r="Y6" s="9">
        <f>Data!AF54</f>
        <v>0</v>
      </c>
      <c r="Z6" s="9">
        <f>Data!AG54</f>
        <v>0</v>
      </c>
      <c r="AA6" s="9">
        <f>Data!AH54</f>
        <v>0</v>
      </c>
      <c r="AB6" s="9">
        <f>Data!AI54</f>
        <v>0</v>
      </c>
      <c r="AC6" s="9">
        <f>Data!AJ54</f>
        <v>0</v>
      </c>
      <c r="AD6" s="9">
        <f>Data!AK54</f>
        <v>0</v>
      </c>
      <c r="AE6" s="9">
        <f>Data!AL54</f>
        <v>0</v>
      </c>
      <c r="AF6" s="9">
        <f>Data!AM54</f>
        <v>0</v>
      </c>
      <c r="AG6" s="9">
        <f>Data!AN54</f>
        <v>0</v>
      </c>
      <c r="AH6" s="9">
        <f>Data!AO54</f>
        <v>0</v>
      </c>
      <c r="AI6" s="9">
        <f>Data!AP54</f>
        <v>0</v>
      </c>
    </row>
    <row r="7" spans="1:35" x14ac:dyDescent="0.25">
      <c r="A7" s="9" t="s">
        <v>74</v>
      </c>
      <c r="B7" s="9">
        <f>Data!I55</f>
        <v>0</v>
      </c>
      <c r="C7" s="9">
        <f>Data!J55</f>
        <v>0</v>
      </c>
      <c r="D7" s="9">
        <f>Data!K55</f>
        <v>0</v>
      </c>
      <c r="E7" s="9">
        <f>Data!L55</f>
        <v>0</v>
      </c>
      <c r="F7" s="9">
        <f>Data!M55</f>
        <v>0</v>
      </c>
      <c r="G7" s="9">
        <f>Data!N55</f>
        <v>0</v>
      </c>
      <c r="H7" s="9">
        <f>Data!O55</f>
        <v>0</v>
      </c>
      <c r="I7" s="9">
        <f>Data!P55</f>
        <v>0</v>
      </c>
      <c r="J7" s="9">
        <f>Data!Q55</f>
        <v>0</v>
      </c>
      <c r="K7" s="9">
        <f>Data!R55</f>
        <v>0</v>
      </c>
      <c r="L7" s="9">
        <f>Data!S55</f>
        <v>0</v>
      </c>
      <c r="M7" s="9">
        <f>Data!T55</f>
        <v>0</v>
      </c>
      <c r="N7" s="9">
        <f>Data!U55</f>
        <v>0</v>
      </c>
      <c r="O7" s="9">
        <f>Data!V55</f>
        <v>0</v>
      </c>
      <c r="P7" s="9">
        <f>Data!W55</f>
        <v>0</v>
      </c>
      <c r="Q7" s="9">
        <f>Data!X55</f>
        <v>0</v>
      </c>
      <c r="R7" s="9">
        <f>Data!Y55</f>
        <v>0</v>
      </c>
      <c r="S7" s="9">
        <f>Data!Z55</f>
        <v>0</v>
      </c>
      <c r="T7" s="9">
        <f>Data!AA55</f>
        <v>0</v>
      </c>
      <c r="U7" s="9">
        <f>Data!AB55</f>
        <v>0</v>
      </c>
      <c r="V7" s="9">
        <f>Data!AC55</f>
        <v>0</v>
      </c>
      <c r="W7" s="9">
        <f>Data!AD55</f>
        <v>0</v>
      </c>
      <c r="X7" s="9">
        <f>Data!AE55</f>
        <v>0</v>
      </c>
      <c r="Y7" s="9">
        <f>Data!AF55</f>
        <v>0</v>
      </c>
      <c r="Z7" s="9">
        <f>Data!AG55</f>
        <v>0</v>
      </c>
      <c r="AA7" s="9">
        <f>Data!AH55</f>
        <v>0</v>
      </c>
      <c r="AB7" s="9">
        <f>Data!AI55</f>
        <v>0</v>
      </c>
      <c r="AC7" s="9">
        <f>Data!AJ55</f>
        <v>0</v>
      </c>
      <c r="AD7" s="9">
        <f>Data!AK55</f>
        <v>0</v>
      </c>
      <c r="AE7" s="9">
        <f>Data!AL55</f>
        <v>0</v>
      </c>
      <c r="AF7" s="9">
        <f>Data!AM55</f>
        <v>0</v>
      </c>
      <c r="AG7" s="9">
        <f>Data!AN55</f>
        <v>0</v>
      </c>
      <c r="AH7" s="9">
        <f>Data!AO55</f>
        <v>0</v>
      </c>
      <c r="AI7" s="9">
        <f>Data!AP55</f>
        <v>0</v>
      </c>
    </row>
    <row r="8" spans="1:35" x14ac:dyDescent="0.25">
      <c r="A8" s="9" t="s">
        <v>75</v>
      </c>
      <c r="B8" s="9">
        <f>Data!I56</f>
        <v>0</v>
      </c>
      <c r="C8" s="9">
        <f>Data!J56</f>
        <v>0</v>
      </c>
      <c r="D8" s="9">
        <f>Data!K56</f>
        <v>0</v>
      </c>
      <c r="E8" s="9">
        <f>Data!L56</f>
        <v>0</v>
      </c>
      <c r="F8" s="9">
        <f>Data!M56</f>
        <v>0</v>
      </c>
      <c r="G8" s="9">
        <f>Data!N56</f>
        <v>0</v>
      </c>
      <c r="H8" s="9">
        <f>Data!O56</f>
        <v>0</v>
      </c>
      <c r="I8" s="9">
        <f>Data!P56</f>
        <v>0</v>
      </c>
      <c r="J8" s="9">
        <f>Data!Q56</f>
        <v>0</v>
      </c>
      <c r="K8" s="9">
        <f>Data!R56</f>
        <v>0</v>
      </c>
      <c r="L8" s="9">
        <f>Data!S56</f>
        <v>0</v>
      </c>
      <c r="M8" s="9">
        <f>Data!T56</f>
        <v>0</v>
      </c>
      <c r="N8" s="9">
        <f>Data!U56</f>
        <v>0</v>
      </c>
      <c r="O8" s="9">
        <f>Data!V56</f>
        <v>0</v>
      </c>
      <c r="P8" s="9">
        <f>Data!W56</f>
        <v>0</v>
      </c>
      <c r="Q8" s="9">
        <f>Data!X56</f>
        <v>0</v>
      </c>
      <c r="R8" s="9">
        <f>Data!Y56</f>
        <v>0</v>
      </c>
      <c r="S8" s="9">
        <f>Data!Z56</f>
        <v>0</v>
      </c>
      <c r="T8" s="9">
        <f>Data!AA56</f>
        <v>0</v>
      </c>
      <c r="U8" s="9">
        <f>Data!AB56</f>
        <v>0</v>
      </c>
      <c r="V8" s="9">
        <f>Data!AC56</f>
        <v>0</v>
      </c>
      <c r="W8" s="9">
        <f>Data!AD56</f>
        <v>0</v>
      </c>
      <c r="X8" s="9">
        <f>Data!AE56</f>
        <v>0</v>
      </c>
      <c r="Y8" s="9">
        <f>Data!AF56</f>
        <v>0</v>
      </c>
      <c r="Z8" s="9">
        <f>Data!AG56</f>
        <v>0</v>
      </c>
      <c r="AA8" s="9">
        <f>Data!AH56</f>
        <v>0</v>
      </c>
      <c r="AB8" s="9">
        <f>Data!AI56</f>
        <v>0</v>
      </c>
      <c r="AC8" s="9">
        <f>Data!AJ56</f>
        <v>0</v>
      </c>
      <c r="AD8" s="9">
        <f>Data!AK56</f>
        <v>0</v>
      </c>
      <c r="AE8" s="9">
        <f>Data!AL56</f>
        <v>0</v>
      </c>
      <c r="AF8" s="9">
        <f>Data!AM56</f>
        <v>0</v>
      </c>
      <c r="AG8" s="9">
        <f>Data!AN56</f>
        <v>0</v>
      </c>
      <c r="AH8" s="9">
        <f>Data!AO56</f>
        <v>0</v>
      </c>
      <c r="AI8" s="9">
        <f>Data!AP56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Data!I57</f>
        <v>1</v>
      </c>
      <c r="C2" s="9">
        <f>Data!J57</f>
        <v>1</v>
      </c>
      <c r="D2" s="9">
        <f>Data!K57</f>
        <v>1</v>
      </c>
      <c r="E2" s="9">
        <f>Data!L57</f>
        <v>1</v>
      </c>
      <c r="F2" s="9">
        <f>Data!M57</f>
        <v>1</v>
      </c>
      <c r="G2" s="9">
        <f>Data!N57</f>
        <v>1</v>
      </c>
      <c r="H2" s="9">
        <f>Data!O57</f>
        <v>1</v>
      </c>
      <c r="I2" s="9">
        <f>Data!P57</f>
        <v>1</v>
      </c>
      <c r="J2" s="9">
        <f>Data!Q57</f>
        <v>1</v>
      </c>
      <c r="K2" s="9">
        <f>Data!R57</f>
        <v>1</v>
      </c>
      <c r="L2" s="9">
        <f>Data!S57</f>
        <v>1</v>
      </c>
      <c r="M2" s="9">
        <f>Data!T57</f>
        <v>1</v>
      </c>
      <c r="N2" s="9">
        <f>Data!U57</f>
        <v>1</v>
      </c>
      <c r="O2" s="9">
        <f>Data!V57</f>
        <v>1</v>
      </c>
      <c r="P2" s="9">
        <f>Data!W57</f>
        <v>1</v>
      </c>
      <c r="Q2" s="9">
        <f>Data!X57</f>
        <v>1</v>
      </c>
      <c r="R2" s="9">
        <f>Data!Y57</f>
        <v>1</v>
      </c>
      <c r="S2" s="9">
        <f>Data!Z57</f>
        <v>1</v>
      </c>
      <c r="T2" s="9">
        <f>Data!AA57</f>
        <v>1</v>
      </c>
      <c r="U2" s="9">
        <f>Data!AB57</f>
        <v>1</v>
      </c>
      <c r="V2" s="9">
        <f>Data!AC57</f>
        <v>1</v>
      </c>
      <c r="W2" s="9">
        <f>Data!AD57</f>
        <v>1</v>
      </c>
      <c r="X2" s="9">
        <f>Data!AE57</f>
        <v>1</v>
      </c>
      <c r="Y2" s="9">
        <f>Data!AF57</f>
        <v>1</v>
      </c>
      <c r="Z2" s="9">
        <f>Data!AG57</f>
        <v>1</v>
      </c>
      <c r="AA2" s="9">
        <f>Data!AH57</f>
        <v>1</v>
      </c>
      <c r="AB2" s="9">
        <f>Data!AI57</f>
        <v>1</v>
      </c>
      <c r="AC2" s="9">
        <f>Data!AJ57</f>
        <v>1</v>
      </c>
      <c r="AD2" s="9">
        <f>Data!AK57</f>
        <v>1</v>
      </c>
      <c r="AE2" s="9">
        <f>Data!AL57</f>
        <v>1</v>
      </c>
      <c r="AF2" s="9">
        <f>Data!AM57</f>
        <v>1</v>
      </c>
      <c r="AG2" s="9">
        <f>Data!AN57</f>
        <v>1</v>
      </c>
      <c r="AH2" s="9">
        <f>Data!AO57</f>
        <v>1</v>
      </c>
      <c r="AI2" s="9">
        <f>Data!AP57</f>
        <v>1</v>
      </c>
    </row>
    <row r="3" spans="1:35" x14ac:dyDescent="0.25">
      <c r="A3" s="9" t="s">
        <v>3</v>
      </c>
      <c r="B3" s="9">
        <f>Data!I58</f>
        <v>0</v>
      </c>
      <c r="C3" s="9">
        <f>Data!J58</f>
        <v>0</v>
      </c>
      <c r="D3" s="9">
        <f>Data!K58</f>
        <v>0</v>
      </c>
      <c r="E3" s="9">
        <f>Data!L58</f>
        <v>0</v>
      </c>
      <c r="F3" s="9">
        <f>Data!M58</f>
        <v>0</v>
      </c>
      <c r="G3" s="9">
        <f>Data!N58</f>
        <v>0</v>
      </c>
      <c r="H3" s="9">
        <f>Data!O58</f>
        <v>0</v>
      </c>
      <c r="I3" s="9">
        <f>Data!P58</f>
        <v>0</v>
      </c>
      <c r="J3" s="9">
        <f>Data!Q58</f>
        <v>0</v>
      </c>
      <c r="K3" s="9">
        <f>Data!R58</f>
        <v>0</v>
      </c>
      <c r="L3" s="9">
        <f>Data!S58</f>
        <v>0</v>
      </c>
      <c r="M3" s="9">
        <f>Data!T58</f>
        <v>0</v>
      </c>
      <c r="N3" s="9">
        <f>Data!U58</f>
        <v>0</v>
      </c>
      <c r="O3" s="9">
        <f>Data!V58</f>
        <v>0</v>
      </c>
      <c r="P3" s="9">
        <f>Data!W58</f>
        <v>0</v>
      </c>
      <c r="Q3" s="9">
        <f>Data!X58</f>
        <v>0</v>
      </c>
      <c r="R3" s="9">
        <f>Data!Y58</f>
        <v>0</v>
      </c>
      <c r="S3" s="9">
        <f>Data!Z58</f>
        <v>0</v>
      </c>
      <c r="T3" s="9">
        <f>Data!AA58</f>
        <v>0</v>
      </c>
      <c r="U3" s="9">
        <f>Data!AB58</f>
        <v>0</v>
      </c>
      <c r="V3" s="9">
        <f>Data!AC58</f>
        <v>0</v>
      </c>
      <c r="W3" s="9">
        <f>Data!AD58</f>
        <v>0</v>
      </c>
      <c r="X3" s="9">
        <f>Data!AE58</f>
        <v>0</v>
      </c>
      <c r="Y3" s="9">
        <f>Data!AF58</f>
        <v>0</v>
      </c>
      <c r="Z3" s="9">
        <f>Data!AG58</f>
        <v>0</v>
      </c>
      <c r="AA3" s="9">
        <f>Data!AH58</f>
        <v>0</v>
      </c>
      <c r="AB3" s="9">
        <f>Data!AI58</f>
        <v>0</v>
      </c>
      <c r="AC3" s="9">
        <f>Data!AJ58</f>
        <v>0</v>
      </c>
      <c r="AD3" s="9">
        <f>Data!AK58</f>
        <v>0</v>
      </c>
      <c r="AE3" s="9">
        <f>Data!AL58</f>
        <v>0</v>
      </c>
      <c r="AF3" s="9">
        <f>Data!AM58</f>
        <v>0</v>
      </c>
      <c r="AG3" s="9">
        <f>Data!AN58</f>
        <v>0</v>
      </c>
      <c r="AH3" s="9">
        <f>Data!AO58</f>
        <v>0</v>
      </c>
      <c r="AI3" s="9">
        <f>Data!AP58</f>
        <v>0</v>
      </c>
    </row>
    <row r="4" spans="1:35" x14ac:dyDescent="0.25">
      <c r="A4" s="9" t="s">
        <v>4</v>
      </c>
      <c r="B4" s="9">
        <f>Data!I59</f>
        <v>0</v>
      </c>
      <c r="C4" s="9">
        <f>Data!J59</f>
        <v>0</v>
      </c>
      <c r="D4" s="9">
        <f>Data!K59</f>
        <v>0</v>
      </c>
      <c r="E4" s="9">
        <f>Data!L59</f>
        <v>0</v>
      </c>
      <c r="F4" s="9">
        <f>Data!M59</f>
        <v>0</v>
      </c>
      <c r="G4" s="9">
        <f>Data!N59</f>
        <v>0</v>
      </c>
      <c r="H4" s="9">
        <f>Data!O59</f>
        <v>0</v>
      </c>
      <c r="I4" s="9">
        <f>Data!P59</f>
        <v>0</v>
      </c>
      <c r="J4" s="9">
        <f>Data!Q59</f>
        <v>0</v>
      </c>
      <c r="K4" s="9">
        <f>Data!R59</f>
        <v>0</v>
      </c>
      <c r="L4" s="9">
        <f>Data!S59</f>
        <v>0</v>
      </c>
      <c r="M4" s="9">
        <f>Data!T59</f>
        <v>0</v>
      </c>
      <c r="N4" s="9">
        <f>Data!U59</f>
        <v>0</v>
      </c>
      <c r="O4" s="9">
        <f>Data!V59</f>
        <v>0</v>
      </c>
      <c r="P4" s="9">
        <f>Data!W59</f>
        <v>0</v>
      </c>
      <c r="Q4" s="9">
        <f>Data!X59</f>
        <v>0</v>
      </c>
      <c r="R4" s="9">
        <f>Data!Y59</f>
        <v>0</v>
      </c>
      <c r="S4" s="9">
        <f>Data!Z59</f>
        <v>0</v>
      </c>
      <c r="T4" s="9">
        <f>Data!AA59</f>
        <v>0</v>
      </c>
      <c r="U4" s="9">
        <f>Data!AB59</f>
        <v>0</v>
      </c>
      <c r="V4" s="9">
        <f>Data!AC59</f>
        <v>0</v>
      </c>
      <c r="W4" s="9">
        <f>Data!AD59</f>
        <v>0</v>
      </c>
      <c r="X4" s="9">
        <f>Data!AE59</f>
        <v>0</v>
      </c>
      <c r="Y4" s="9">
        <f>Data!AF59</f>
        <v>0</v>
      </c>
      <c r="Z4" s="9">
        <f>Data!AG59</f>
        <v>0</v>
      </c>
      <c r="AA4" s="9">
        <f>Data!AH59</f>
        <v>0</v>
      </c>
      <c r="AB4" s="9">
        <f>Data!AI59</f>
        <v>0</v>
      </c>
      <c r="AC4" s="9">
        <f>Data!AJ59</f>
        <v>0</v>
      </c>
      <c r="AD4" s="9">
        <f>Data!AK59</f>
        <v>0</v>
      </c>
      <c r="AE4" s="9">
        <f>Data!AL59</f>
        <v>0</v>
      </c>
      <c r="AF4" s="9">
        <f>Data!AM59</f>
        <v>0</v>
      </c>
      <c r="AG4" s="9">
        <f>Data!AN59</f>
        <v>0</v>
      </c>
      <c r="AH4" s="9">
        <f>Data!AO59</f>
        <v>0</v>
      </c>
      <c r="AI4" s="9">
        <f>Data!AP59</f>
        <v>0</v>
      </c>
    </row>
    <row r="5" spans="1:35" x14ac:dyDescent="0.25">
      <c r="A5" s="9" t="s">
        <v>5</v>
      </c>
      <c r="B5" s="9">
        <f>Data!I60</f>
        <v>0.27899417811608979</v>
      </c>
      <c r="C5" s="9">
        <f>Data!J60</f>
        <v>0.27554705103734722</v>
      </c>
      <c r="D5" s="9">
        <f>Data!K60</f>
        <v>0.27209992395860461</v>
      </c>
      <c r="E5" s="9">
        <f>Data!L60</f>
        <v>0.26865279687986199</v>
      </c>
      <c r="F5" s="9">
        <f>Data!M60</f>
        <v>0.26520566980111937</v>
      </c>
      <c r="G5" s="9">
        <f>Data!N60</f>
        <v>0.26175854272237764</v>
      </c>
      <c r="H5" s="9">
        <f>Data!O60</f>
        <v>0.25831141564363502</v>
      </c>
      <c r="I5" s="9">
        <f>Data!P60</f>
        <v>0.25486428856489241</v>
      </c>
      <c r="J5" s="9">
        <f>Data!Q60</f>
        <v>0.25141716148614979</v>
      </c>
      <c r="K5" s="9">
        <f>Data!R60</f>
        <v>0.24797003440740717</v>
      </c>
      <c r="L5" s="9">
        <f>Data!S60</f>
        <v>0.24452290732866455</v>
      </c>
      <c r="M5" s="9">
        <f>Data!T60</f>
        <v>0.24107578024992193</v>
      </c>
      <c r="N5" s="9">
        <f>Data!U60</f>
        <v>0.23762865317117932</v>
      </c>
      <c r="O5" s="9">
        <f>Data!V60</f>
        <v>0.2341815260924367</v>
      </c>
      <c r="P5" s="9">
        <f>Data!W60</f>
        <v>0.23073439901369408</v>
      </c>
      <c r="Q5" s="9">
        <f>Data!X60</f>
        <v>0.22728727193495235</v>
      </c>
      <c r="R5" s="9">
        <f>Data!Y60</f>
        <v>0.22384014485620973</v>
      </c>
      <c r="S5" s="9">
        <f>Data!Z60</f>
        <v>0.22039301777746712</v>
      </c>
      <c r="T5" s="9">
        <f>Data!AA60</f>
        <v>0.2169458906987245</v>
      </c>
      <c r="U5" s="9">
        <f>Data!AB60</f>
        <v>0.21349876361998188</v>
      </c>
      <c r="V5" s="9">
        <f>Data!AC60</f>
        <v>0.21005163654123926</v>
      </c>
      <c r="W5" s="9">
        <f>Data!AD60</f>
        <v>0.20660450946249664</v>
      </c>
      <c r="X5" s="9">
        <f>Data!AE60</f>
        <v>0.20315738238375403</v>
      </c>
      <c r="Y5" s="9">
        <f>Data!AF60</f>
        <v>0.19971025530501141</v>
      </c>
      <c r="Z5" s="9">
        <f>Data!AG60</f>
        <v>0.19626312822626879</v>
      </c>
      <c r="AA5" s="9">
        <f>Data!AH60</f>
        <v>0.19281600114752617</v>
      </c>
      <c r="AB5" s="9">
        <f>Data!AI60</f>
        <v>0.18936887406878444</v>
      </c>
      <c r="AC5" s="9">
        <f>Data!AJ60</f>
        <v>0.18592174699004183</v>
      </c>
      <c r="AD5" s="9">
        <f>Data!AK60</f>
        <v>0.18247461991129921</v>
      </c>
      <c r="AE5" s="9">
        <f>Data!AL60</f>
        <v>0.17902749283255659</v>
      </c>
      <c r="AF5" s="9">
        <f>Data!AM60</f>
        <v>0.17558036575381397</v>
      </c>
      <c r="AG5" s="9">
        <f>Data!AN60</f>
        <v>0.17213323867507135</v>
      </c>
      <c r="AH5" s="9">
        <f>Data!AO60</f>
        <v>0.16868611159632874</v>
      </c>
      <c r="AI5" s="9">
        <f>Data!AP60</f>
        <v>0.16523898451758612</v>
      </c>
    </row>
    <row r="6" spans="1:35" x14ac:dyDescent="0.25">
      <c r="A6" s="9" t="s">
        <v>6</v>
      </c>
      <c r="B6" s="9">
        <f>Data!I61</f>
        <v>0</v>
      </c>
      <c r="C6" s="9">
        <f>Data!J61</f>
        <v>0</v>
      </c>
      <c r="D6" s="9">
        <f>Data!K61</f>
        <v>0</v>
      </c>
      <c r="E6" s="9">
        <f>Data!L61</f>
        <v>0</v>
      </c>
      <c r="F6" s="9">
        <f>Data!M61</f>
        <v>0</v>
      </c>
      <c r="G6" s="9">
        <f>Data!N61</f>
        <v>0</v>
      </c>
      <c r="H6" s="9">
        <f>Data!O61</f>
        <v>0</v>
      </c>
      <c r="I6" s="9">
        <f>Data!P61</f>
        <v>0</v>
      </c>
      <c r="J6" s="9">
        <f>Data!Q61</f>
        <v>0</v>
      </c>
      <c r="K6" s="9">
        <f>Data!R61</f>
        <v>0</v>
      </c>
      <c r="L6" s="9">
        <f>Data!S61</f>
        <v>0</v>
      </c>
      <c r="M6" s="9">
        <f>Data!T61</f>
        <v>0</v>
      </c>
      <c r="N6" s="9">
        <f>Data!U61</f>
        <v>0</v>
      </c>
      <c r="O6" s="9">
        <f>Data!V61</f>
        <v>0</v>
      </c>
      <c r="P6" s="9">
        <f>Data!W61</f>
        <v>0</v>
      </c>
      <c r="Q6" s="9">
        <f>Data!X61</f>
        <v>0</v>
      </c>
      <c r="R6" s="9">
        <f>Data!Y61</f>
        <v>0</v>
      </c>
      <c r="S6" s="9">
        <f>Data!Z61</f>
        <v>0</v>
      </c>
      <c r="T6" s="9">
        <f>Data!AA61</f>
        <v>0</v>
      </c>
      <c r="U6" s="9">
        <f>Data!AB61</f>
        <v>0</v>
      </c>
      <c r="V6" s="9">
        <f>Data!AC61</f>
        <v>0</v>
      </c>
      <c r="W6" s="9">
        <f>Data!AD61</f>
        <v>0</v>
      </c>
      <c r="X6" s="9">
        <f>Data!AE61</f>
        <v>0</v>
      </c>
      <c r="Y6" s="9">
        <f>Data!AF61</f>
        <v>0</v>
      </c>
      <c r="Z6" s="9">
        <f>Data!AG61</f>
        <v>0</v>
      </c>
      <c r="AA6" s="9">
        <f>Data!AH61</f>
        <v>0</v>
      </c>
      <c r="AB6" s="9">
        <f>Data!AI61</f>
        <v>0</v>
      </c>
      <c r="AC6" s="9">
        <f>Data!AJ61</f>
        <v>0</v>
      </c>
      <c r="AD6" s="9">
        <f>Data!AK61</f>
        <v>0</v>
      </c>
      <c r="AE6" s="9">
        <f>Data!AL61</f>
        <v>0</v>
      </c>
      <c r="AF6" s="9">
        <f>Data!AM61</f>
        <v>0</v>
      </c>
      <c r="AG6" s="9">
        <f>Data!AN61</f>
        <v>0</v>
      </c>
      <c r="AH6" s="9">
        <f>Data!AO61</f>
        <v>0</v>
      </c>
      <c r="AI6" s="9">
        <f>Data!AP61</f>
        <v>0</v>
      </c>
    </row>
    <row r="7" spans="1:35" x14ac:dyDescent="0.25">
      <c r="A7" s="9" t="s">
        <v>74</v>
      </c>
      <c r="B7" s="9">
        <f>Data!I62</f>
        <v>0</v>
      </c>
      <c r="C7" s="9">
        <f>Data!J62</f>
        <v>0</v>
      </c>
      <c r="D7" s="9">
        <f>Data!K62</f>
        <v>0</v>
      </c>
      <c r="E7" s="9">
        <f>Data!L62</f>
        <v>0</v>
      </c>
      <c r="F7" s="9">
        <f>Data!M62</f>
        <v>0</v>
      </c>
      <c r="G7" s="9">
        <f>Data!N62</f>
        <v>0</v>
      </c>
      <c r="H7" s="9">
        <f>Data!O62</f>
        <v>0</v>
      </c>
      <c r="I7" s="9">
        <f>Data!P62</f>
        <v>0</v>
      </c>
      <c r="J7" s="9">
        <f>Data!Q62</f>
        <v>0</v>
      </c>
      <c r="K7" s="9">
        <f>Data!R62</f>
        <v>0</v>
      </c>
      <c r="L7" s="9">
        <f>Data!S62</f>
        <v>0</v>
      </c>
      <c r="M7" s="9">
        <f>Data!T62</f>
        <v>0</v>
      </c>
      <c r="N7" s="9">
        <f>Data!U62</f>
        <v>0</v>
      </c>
      <c r="O7" s="9">
        <f>Data!V62</f>
        <v>0</v>
      </c>
      <c r="P7" s="9">
        <f>Data!W62</f>
        <v>0</v>
      </c>
      <c r="Q7" s="9">
        <f>Data!X62</f>
        <v>0</v>
      </c>
      <c r="R7" s="9">
        <f>Data!Y62</f>
        <v>0</v>
      </c>
      <c r="S7" s="9">
        <f>Data!Z62</f>
        <v>0</v>
      </c>
      <c r="T7" s="9">
        <f>Data!AA62</f>
        <v>0</v>
      </c>
      <c r="U7" s="9">
        <f>Data!AB62</f>
        <v>0</v>
      </c>
      <c r="V7" s="9">
        <f>Data!AC62</f>
        <v>0</v>
      </c>
      <c r="W7" s="9">
        <f>Data!AD62</f>
        <v>0</v>
      </c>
      <c r="X7" s="9">
        <f>Data!AE62</f>
        <v>0</v>
      </c>
      <c r="Y7" s="9">
        <f>Data!AF62</f>
        <v>0</v>
      </c>
      <c r="Z7" s="9">
        <f>Data!AG62</f>
        <v>0</v>
      </c>
      <c r="AA7" s="9">
        <f>Data!AH62</f>
        <v>0</v>
      </c>
      <c r="AB7" s="9">
        <f>Data!AI62</f>
        <v>0</v>
      </c>
      <c r="AC7" s="9">
        <f>Data!AJ62</f>
        <v>0</v>
      </c>
      <c r="AD7" s="9">
        <f>Data!AK62</f>
        <v>0</v>
      </c>
      <c r="AE7" s="9">
        <f>Data!AL62</f>
        <v>0</v>
      </c>
      <c r="AF7" s="9">
        <f>Data!AM62</f>
        <v>0</v>
      </c>
      <c r="AG7" s="9">
        <f>Data!AN62</f>
        <v>0</v>
      </c>
      <c r="AH7" s="9">
        <f>Data!AO62</f>
        <v>0</v>
      </c>
      <c r="AI7" s="9">
        <f>Data!AP62</f>
        <v>0</v>
      </c>
    </row>
    <row r="8" spans="1:35" x14ac:dyDescent="0.25">
      <c r="A8" s="9" t="s">
        <v>75</v>
      </c>
      <c r="B8" s="9">
        <f>Data!I63</f>
        <v>0</v>
      </c>
      <c r="C8" s="9">
        <f>Data!J63</f>
        <v>0</v>
      </c>
      <c r="D8" s="9">
        <f>Data!K63</f>
        <v>0</v>
      </c>
      <c r="E8" s="9">
        <f>Data!L63</f>
        <v>0</v>
      </c>
      <c r="F8" s="9">
        <f>Data!M63</f>
        <v>0</v>
      </c>
      <c r="G8" s="9">
        <f>Data!N63</f>
        <v>0</v>
      </c>
      <c r="H8" s="9">
        <f>Data!O63</f>
        <v>0</v>
      </c>
      <c r="I8" s="9">
        <f>Data!P63</f>
        <v>0</v>
      </c>
      <c r="J8" s="9">
        <f>Data!Q63</f>
        <v>0</v>
      </c>
      <c r="K8" s="9">
        <f>Data!R63</f>
        <v>0</v>
      </c>
      <c r="L8" s="9">
        <f>Data!S63</f>
        <v>0</v>
      </c>
      <c r="M8" s="9">
        <f>Data!T63</f>
        <v>0</v>
      </c>
      <c r="N8" s="9">
        <f>Data!U63</f>
        <v>0</v>
      </c>
      <c r="O8" s="9">
        <f>Data!V63</f>
        <v>0</v>
      </c>
      <c r="P8" s="9">
        <f>Data!W63</f>
        <v>0</v>
      </c>
      <c r="Q8" s="9">
        <f>Data!X63</f>
        <v>0</v>
      </c>
      <c r="R8" s="9">
        <f>Data!Y63</f>
        <v>0</v>
      </c>
      <c r="S8" s="9">
        <f>Data!Z63</f>
        <v>0</v>
      </c>
      <c r="T8" s="9">
        <f>Data!AA63</f>
        <v>0</v>
      </c>
      <c r="U8" s="9">
        <f>Data!AB63</f>
        <v>0</v>
      </c>
      <c r="V8" s="9">
        <f>Data!AC63</f>
        <v>0</v>
      </c>
      <c r="W8" s="9">
        <f>Data!AD63</f>
        <v>0</v>
      </c>
      <c r="X8" s="9">
        <f>Data!AE63</f>
        <v>0</v>
      </c>
      <c r="Y8" s="9">
        <f>Data!AF63</f>
        <v>0</v>
      </c>
      <c r="Z8" s="9">
        <f>Data!AG63</f>
        <v>0</v>
      </c>
      <c r="AA8" s="9">
        <f>Data!AH63</f>
        <v>0</v>
      </c>
      <c r="AB8" s="9">
        <f>Data!AI63</f>
        <v>0</v>
      </c>
      <c r="AC8" s="9">
        <f>Data!AJ63</f>
        <v>0</v>
      </c>
      <c r="AD8" s="9">
        <f>Data!AK63</f>
        <v>0</v>
      </c>
      <c r="AE8" s="9">
        <f>Data!AL63</f>
        <v>0</v>
      </c>
      <c r="AF8" s="9">
        <f>Data!AM63</f>
        <v>0</v>
      </c>
      <c r="AG8" s="9">
        <f>Data!AN63</f>
        <v>0</v>
      </c>
      <c r="AH8" s="9">
        <f>Data!AO63</f>
        <v>0</v>
      </c>
      <c r="AI8" s="9">
        <f>Data!AP63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Data!I64</f>
        <v>0</v>
      </c>
      <c r="C2" s="9">
        <f>Data!J64</f>
        <v>0</v>
      </c>
      <c r="D2" s="9">
        <f>Data!K64</f>
        <v>0</v>
      </c>
      <c r="E2" s="9">
        <f>Data!L64</f>
        <v>0</v>
      </c>
      <c r="F2" s="9">
        <f>Data!M64</f>
        <v>0</v>
      </c>
      <c r="G2" s="9">
        <f>Data!N64</f>
        <v>0</v>
      </c>
      <c r="H2" s="9">
        <f>Data!O64</f>
        <v>0</v>
      </c>
      <c r="I2" s="9">
        <f>Data!P64</f>
        <v>0</v>
      </c>
      <c r="J2" s="9">
        <f>Data!Q64</f>
        <v>0</v>
      </c>
      <c r="K2" s="9">
        <f>Data!R64</f>
        <v>0</v>
      </c>
      <c r="L2" s="9">
        <f>Data!S64</f>
        <v>0</v>
      </c>
      <c r="M2" s="9">
        <f>Data!T64</f>
        <v>0</v>
      </c>
      <c r="N2" s="9">
        <f>Data!U64</f>
        <v>0</v>
      </c>
      <c r="O2" s="9">
        <f>Data!V64</f>
        <v>0</v>
      </c>
      <c r="P2" s="9">
        <f>Data!W64</f>
        <v>0</v>
      </c>
      <c r="Q2" s="9">
        <f>Data!X64</f>
        <v>0</v>
      </c>
      <c r="R2" s="9">
        <f>Data!Y64</f>
        <v>0</v>
      </c>
      <c r="S2" s="9">
        <f>Data!Z64</f>
        <v>0</v>
      </c>
      <c r="T2" s="9">
        <f>Data!AA64</f>
        <v>0</v>
      </c>
      <c r="U2" s="9">
        <f>Data!AB64</f>
        <v>0</v>
      </c>
      <c r="V2" s="9">
        <f>Data!AC64</f>
        <v>0</v>
      </c>
      <c r="W2" s="9">
        <f>Data!AD64</f>
        <v>0</v>
      </c>
      <c r="X2" s="9">
        <f>Data!AE64</f>
        <v>0</v>
      </c>
      <c r="Y2" s="9">
        <f>Data!AF64</f>
        <v>0</v>
      </c>
      <c r="Z2" s="9">
        <f>Data!AG64</f>
        <v>0</v>
      </c>
      <c r="AA2" s="9">
        <f>Data!AH64</f>
        <v>0</v>
      </c>
      <c r="AB2" s="9">
        <f>Data!AI64</f>
        <v>0</v>
      </c>
      <c r="AC2" s="9">
        <f>Data!AJ64</f>
        <v>0</v>
      </c>
      <c r="AD2" s="9">
        <f>Data!AK64</f>
        <v>0</v>
      </c>
      <c r="AE2" s="9">
        <f>Data!AL64</f>
        <v>0</v>
      </c>
      <c r="AF2" s="9">
        <f>Data!AM64</f>
        <v>0</v>
      </c>
      <c r="AG2" s="9">
        <f>Data!AN64</f>
        <v>0</v>
      </c>
      <c r="AH2" s="9">
        <f>Data!AO64</f>
        <v>0</v>
      </c>
      <c r="AI2" s="9">
        <f>Data!AP64</f>
        <v>0</v>
      </c>
    </row>
    <row r="3" spans="1:35" x14ac:dyDescent="0.25">
      <c r="A3" s="9" t="s">
        <v>3</v>
      </c>
      <c r="B3" s="9">
        <f>Data!I65</f>
        <v>0</v>
      </c>
      <c r="C3" s="9">
        <f>Data!J65</f>
        <v>0</v>
      </c>
      <c r="D3" s="9">
        <f>Data!K65</f>
        <v>0</v>
      </c>
      <c r="E3" s="9">
        <f>Data!L65</f>
        <v>0</v>
      </c>
      <c r="F3" s="9">
        <f>Data!M65</f>
        <v>0</v>
      </c>
      <c r="G3" s="9">
        <f>Data!N65</f>
        <v>0</v>
      </c>
      <c r="H3" s="9">
        <f>Data!O65</f>
        <v>0</v>
      </c>
      <c r="I3" s="9">
        <f>Data!P65</f>
        <v>0</v>
      </c>
      <c r="J3" s="9">
        <f>Data!Q65</f>
        <v>0</v>
      </c>
      <c r="K3" s="9">
        <f>Data!R65</f>
        <v>0</v>
      </c>
      <c r="L3" s="9">
        <f>Data!S65</f>
        <v>0</v>
      </c>
      <c r="M3" s="9">
        <f>Data!T65</f>
        <v>0</v>
      </c>
      <c r="N3" s="9">
        <f>Data!U65</f>
        <v>0</v>
      </c>
      <c r="O3" s="9">
        <f>Data!V65</f>
        <v>0</v>
      </c>
      <c r="P3" s="9">
        <f>Data!W65</f>
        <v>0</v>
      </c>
      <c r="Q3" s="9">
        <f>Data!X65</f>
        <v>0</v>
      </c>
      <c r="R3" s="9">
        <f>Data!Y65</f>
        <v>0</v>
      </c>
      <c r="S3" s="9">
        <f>Data!Z65</f>
        <v>0</v>
      </c>
      <c r="T3" s="9">
        <f>Data!AA65</f>
        <v>0</v>
      </c>
      <c r="U3" s="9">
        <f>Data!AB65</f>
        <v>0</v>
      </c>
      <c r="V3" s="9">
        <f>Data!AC65</f>
        <v>0</v>
      </c>
      <c r="W3" s="9">
        <f>Data!AD65</f>
        <v>0</v>
      </c>
      <c r="X3" s="9">
        <f>Data!AE65</f>
        <v>0</v>
      </c>
      <c r="Y3" s="9">
        <f>Data!AF65</f>
        <v>0</v>
      </c>
      <c r="Z3" s="9">
        <f>Data!AG65</f>
        <v>0</v>
      </c>
      <c r="AA3" s="9">
        <f>Data!AH65</f>
        <v>0</v>
      </c>
      <c r="AB3" s="9">
        <f>Data!AI65</f>
        <v>0</v>
      </c>
      <c r="AC3" s="9">
        <f>Data!AJ65</f>
        <v>0</v>
      </c>
      <c r="AD3" s="9">
        <f>Data!AK65</f>
        <v>0</v>
      </c>
      <c r="AE3" s="9">
        <f>Data!AL65</f>
        <v>0</v>
      </c>
      <c r="AF3" s="9">
        <f>Data!AM65</f>
        <v>0</v>
      </c>
      <c r="AG3" s="9">
        <f>Data!AN65</f>
        <v>0</v>
      </c>
      <c r="AH3" s="9">
        <f>Data!AO65</f>
        <v>0</v>
      </c>
      <c r="AI3" s="9">
        <f>Data!AP65</f>
        <v>0</v>
      </c>
    </row>
    <row r="4" spans="1:35" x14ac:dyDescent="0.25">
      <c r="A4" s="9" t="s">
        <v>4</v>
      </c>
      <c r="B4" s="9">
        <f>Data!I66</f>
        <v>0</v>
      </c>
      <c r="C4" s="9">
        <f>Data!J66</f>
        <v>0</v>
      </c>
      <c r="D4" s="9">
        <f>Data!K66</f>
        <v>0</v>
      </c>
      <c r="E4" s="9">
        <f>Data!L66</f>
        <v>0</v>
      </c>
      <c r="F4" s="9">
        <f>Data!M66</f>
        <v>0</v>
      </c>
      <c r="G4" s="9">
        <f>Data!N66</f>
        <v>0</v>
      </c>
      <c r="H4" s="9">
        <f>Data!O66</f>
        <v>0</v>
      </c>
      <c r="I4" s="9">
        <f>Data!P66</f>
        <v>0</v>
      </c>
      <c r="J4" s="9">
        <f>Data!Q66</f>
        <v>0</v>
      </c>
      <c r="K4" s="9">
        <f>Data!R66</f>
        <v>0</v>
      </c>
      <c r="L4" s="9">
        <f>Data!S66</f>
        <v>0</v>
      </c>
      <c r="M4" s="9">
        <f>Data!T66</f>
        <v>0</v>
      </c>
      <c r="N4" s="9">
        <f>Data!U66</f>
        <v>0</v>
      </c>
      <c r="O4" s="9">
        <f>Data!V66</f>
        <v>0</v>
      </c>
      <c r="P4" s="9">
        <f>Data!W66</f>
        <v>0</v>
      </c>
      <c r="Q4" s="9">
        <f>Data!X66</f>
        <v>0</v>
      </c>
      <c r="R4" s="9">
        <f>Data!Y66</f>
        <v>0</v>
      </c>
      <c r="S4" s="9">
        <f>Data!Z66</f>
        <v>0</v>
      </c>
      <c r="T4" s="9">
        <f>Data!AA66</f>
        <v>0</v>
      </c>
      <c r="U4" s="9">
        <f>Data!AB66</f>
        <v>0</v>
      </c>
      <c r="V4" s="9">
        <f>Data!AC66</f>
        <v>0</v>
      </c>
      <c r="W4" s="9">
        <f>Data!AD66</f>
        <v>0</v>
      </c>
      <c r="X4" s="9">
        <f>Data!AE66</f>
        <v>0</v>
      </c>
      <c r="Y4" s="9">
        <f>Data!AF66</f>
        <v>0</v>
      </c>
      <c r="Z4" s="9">
        <f>Data!AG66</f>
        <v>0</v>
      </c>
      <c r="AA4" s="9">
        <f>Data!AH66</f>
        <v>0</v>
      </c>
      <c r="AB4" s="9">
        <f>Data!AI66</f>
        <v>0</v>
      </c>
      <c r="AC4" s="9">
        <f>Data!AJ66</f>
        <v>0</v>
      </c>
      <c r="AD4" s="9">
        <f>Data!AK66</f>
        <v>0</v>
      </c>
      <c r="AE4" s="9">
        <f>Data!AL66</f>
        <v>0</v>
      </c>
      <c r="AF4" s="9">
        <f>Data!AM66</f>
        <v>0</v>
      </c>
      <c r="AG4" s="9">
        <f>Data!AN66</f>
        <v>0</v>
      </c>
      <c r="AH4" s="9">
        <f>Data!AO66</f>
        <v>0</v>
      </c>
      <c r="AI4" s="9">
        <f>Data!AP66</f>
        <v>0</v>
      </c>
    </row>
    <row r="5" spans="1:35" x14ac:dyDescent="0.25">
      <c r="A5" s="9" t="s">
        <v>5</v>
      </c>
      <c r="B5" s="9">
        <f>Data!I67</f>
        <v>0</v>
      </c>
      <c r="C5" s="9">
        <f>Data!J67</f>
        <v>0</v>
      </c>
      <c r="D5" s="9">
        <f>Data!K67</f>
        <v>0</v>
      </c>
      <c r="E5" s="9">
        <f>Data!L67</f>
        <v>0</v>
      </c>
      <c r="F5" s="9">
        <f>Data!M67</f>
        <v>0</v>
      </c>
      <c r="G5" s="9">
        <f>Data!N67</f>
        <v>0</v>
      </c>
      <c r="H5" s="9">
        <f>Data!O67</f>
        <v>0</v>
      </c>
      <c r="I5" s="9">
        <f>Data!P67</f>
        <v>0</v>
      </c>
      <c r="J5" s="9">
        <f>Data!Q67</f>
        <v>0</v>
      </c>
      <c r="K5" s="9">
        <f>Data!R67</f>
        <v>0</v>
      </c>
      <c r="L5" s="9">
        <f>Data!S67</f>
        <v>0</v>
      </c>
      <c r="M5" s="9">
        <f>Data!T67</f>
        <v>0</v>
      </c>
      <c r="N5" s="9">
        <f>Data!U67</f>
        <v>0</v>
      </c>
      <c r="O5" s="9">
        <f>Data!V67</f>
        <v>0</v>
      </c>
      <c r="P5" s="9">
        <f>Data!W67</f>
        <v>0</v>
      </c>
      <c r="Q5" s="9">
        <f>Data!X67</f>
        <v>0</v>
      </c>
      <c r="R5" s="9">
        <f>Data!Y67</f>
        <v>0</v>
      </c>
      <c r="S5" s="9">
        <f>Data!Z67</f>
        <v>0</v>
      </c>
      <c r="T5" s="9">
        <f>Data!AA67</f>
        <v>0</v>
      </c>
      <c r="U5" s="9">
        <f>Data!AB67</f>
        <v>0</v>
      </c>
      <c r="V5" s="9">
        <f>Data!AC67</f>
        <v>0</v>
      </c>
      <c r="W5" s="9">
        <f>Data!AD67</f>
        <v>0</v>
      </c>
      <c r="X5" s="9">
        <f>Data!AE67</f>
        <v>0</v>
      </c>
      <c r="Y5" s="9">
        <f>Data!AF67</f>
        <v>0</v>
      </c>
      <c r="Z5" s="9">
        <f>Data!AG67</f>
        <v>0</v>
      </c>
      <c r="AA5" s="9">
        <f>Data!AH67</f>
        <v>0</v>
      </c>
      <c r="AB5" s="9">
        <f>Data!AI67</f>
        <v>0</v>
      </c>
      <c r="AC5" s="9">
        <f>Data!AJ67</f>
        <v>0</v>
      </c>
      <c r="AD5" s="9">
        <f>Data!AK67</f>
        <v>0</v>
      </c>
      <c r="AE5" s="9">
        <f>Data!AL67</f>
        <v>0</v>
      </c>
      <c r="AF5" s="9">
        <f>Data!AM67</f>
        <v>0</v>
      </c>
      <c r="AG5" s="9">
        <f>Data!AN67</f>
        <v>0</v>
      </c>
      <c r="AH5" s="9">
        <f>Data!AO67</f>
        <v>0</v>
      </c>
      <c r="AI5" s="9">
        <f>Data!AP67</f>
        <v>0</v>
      </c>
    </row>
    <row r="6" spans="1:35" x14ac:dyDescent="0.25">
      <c r="A6" s="9" t="s">
        <v>6</v>
      </c>
      <c r="B6" s="9">
        <f>Data!I68</f>
        <v>0</v>
      </c>
      <c r="C6" s="9">
        <f>Data!J68</f>
        <v>0</v>
      </c>
      <c r="D6" s="9">
        <f>Data!K68</f>
        <v>0</v>
      </c>
      <c r="E6" s="9">
        <f>Data!L68</f>
        <v>0</v>
      </c>
      <c r="F6" s="9">
        <f>Data!M68</f>
        <v>0</v>
      </c>
      <c r="G6" s="9">
        <f>Data!N68</f>
        <v>0</v>
      </c>
      <c r="H6" s="9">
        <f>Data!O68</f>
        <v>0</v>
      </c>
      <c r="I6" s="9">
        <f>Data!P68</f>
        <v>0</v>
      </c>
      <c r="J6" s="9">
        <f>Data!Q68</f>
        <v>0</v>
      </c>
      <c r="K6" s="9">
        <f>Data!R68</f>
        <v>0</v>
      </c>
      <c r="L6" s="9">
        <f>Data!S68</f>
        <v>0</v>
      </c>
      <c r="M6" s="9">
        <f>Data!T68</f>
        <v>0</v>
      </c>
      <c r="N6" s="9">
        <f>Data!U68</f>
        <v>0</v>
      </c>
      <c r="O6" s="9">
        <f>Data!V68</f>
        <v>0</v>
      </c>
      <c r="P6" s="9">
        <f>Data!W68</f>
        <v>0</v>
      </c>
      <c r="Q6" s="9">
        <f>Data!X68</f>
        <v>0</v>
      </c>
      <c r="R6" s="9">
        <f>Data!Y68</f>
        <v>0</v>
      </c>
      <c r="S6" s="9">
        <f>Data!Z68</f>
        <v>0</v>
      </c>
      <c r="T6" s="9">
        <f>Data!AA68</f>
        <v>0</v>
      </c>
      <c r="U6" s="9">
        <f>Data!AB68</f>
        <v>0</v>
      </c>
      <c r="V6" s="9">
        <f>Data!AC68</f>
        <v>0</v>
      </c>
      <c r="W6" s="9">
        <f>Data!AD68</f>
        <v>0</v>
      </c>
      <c r="X6" s="9">
        <f>Data!AE68</f>
        <v>0</v>
      </c>
      <c r="Y6" s="9">
        <f>Data!AF68</f>
        <v>0</v>
      </c>
      <c r="Z6" s="9">
        <f>Data!AG68</f>
        <v>0</v>
      </c>
      <c r="AA6" s="9">
        <f>Data!AH68</f>
        <v>0</v>
      </c>
      <c r="AB6" s="9">
        <f>Data!AI68</f>
        <v>0</v>
      </c>
      <c r="AC6" s="9">
        <f>Data!AJ68</f>
        <v>0</v>
      </c>
      <c r="AD6" s="9">
        <f>Data!AK68</f>
        <v>0</v>
      </c>
      <c r="AE6" s="9">
        <f>Data!AL68</f>
        <v>0</v>
      </c>
      <c r="AF6" s="9">
        <f>Data!AM68</f>
        <v>0</v>
      </c>
      <c r="AG6" s="9">
        <f>Data!AN68</f>
        <v>0</v>
      </c>
      <c r="AH6" s="9">
        <f>Data!AO68</f>
        <v>0</v>
      </c>
      <c r="AI6" s="9">
        <f>Data!AP68</f>
        <v>0</v>
      </c>
    </row>
    <row r="7" spans="1:35" x14ac:dyDescent="0.25">
      <c r="A7" s="9" t="s">
        <v>74</v>
      </c>
      <c r="B7" s="9">
        <f>Data!I69</f>
        <v>0</v>
      </c>
      <c r="C7" s="9">
        <f>Data!J69</f>
        <v>0</v>
      </c>
      <c r="D7" s="9">
        <f>Data!K69</f>
        <v>0</v>
      </c>
      <c r="E7" s="9">
        <f>Data!L69</f>
        <v>0</v>
      </c>
      <c r="F7" s="9">
        <f>Data!M69</f>
        <v>0</v>
      </c>
      <c r="G7" s="9">
        <f>Data!N69</f>
        <v>0</v>
      </c>
      <c r="H7" s="9">
        <f>Data!O69</f>
        <v>0</v>
      </c>
      <c r="I7" s="9">
        <f>Data!P69</f>
        <v>0</v>
      </c>
      <c r="J7" s="9">
        <f>Data!Q69</f>
        <v>0</v>
      </c>
      <c r="K7" s="9">
        <f>Data!R69</f>
        <v>0</v>
      </c>
      <c r="L7" s="9">
        <f>Data!S69</f>
        <v>0</v>
      </c>
      <c r="M7" s="9">
        <f>Data!T69</f>
        <v>0</v>
      </c>
      <c r="N7" s="9">
        <f>Data!U69</f>
        <v>0</v>
      </c>
      <c r="O7" s="9">
        <f>Data!V69</f>
        <v>0</v>
      </c>
      <c r="P7" s="9">
        <f>Data!W69</f>
        <v>0</v>
      </c>
      <c r="Q7" s="9">
        <f>Data!X69</f>
        <v>0</v>
      </c>
      <c r="R7" s="9">
        <f>Data!Y69</f>
        <v>0</v>
      </c>
      <c r="S7" s="9">
        <f>Data!Z69</f>
        <v>0</v>
      </c>
      <c r="T7" s="9">
        <f>Data!AA69</f>
        <v>0</v>
      </c>
      <c r="U7" s="9">
        <f>Data!AB69</f>
        <v>0</v>
      </c>
      <c r="V7" s="9">
        <f>Data!AC69</f>
        <v>0</v>
      </c>
      <c r="W7" s="9">
        <f>Data!AD69</f>
        <v>0</v>
      </c>
      <c r="X7" s="9">
        <f>Data!AE69</f>
        <v>0</v>
      </c>
      <c r="Y7" s="9">
        <f>Data!AF69</f>
        <v>0</v>
      </c>
      <c r="Z7" s="9">
        <f>Data!AG69</f>
        <v>0</v>
      </c>
      <c r="AA7" s="9">
        <f>Data!AH69</f>
        <v>0</v>
      </c>
      <c r="AB7" s="9">
        <f>Data!AI69</f>
        <v>0</v>
      </c>
      <c r="AC7" s="9">
        <f>Data!AJ69</f>
        <v>0</v>
      </c>
      <c r="AD7" s="9">
        <f>Data!AK69</f>
        <v>0</v>
      </c>
      <c r="AE7" s="9">
        <f>Data!AL69</f>
        <v>0</v>
      </c>
      <c r="AF7" s="9">
        <f>Data!AM69</f>
        <v>0</v>
      </c>
      <c r="AG7" s="9">
        <f>Data!AN69</f>
        <v>0</v>
      </c>
      <c r="AH7" s="9">
        <f>Data!AO69</f>
        <v>0</v>
      </c>
      <c r="AI7" s="9">
        <f>Data!AP69</f>
        <v>0</v>
      </c>
    </row>
    <row r="8" spans="1:35" x14ac:dyDescent="0.25">
      <c r="A8" s="9" t="s">
        <v>75</v>
      </c>
      <c r="B8" s="9">
        <f>Data!I70</f>
        <v>0</v>
      </c>
      <c r="C8" s="9">
        <f>Data!J70</f>
        <v>0</v>
      </c>
      <c r="D8" s="9">
        <f>Data!K70</f>
        <v>0</v>
      </c>
      <c r="E8" s="9">
        <f>Data!L70</f>
        <v>0</v>
      </c>
      <c r="F8" s="9">
        <f>Data!M70</f>
        <v>0</v>
      </c>
      <c r="G8" s="9">
        <f>Data!N70</f>
        <v>0</v>
      </c>
      <c r="H8" s="9">
        <f>Data!O70</f>
        <v>0</v>
      </c>
      <c r="I8" s="9">
        <f>Data!P70</f>
        <v>0</v>
      </c>
      <c r="J8" s="9">
        <f>Data!Q70</f>
        <v>0</v>
      </c>
      <c r="K8" s="9">
        <f>Data!R70</f>
        <v>0</v>
      </c>
      <c r="L8" s="9">
        <f>Data!S70</f>
        <v>0</v>
      </c>
      <c r="M8" s="9">
        <f>Data!T70</f>
        <v>0</v>
      </c>
      <c r="N8" s="9">
        <f>Data!U70</f>
        <v>0</v>
      </c>
      <c r="O8" s="9">
        <f>Data!V70</f>
        <v>0</v>
      </c>
      <c r="P8" s="9">
        <f>Data!W70</f>
        <v>0</v>
      </c>
      <c r="Q8" s="9">
        <f>Data!X70</f>
        <v>0</v>
      </c>
      <c r="R8" s="9">
        <f>Data!Y70</f>
        <v>0</v>
      </c>
      <c r="S8" s="9">
        <f>Data!Z70</f>
        <v>0</v>
      </c>
      <c r="T8" s="9">
        <f>Data!AA70</f>
        <v>0</v>
      </c>
      <c r="U8" s="9">
        <f>Data!AB70</f>
        <v>0</v>
      </c>
      <c r="V8" s="9">
        <f>Data!AC70</f>
        <v>0</v>
      </c>
      <c r="W8" s="9">
        <f>Data!AD70</f>
        <v>0</v>
      </c>
      <c r="X8" s="9">
        <f>Data!AE70</f>
        <v>0</v>
      </c>
      <c r="Y8" s="9">
        <f>Data!AF70</f>
        <v>0</v>
      </c>
      <c r="Z8" s="9">
        <f>Data!AG70</f>
        <v>0</v>
      </c>
      <c r="AA8" s="9">
        <f>Data!AH70</f>
        <v>0</v>
      </c>
      <c r="AB8" s="9">
        <f>Data!AI70</f>
        <v>0</v>
      </c>
      <c r="AC8" s="9">
        <f>Data!AJ70</f>
        <v>0</v>
      </c>
      <c r="AD8" s="9">
        <f>Data!AK70</f>
        <v>0</v>
      </c>
      <c r="AE8" s="9">
        <f>Data!AL70</f>
        <v>0</v>
      </c>
      <c r="AF8" s="9">
        <f>Data!AM70</f>
        <v>0</v>
      </c>
      <c r="AG8" s="9">
        <f>Data!AN70</f>
        <v>0</v>
      </c>
      <c r="AH8" s="9">
        <f>Data!AO70</f>
        <v>0</v>
      </c>
      <c r="AI8" s="9">
        <f>Data!AP70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Data!I71</f>
        <v>0</v>
      </c>
      <c r="C2" s="9">
        <f>Data!J71</f>
        <v>0</v>
      </c>
      <c r="D2" s="9">
        <f>Data!K71</f>
        <v>0</v>
      </c>
      <c r="E2" s="9">
        <f>Data!L71</f>
        <v>0</v>
      </c>
      <c r="F2" s="9">
        <f>Data!M71</f>
        <v>0</v>
      </c>
      <c r="G2" s="9">
        <f>Data!N71</f>
        <v>0</v>
      </c>
      <c r="H2" s="9">
        <f>Data!O71</f>
        <v>0</v>
      </c>
      <c r="I2" s="9">
        <f>Data!P71</f>
        <v>0</v>
      </c>
      <c r="J2" s="9">
        <f>Data!Q71</f>
        <v>0</v>
      </c>
      <c r="K2" s="9">
        <f>Data!R71</f>
        <v>0</v>
      </c>
      <c r="L2" s="9">
        <f>Data!S71</f>
        <v>0</v>
      </c>
      <c r="M2" s="9">
        <f>Data!T71</f>
        <v>0</v>
      </c>
      <c r="N2" s="9">
        <f>Data!U71</f>
        <v>0</v>
      </c>
      <c r="O2" s="9">
        <f>Data!V71</f>
        <v>0</v>
      </c>
      <c r="P2" s="9">
        <f>Data!W71</f>
        <v>0</v>
      </c>
      <c r="Q2" s="9">
        <f>Data!X71</f>
        <v>0</v>
      </c>
      <c r="R2" s="9">
        <f>Data!Y71</f>
        <v>0</v>
      </c>
      <c r="S2" s="9">
        <f>Data!Z71</f>
        <v>0</v>
      </c>
      <c r="T2" s="9">
        <f>Data!AA71</f>
        <v>0</v>
      </c>
      <c r="U2" s="9">
        <f>Data!AB71</f>
        <v>0</v>
      </c>
      <c r="V2" s="9">
        <f>Data!AC71</f>
        <v>0</v>
      </c>
      <c r="W2" s="9">
        <f>Data!AD71</f>
        <v>0</v>
      </c>
      <c r="X2" s="9">
        <f>Data!AE71</f>
        <v>0</v>
      </c>
      <c r="Y2" s="9">
        <f>Data!AF71</f>
        <v>0</v>
      </c>
      <c r="Z2" s="9">
        <f>Data!AG71</f>
        <v>0</v>
      </c>
      <c r="AA2" s="9">
        <f>Data!AH71</f>
        <v>0</v>
      </c>
      <c r="AB2" s="9">
        <f>Data!AI71</f>
        <v>0</v>
      </c>
      <c r="AC2" s="9">
        <f>Data!AJ71</f>
        <v>0</v>
      </c>
      <c r="AD2" s="9">
        <f>Data!AK71</f>
        <v>0</v>
      </c>
      <c r="AE2" s="9">
        <f>Data!AL71</f>
        <v>0</v>
      </c>
      <c r="AF2" s="9">
        <f>Data!AM71</f>
        <v>0</v>
      </c>
      <c r="AG2" s="9">
        <f>Data!AN71</f>
        <v>0</v>
      </c>
      <c r="AH2" s="9">
        <f>Data!AO71</f>
        <v>0</v>
      </c>
      <c r="AI2" s="9">
        <f>Data!AP71</f>
        <v>0</v>
      </c>
    </row>
    <row r="3" spans="1:35" x14ac:dyDescent="0.25">
      <c r="A3" s="9" t="s">
        <v>3</v>
      </c>
      <c r="B3" s="9">
        <f>Data!I72</f>
        <v>0</v>
      </c>
      <c r="C3" s="9">
        <f>Data!J72</f>
        <v>0</v>
      </c>
      <c r="D3" s="9">
        <f>Data!K72</f>
        <v>0</v>
      </c>
      <c r="E3" s="9">
        <f>Data!L72</f>
        <v>0</v>
      </c>
      <c r="F3" s="9">
        <f>Data!M72</f>
        <v>0</v>
      </c>
      <c r="G3" s="9">
        <f>Data!N72</f>
        <v>0</v>
      </c>
      <c r="H3" s="9">
        <f>Data!O72</f>
        <v>0</v>
      </c>
      <c r="I3" s="9">
        <f>Data!P72</f>
        <v>0</v>
      </c>
      <c r="J3" s="9">
        <f>Data!Q72</f>
        <v>0</v>
      </c>
      <c r="K3" s="9">
        <f>Data!R72</f>
        <v>0</v>
      </c>
      <c r="L3" s="9">
        <f>Data!S72</f>
        <v>0</v>
      </c>
      <c r="M3" s="9">
        <f>Data!T72</f>
        <v>0</v>
      </c>
      <c r="N3" s="9">
        <f>Data!U72</f>
        <v>0</v>
      </c>
      <c r="O3" s="9">
        <f>Data!V72</f>
        <v>0</v>
      </c>
      <c r="P3" s="9">
        <f>Data!W72</f>
        <v>0</v>
      </c>
      <c r="Q3" s="9">
        <f>Data!X72</f>
        <v>0</v>
      </c>
      <c r="R3" s="9">
        <f>Data!Y72</f>
        <v>0</v>
      </c>
      <c r="S3" s="9">
        <f>Data!Z72</f>
        <v>0</v>
      </c>
      <c r="T3" s="9">
        <f>Data!AA72</f>
        <v>0</v>
      </c>
      <c r="U3" s="9">
        <f>Data!AB72</f>
        <v>0</v>
      </c>
      <c r="V3" s="9">
        <f>Data!AC72</f>
        <v>0</v>
      </c>
      <c r="W3" s="9">
        <f>Data!AD72</f>
        <v>0</v>
      </c>
      <c r="X3" s="9">
        <f>Data!AE72</f>
        <v>0</v>
      </c>
      <c r="Y3" s="9">
        <f>Data!AF72</f>
        <v>0</v>
      </c>
      <c r="Z3" s="9">
        <f>Data!AG72</f>
        <v>0</v>
      </c>
      <c r="AA3" s="9">
        <f>Data!AH72</f>
        <v>0</v>
      </c>
      <c r="AB3" s="9">
        <f>Data!AI72</f>
        <v>0</v>
      </c>
      <c r="AC3" s="9">
        <f>Data!AJ72</f>
        <v>0</v>
      </c>
      <c r="AD3" s="9">
        <f>Data!AK72</f>
        <v>0</v>
      </c>
      <c r="AE3" s="9">
        <f>Data!AL72</f>
        <v>0</v>
      </c>
      <c r="AF3" s="9">
        <f>Data!AM72</f>
        <v>0</v>
      </c>
      <c r="AG3" s="9">
        <f>Data!AN72</f>
        <v>0</v>
      </c>
      <c r="AH3" s="9">
        <f>Data!AO72</f>
        <v>0</v>
      </c>
      <c r="AI3" s="9">
        <f>Data!AP72</f>
        <v>0</v>
      </c>
    </row>
    <row r="4" spans="1:35" x14ac:dyDescent="0.25">
      <c r="A4" s="9" t="s">
        <v>4</v>
      </c>
      <c r="B4" s="9">
        <f>Data!I73</f>
        <v>0</v>
      </c>
      <c r="C4" s="9">
        <f>Data!J73</f>
        <v>0</v>
      </c>
      <c r="D4" s="9">
        <f>Data!K73</f>
        <v>0</v>
      </c>
      <c r="E4" s="9">
        <f>Data!L73</f>
        <v>0</v>
      </c>
      <c r="F4" s="9">
        <f>Data!M73</f>
        <v>0</v>
      </c>
      <c r="G4" s="9">
        <f>Data!N73</f>
        <v>0</v>
      </c>
      <c r="H4" s="9">
        <f>Data!O73</f>
        <v>0</v>
      </c>
      <c r="I4" s="9">
        <f>Data!P73</f>
        <v>0</v>
      </c>
      <c r="J4" s="9">
        <f>Data!Q73</f>
        <v>0</v>
      </c>
      <c r="K4" s="9">
        <f>Data!R73</f>
        <v>0</v>
      </c>
      <c r="L4" s="9">
        <f>Data!S73</f>
        <v>0</v>
      </c>
      <c r="M4" s="9">
        <f>Data!T73</f>
        <v>0</v>
      </c>
      <c r="N4" s="9">
        <f>Data!U73</f>
        <v>0</v>
      </c>
      <c r="O4" s="9">
        <f>Data!V73</f>
        <v>0</v>
      </c>
      <c r="P4" s="9">
        <f>Data!W73</f>
        <v>0</v>
      </c>
      <c r="Q4" s="9">
        <f>Data!X73</f>
        <v>0</v>
      </c>
      <c r="R4" s="9">
        <f>Data!Y73</f>
        <v>0</v>
      </c>
      <c r="S4" s="9">
        <f>Data!Z73</f>
        <v>0</v>
      </c>
      <c r="T4" s="9">
        <f>Data!AA73</f>
        <v>0</v>
      </c>
      <c r="U4" s="9">
        <f>Data!AB73</f>
        <v>0</v>
      </c>
      <c r="V4" s="9">
        <f>Data!AC73</f>
        <v>0</v>
      </c>
      <c r="W4" s="9">
        <f>Data!AD73</f>
        <v>0</v>
      </c>
      <c r="X4" s="9">
        <f>Data!AE73</f>
        <v>0</v>
      </c>
      <c r="Y4" s="9">
        <f>Data!AF73</f>
        <v>0</v>
      </c>
      <c r="Z4" s="9">
        <f>Data!AG73</f>
        <v>0</v>
      </c>
      <c r="AA4" s="9">
        <f>Data!AH73</f>
        <v>0</v>
      </c>
      <c r="AB4" s="9">
        <f>Data!AI73</f>
        <v>0</v>
      </c>
      <c r="AC4" s="9">
        <f>Data!AJ73</f>
        <v>0</v>
      </c>
      <c r="AD4" s="9">
        <f>Data!AK73</f>
        <v>0</v>
      </c>
      <c r="AE4" s="9">
        <f>Data!AL73</f>
        <v>0</v>
      </c>
      <c r="AF4" s="9">
        <f>Data!AM73</f>
        <v>0</v>
      </c>
      <c r="AG4" s="9">
        <f>Data!AN73</f>
        <v>0</v>
      </c>
      <c r="AH4" s="9">
        <f>Data!AO73</f>
        <v>0</v>
      </c>
      <c r="AI4" s="9">
        <f>Data!AP73</f>
        <v>0</v>
      </c>
    </row>
    <row r="5" spans="1:35" x14ac:dyDescent="0.25">
      <c r="A5" s="9" t="s">
        <v>5</v>
      </c>
      <c r="B5" s="9">
        <f>Data!I74</f>
        <v>1</v>
      </c>
      <c r="C5" s="9">
        <f>Data!J74</f>
        <v>1</v>
      </c>
      <c r="D5" s="9">
        <f>Data!K74</f>
        <v>1</v>
      </c>
      <c r="E5" s="9">
        <f>Data!L74</f>
        <v>1</v>
      </c>
      <c r="F5" s="9">
        <f>Data!M74</f>
        <v>1</v>
      </c>
      <c r="G5" s="9">
        <f>Data!N74</f>
        <v>1</v>
      </c>
      <c r="H5" s="9">
        <f>Data!O74</f>
        <v>1</v>
      </c>
      <c r="I5" s="9">
        <f>Data!P74</f>
        <v>1</v>
      </c>
      <c r="J5" s="9">
        <f>Data!Q74</f>
        <v>1</v>
      </c>
      <c r="K5" s="9">
        <f>Data!R74</f>
        <v>1</v>
      </c>
      <c r="L5" s="9">
        <f>Data!S74</f>
        <v>1</v>
      </c>
      <c r="M5" s="9">
        <f>Data!T74</f>
        <v>1</v>
      </c>
      <c r="N5" s="9">
        <f>Data!U74</f>
        <v>1</v>
      </c>
      <c r="O5" s="9">
        <f>Data!V74</f>
        <v>1</v>
      </c>
      <c r="P5" s="9">
        <f>Data!W74</f>
        <v>1</v>
      </c>
      <c r="Q5" s="9">
        <f>Data!X74</f>
        <v>1</v>
      </c>
      <c r="R5" s="9">
        <f>Data!Y74</f>
        <v>1</v>
      </c>
      <c r="S5" s="9">
        <f>Data!Z74</f>
        <v>1</v>
      </c>
      <c r="T5" s="9">
        <f>Data!AA74</f>
        <v>1</v>
      </c>
      <c r="U5" s="9">
        <f>Data!AB74</f>
        <v>1</v>
      </c>
      <c r="V5" s="9">
        <f>Data!AC74</f>
        <v>1</v>
      </c>
      <c r="W5" s="9">
        <f>Data!AD74</f>
        <v>1</v>
      </c>
      <c r="X5" s="9">
        <f>Data!AE74</f>
        <v>1</v>
      </c>
      <c r="Y5" s="9">
        <f>Data!AF74</f>
        <v>1</v>
      </c>
      <c r="Z5" s="9">
        <f>Data!AG74</f>
        <v>1</v>
      </c>
      <c r="AA5" s="9">
        <f>Data!AH74</f>
        <v>1</v>
      </c>
      <c r="AB5" s="9">
        <f>Data!AI74</f>
        <v>1</v>
      </c>
      <c r="AC5" s="9">
        <f>Data!AJ74</f>
        <v>1</v>
      </c>
      <c r="AD5" s="9">
        <f>Data!AK74</f>
        <v>1</v>
      </c>
      <c r="AE5" s="9">
        <f>Data!AL74</f>
        <v>1</v>
      </c>
      <c r="AF5" s="9">
        <f>Data!AM74</f>
        <v>1</v>
      </c>
      <c r="AG5" s="9">
        <f>Data!AN74</f>
        <v>1</v>
      </c>
      <c r="AH5" s="9">
        <f>Data!AO74</f>
        <v>1</v>
      </c>
      <c r="AI5" s="9">
        <f>Data!AP74</f>
        <v>1</v>
      </c>
    </row>
    <row r="6" spans="1:35" x14ac:dyDescent="0.25">
      <c r="A6" s="9" t="s">
        <v>6</v>
      </c>
      <c r="B6" s="9">
        <f>Data!I75</f>
        <v>0</v>
      </c>
      <c r="C6" s="9">
        <f>Data!J75</f>
        <v>0</v>
      </c>
      <c r="D6" s="9">
        <f>Data!K75</f>
        <v>0</v>
      </c>
      <c r="E6" s="9">
        <f>Data!L75</f>
        <v>0</v>
      </c>
      <c r="F6" s="9">
        <f>Data!M75</f>
        <v>0</v>
      </c>
      <c r="G6" s="9">
        <f>Data!N75</f>
        <v>0</v>
      </c>
      <c r="H6" s="9">
        <f>Data!O75</f>
        <v>0</v>
      </c>
      <c r="I6" s="9">
        <f>Data!P75</f>
        <v>0</v>
      </c>
      <c r="J6" s="9">
        <f>Data!Q75</f>
        <v>0</v>
      </c>
      <c r="K6" s="9">
        <f>Data!R75</f>
        <v>0</v>
      </c>
      <c r="L6" s="9">
        <f>Data!S75</f>
        <v>0</v>
      </c>
      <c r="M6" s="9">
        <f>Data!T75</f>
        <v>0</v>
      </c>
      <c r="N6" s="9">
        <f>Data!U75</f>
        <v>0</v>
      </c>
      <c r="O6" s="9">
        <f>Data!V75</f>
        <v>0</v>
      </c>
      <c r="P6" s="9">
        <f>Data!W75</f>
        <v>0</v>
      </c>
      <c r="Q6" s="9">
        <f>Data!X75</f>
        <v>0</v>
      </c>
      <c r="R6" s="9">
        <f>Data!Y75</f>
        <v>0</v>
      </c>
      <c r="S6" s="9">
        <f>Data!Z75</f>
        <v>0</v>
      </c>
      <c r="T6" s="9">
        <f>Data!AA75</f>
        <v>0</v>
      </c>
      <c r="U6" s="9">
        <f>Data!AB75</f>
        <v>0</v>
      </c>
      <c r="V6" s="9">
        <f>Data!AC75</f>
        <v>0</v>
      </c>
      <c r="W6" s="9">
        <f>Data!AD75</f>
        <v>0</v>
      </c>
      <c r="X6" s="9">
        <f>Data!AE75</f>
        <v>0</v>
      </c>
      <c r="Y6" s="9">
        <f>Data!AF75</f>
        <v>0</v>
      </c>
      <c r="Z6" s="9">
        <f>Data!AG75</f>
        <v>0</v>
      </c>
      <c r="AA6" s="9">
        <f>Data!AH75</f>
        <v>0</v>
      </c>
      <c r="AB6" s="9">
        <f>Data!AI75</f>
        <v>0</v>
      </c>
      <c r="AC6" s="9">
        <f>Data!AJ75</f>
        <v>0</v>
      </c>
      <c r="AD6" s="9">
        <f>Data!AK75</f>
        <v>0</v>
      </c>
      <c r="AE6" s="9">
        <f>Data!AL75</f>
        <v>0</v>
      </c>
      <c r="AF6" s="9">
        <f>Data!AM75</f>
        <v>0</v>
      </c>
      <c r="AG6" s="9">
        <f>Data!AN75</f>
        <v>0</v>
      </c>
      <c r="AH6" s="9">
        <f>Data!AO75</f>
        <v>0</v>
      </c>
      <c r="AI6" s="9">
        <f>Data!AP75</f>
        <v>0</v>
      </c>
    </row>
    <row r="7" spans="1:35" x14ac:dyDescent="0.25">
      <c r="A7" s="9" t="s">
        <v>74</v>
      </c>
      <c r="B7" s="9">
        <f>Data!I76</f>
        <v>0</v>
      </c>
      <c r="C7" s="9">
        <f>Data!J76</f>
        <v>0</v>
      </c>
      <c r="D7" s="9">
        <f>Data!K76</f>
        <v>0</v>
      </c>
      <c r="E7" s="9">
        <f>Data!L76</f>
        <v>0</v>
      </c>
      <c r="F7" s="9">
        <f>Data!M76</f>
        <v>0</v>
      </c>
      <c r="G7" s="9">
        <f>Data!N76</f>
        <v>0</v>
      </c>
      <c r="H7" s="9">
        <f>Data!O76</f>
        <v>0</v>
      </c>
      <c r="I7" s="9">
        <f>Data!P76</f>
        <v>0</v>
      </c>
      <c r="J7" s="9">
        <f>Data!Q76</f>
        <v>0</v>
      </c>
      <c r="K7" s="9">
        <f>Data!R76</f>
        <v>0</v>
      </c>
      <c r="L7" s="9">
        <f>Data!S76</f>
        <v>0</v>
      </c>
      <c r="M7" s="9">
        <f>Data!T76</f>
        <v>0</v>
      </c>
      <c r="N7" s="9">
        <f>Data!U76</f>
        <v>0</v>
      </c>
      <c r="O7" s="9">
        <f>Data!V76</f>
        <v>0</v>
      </c>
      <c r="P7" s="9">
        <f>Data!W76</f>
        <v>0</v>
      </c>
      <c r="Q7" s="9">
        <f>Data!X76</f>
        <v>0</v>
      </c>
      <c r="R7" s="9">
        <f>Data!Y76</f>
        <v>0</v>
      </c>
      <c r="S7" s="9">
        <f>Data!Z76</f>
        <v>0</v>
      </c>
      <c r="T7" s="9">
        <f>Data!AA76</f>
        <v>0</v>
      </c>
      <c r="U7" s="9">
        <f>Data!AB76</f>
        <v>0</v>
      </c>
      <c r="V7" s="9">
        <f>Data!AC76</f>
        <v>0</v>
      </c>
      <c r="W7" s="9">
        <f>Data!AD76</f>
        <v>0</v>
      </c>
      <c r="X7" s="9">
        <f>Data!AE76</f>
        <v>0</v>
      </c>
      <c r="Y7" s="9">
        <f>Data!AF76</f>
        <v>0</v>
      </c>
      <c r="Z7" s="9">
        <f>Data!AG76</f>
        <v>0</v>
      </c>
      <c r="AA7" s="9">
        <f>Data!AH76</f>
        <v>0</v>
      </c>
      <c r="AB7" s="9">
        <f>Data!AI76</f>
        <v>0</v>
      </c>
      <c r="AC7" s="9">
        <f>Data!AJ76</f>
        <v>0</v>
      </c>
      <c r="AD7" s="9">
        <f>Data!AK76</f>
        <v>0</v>
      </c>
      <c r="AE7" s="9">
        <f>Data!AL76</f>
        <v>0</v>
      </c>
      <c r="AF7" s="9">
        <f>Data!AM76</f>
        <v>0</v>
      </c>
      <c r="AG7" s="9">
        <f>Data!AN76</f>
        <v>0</v>
      </c>
      <c r="AH7" s="9">
        <f>Data!AO76</f>
        <v>0</v>
      </c>
      <c r="AI7" s="9">
        <f>Data!AP76</f>
        <v>0</v>
      </c>
    </row>
    <row r="8" spans="1:35" x14ac:dyDescent="0.25">
      <c r="A8" s="9" t="s">
        <v>75</v>
      </c>
      <c r="B8" s="9">
        <f>Data!I77</f>
        <v>0</v>
      </c>
      <c r="C8" s="9">
        <f>Data!J77</f>
        <v>0</v>
      </c>
      <c r="D8" s="9">
        <f>Data!K77</f>
        <v>0</v>
      </c>
      <c r="E8" s="9">
        <f>Data!L77</f>
        <v>0</v>
      </c>
      <c r="F8" s="9">
        <f>Data!M77</f>
        <v>0</v>
      </c>
      <c r="G8" s="9">
        <f>Data!N77</f>
        <v>0</v>
      </c>
      <c r="H8" s="9">
        <f>Data!O77</f>
        <v>0</v>
      </c>
      <c r="I8" s="9">
        <f>Data!P77</f>
        <v>0</v>
      </c>
      <c r="J8" s="9">
        <f>Data!Q77</f>
        <v>0</v>
      </c>
      <c r="K8" s="9">
        <f>Data!R77</f>
        <v>0</v>
      </c>
      <c r="L8" s="9">
        <f>Data!S77</f>
        <v>0</v>
      </c>
      <c r="M8" s="9">
        <f>Data!T77</f>
        <v>0</v>
      </c>
      <c r="N8" s="9">
        <f>Data!U77</f>
        <v>0</v>
      </c>
      <c r="O8" s="9">
        <f>Data!V77</f>
        <v>0</v>
      </c>
      <c r="P8" s="9">
        <f>Data!W77</f>
        <v>0</v>
      </c>
      <c r="Q8" s="9">
        <f>Data!X77</f>
        <v>0</v>
      </c>
      <c r="R8" s="9">
        <f>Data!Y77</f>
        <v>0</v>
      </c>
      <c r="S8" s="9">
        <f>Data!Z77</f>
        <v>0</v>
      </c>
      <c r="T8" s="9">
        <f>Data!AA77</f>
        <v>0</v>
      </c>
      <c r="U8" s="9">
        <f>Data!AB77</f>
        <v>0</v>
      </c>
      <c r="V8" s="9">
        <f>Data!AC77</f>
        <v>0</v>
      </c>
      <c r="W8" s="9">
        <f>Data!AD77</f>
        <v>0</v>
      </c>
      <c r="X8" s="9">
        <f>Data!AE77</f>
        <v>0</v>
      </c>
      <c r="Y8" s="9">
        <f>Data!AF77</f>
        <v>0</v>
      </c>
      <c r="Z8" s="9">
        <f>Data!AG77</f>
        <v>0</v>
      </c>
      <c r="AA8" s="9">
        <f>Data!AH77</f>
        <v>0</v>
      </c>
      <c r="AB8" s="9">
        <f>Data!AI77</f>
        <v>0</v>
      </c>
      <c r="AC8" s="9">
        <f>Data!AJ77</f>
        <v>0</v>
      </c>
      <c r="AD8" s="9">
        <f>Data!AK77</f>
        <v>0</v>
      </c>
      <c r="AE8" s="9">
        <f>Data!AL77</f>
        <v>0</v>
      </c>
      <c r="AF8" s="9">
        <f>Data!AM77</f>
        <v>0</v>
      </c>
      <c r="AG8" s="9">
        <f>Data!AN77</f>
        <v>0</v>
      </c>
      <c r="AH8" s="9">
        <f>Data!AO77</f>
        <v>0</v>
      </c>
      <c r="AI8" s="9">
        <f>Data!AP77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Data!I78</f>
        <v>2.5885607447617656E-2</v>
      </c>
      <c r="C2" s="9">
        <f>Data!J78</f>
        <v>3.6588146394225807E-2</v>
      </c>
      <c r="D2" s="9">
        <f>Data!K78</f>
        <v>4.0277204356059984E-2</v>
      </c>
      <c r="E2" s="9">
        <f>Data!L78</f>
        <v>4.5212334815822118E-2</v>
      </c>
      <c r="F2" s="9">
        <f>Data!M78</f>
        <v>5.1794121689465962E-2</v>
      </c>
      <c r="G2" s="9">
        <f>Data!N78</f>
        <v>6.0536014878297462E-2</v>
      </c>
      <c r="H2" s="9">
        <f>Data!O78</f>
        <v>7.2083833089249441E-2</v>
      </c>
      <c r="I2" s="9">
        <f>Data!P78</f>
        <v>8.7228859930063685E-2</v>
      </c>
      <c r="J2" s="9">
        <f>Data!Q78</f>
        <v>0.10690532816973851</v>
      </c>
      <c r="K2" s="9">
        <f>Data!R78</f>
        <v>0.13215839115597799</v>
      </c>
      <c r="L2" s="9">
        <f>Data!S78</f>
        <v>0.1640647713660649</v>
      </c>
      <c r="M2" s="9">
        <f>Data!T78</f>
        <v>0.20358893575629661</v>
      </c>
      <c r="N2" s="9">
        <f>Data!U78</f>
        <v>0.25136894736040327</v>
      </c>
      <c r="O2" s="9">
        <f>Data!V78</f>
        <v>0.30745385711502593</v>
      </c>
      <c r="P2" s="9">
        <f>Data!W78</f>
        <v>0.37105689946324427</v>
      </c>
      <c r="Q2" s="9">
        <f>Data!X78</f>
        <v>0.44042727667974907</v>
      </c>
      <c r="R2" s="9">
        <f>Data!Y78</f>
        <v>0.51294280372380885</v>
      </c>
      <c r="S2" s="9">
        <f>Data!Z78</f>
        <v>0.58545833076786857</v>
      </c>
      <c r="T2" s="9">
        <f>Data!AA78</f>
        <v>0.65482870798437331</v>
      </c>
      <c r="U2" s="9">
        <f>Data!AB78</f>
        <v>0.71843175033259166</v>
      </c>
      <c r="V2" s="9">
        <f>Data!AC78</f>
        <v>0.77451666008721431</v>
      </c>
      <c r="W2" s="9">
        <f>Data!AD78</f>
        <v>0.82229667169132103</v>
      </c>
      <c r="X2" s="9">
        <f>Data!AE78</f>
        <v>0.8618208360815528</v>
      </c>
      <c r="Y2" s="9">
        <f>Data!AF78</f>
        <v>0.89372721629163965</v>
      </c>
      <c r="Z2" s="9">
        <f>Data!AG78</f>
        <v>0.91898027927787918</v>
      </c>
      <c r="AA2" s="9">
        <f>Data!AH78</f>
        <v>0.93865674751755401</v>
      </c>
      <c r="AB2" s="9">
        <f>Data!AI78</f>
        <v>0.95380177435836833</v>
      </c>
      <c r="AC2" s="9">
        <f>Data!AJ78</f>
        <v>0.96534959256932018</v>
      </c>
      <c r="AD2" s="9">
        <f>Data!AK78</f>
        <v>0.97409148575815163</v>
      </c>
      <c r="AE2" s="9">
        <f>Data!AL78</f>
        <v>0.9806732726317956</v>
      </c>
      <c r="AF2" s="9">
        <f>Data!AM78</f>
        <v>0.98560840309155773</v>
      </c>
      <c r="AG2" s="9">
        <f>Data!AN78</f>
        <v>0.98929746105339189</v>
      </c>
      <c r="AH2" s="9">
        <f>Data!AO78</f>
        <v>0.99204872195947402</v>
      </c>
      <c r="AI2" s="9">
        <f>Data!AP78</f>
        <v>0.99409706015103738</v>
      </c>
    </row>
    <row r="3" spans="1:35" x14ac:dyDescent="0.25">
      <c r="A3" s="9" t="s">
        <v>3</v>
      </c>
      <c r="B3" s="9">
        <f>Data!I79</f>
        <v>0</v>
      </c>
      <c r="C3" s="9">
        <f>Data!J79</f>
        <v>0</v>
      </c>
      <c r="D3" s="9">
        <f>Data!K79</f>
        <v>0</v>
      </c>
      <c r="E3" s="9">
        <f>Data!L79</f>
        <v>0</v>
      </c>
      <c r="F3" s="9">
        <f>Data!M79</f>
        <v>0</v>
      </c>
      <c r="G3" s="9">
        <f>Data!N79</f>
        <v>0</v>
      </c>
      <c r="H3" s="9">
        <f>Data!O79</f>
        <v>0</v>
      </c>
      <c r="I3" s="9">
        <f>Data!P79</f>
        <v>0</v>
      </c>
      <c r="J3" s="9">
        <f>Data!Q79</f>
        <v>0</v>
      </c>
      <c r="K3" s="9">
        <f>Data!R79</f>
        <v>0</v>
      </c>
      <c r="L3" s="9">
        <f>Data!S79</f>
        <v>0</v>
      </c>
      <c r="M3" s="9">
        <f>Data!T79</f>
        <v>0</v>
      </c>
      <c r="N3" s="9">
        <f>Data!U79</f>
        <v>0</v>
      </c>
      <c r="O3" s="9">
        <f>Data!V79</f>
        <v>0</v>
      </c>
      <c r="P3" s="9">
        <f>Data!W79</f>
        <v>0</v>
      </c>
      <c r="Q3" s="9">
        <f>Data!X79</f>
        <v>0</v>
      </c>
      <c r="R3" s="9">
        <f>Data!Y79</f>
        <v>0</v>
      </c>
      <c r="S3" s="9">
        <f>Data!Z79</f>
        <v>0</v>
      </c>
      <c r="T3" s="9">
        <f>Data!AA79</f>
        <v>0</v>
      </c>
      <c r="U3" s="9">
        <f>Data!AB79</f>
        <v>0</v>
      </c>
      <c r="V3" s="9">
        <f>Data!AC79</f>
        <v>0</v>
      </c>
      <c r="W3" s="9">
        <f>Data!AD79</f>
        <v>0</v>
      </c>
      <c r="X3" s="9">
        <f>Data!AE79</f>
        <v>0</v>
      </c>
      <c r="Y3" s="9">
        <f>Data!AF79</f>
        <v>0</v>
      </c>
      <c r="Z3" s="9">
        <f>Data!AG79</f>
        <v>0</v>
      </c>
      <c r="AA3" s="9">
        <f>Data!AH79</f>
        <v>0</v>
      </c>
      <c r="AB3" s="9">
        <f>Data!AI79</f>
        <v>0</v>
      </c>
      <c r="AC3" s="9">
        <f>Data!AJ79</f>
        <v>0</v>
      </c>
      <c r="AD3" s="9">
        <f>Data!AK79</f>
        <v>0</v>
      </c>
      <c r="AE3" s="9">
        <f>Data!AL79</f>
        <v>0</v>
      </c>
      <c r="AF3" s="9">
        <f>Data!AM79</f>
        <v>0</v>
      </c>
      <c r="AG3" s="9">
        <f>Data!AN79</f>
        <v>0</v>
      </c>
      <c r="AH3" s="9">
        <f>Data!AO79</f>
        <v>0</v>
      </c>
      <c r="AI3" s="9">
        <f>Data!AP79</f>
        <v>0</v>
      </c>
    </row>
    <row r="4" spans="1:35" x14ac:dyDescent="0.25">
      <c r="A4" s="9" t="s">
        <v>4</v>
      </c>
      <c r="B4" s="9">
        <f>Data!I80</f>
        <v>1</v>
      </c>
      <c r="C4" s="9">
        <f>Data!J80</f>
        <v>1</v>
      </c>
      <c r="D4" s="9">
        <f>Data!K80</f>
        <v>1</v>
      </c>
      <c r="E4" s="9">
        <f>Data!L80</f>
        <v>1</v>
      </c>
      <c r="F4" s="9">
        <f>Data!M80</f>
        <v>1</v>
      </c>
      <c r="G4" s="9">
        <f>Data!N80</f>
        <v>1</v>
      </c>
      <c r="H4" s="9">
        <f>Data!O80</f>
        <v>1</v>
      </c>
      <c r="I4" s="9">
        <f>Data!P80</f>
        <v>1</v>
      </c>
      <c r="J4" s="9">
        <f>Data!Q80</f>
        <v>1</v>
      </c>
      <c r="K4" s="9">
        <f>Data!R80</f>
        <v>1</v>
      </c>
      <c r="L4" s="9">
        <f>Data!S80</f>
        <v>1</v>
      </c>
      <c r="M4" s="9">
        <f>Data!T80</f>
        <v>1</v>
      </c>
      <c r="N4" s="9">
        <f>Data!U80</f>
        <v>1</v>
      </c>
      <c r="O4" s="9">
        <f>Data!V80</f>
        <v>1</v>
      </c>
      <c r="P4" s="9">
        <f>Data!W80</f>
        <v>1</v>
      </c>
      <c r="Q4" s="9">
        <f>Data!X80</f>
        <v>1</v>
      </c>
      <c r="R4" s="9">
        <f>Data!Y80</f>
        <v>1</v>
      </c>
      <c r="S4" s="9">
        <f>Data!Z80</f>
        <v>1</v>
      </c>
      <c r="T4" s="9">
        <f>Data!AA80</f>
        <v>1</v>
      </c>
      <c r="U4" s="9">
        <f>Data!AB80</f>
        <v>1</v>
      </c>
      <c r="V4" s="9">
        <f>Data!AC80</f>
        <v>1</v>
      </c>
      <c r="W4" s="9">
        <f>Data!AD80</f>
        <v>1</v>
      </c>
      <c r="X4" s="9">
        <f>Data!AE80</f>
        <v>1</v>
      </c>
      <c r="Y4" s="9">
        <f>Data!AF80</f>
        <v>1</v>
      </c>
      <c r="Z4" s="9">
        <f>Data!AG80</f>
        <v>1</v>
      </c>
      <c r="AA4" s="9">
        <f>Data!AH80</f>
        <v>1</v>
      </c>
      <c r="AB4" s="9">
        <f>Data!AI80</f>
        <v>1</v>
      </c>
      <c r="AC4" s="9">
        <f>Data!AJ80</f>
        <v>1</v>
      </c>
      <c r="AD4" s="9">
        <f>Data!AK80</f>
        <v>1</v>
      </c>
      <c r="AE4" s="9">
        <f>Data!AL80</f>
        <v>1</v>
      </c>
      <c r="AF4" s="9">
        <f>Data!AM80</f>
        <v>1</v>
      </c>
      <c r="AG4" s="9">
        <f>Data!AN80</f>
        <v>1</v>
      </c>
      <c r="AH4" s="9">
        <f>Data!AO80</f>
        <v>1</v>
      </c>
      <c r="AI4" s="9">
        <f>Data!AP80</f>
        <v>1</v>
      </c>
    </row>
    <row r="5" spans="1:35" x14ac:dyDescent="0.25">
      <c r="A5" s="9" t="s">
        <v>5</v>
      </c>
      <c r="B5" s="9">
        <f>Data!I81</f>
        <v>0</v>
      </c>
      <c r="C5" s="9">
        <f>Data!J81</f>
        <v>0</v>
      </c>
      <c r="D5" s="9">
        <f>Data!K81</f>
        <v>0</v>
      </c>
      <c r="E5" s="9">
        <f>Data!L81</f>
        <v>0</v>
      </c>
      <c r="F5" s="9">
        <f>Data!M81</f>
        <v>0</v>
      </c>
      <c r="G5" s="9">
        <f>Data!N81</f>
        <v>0</v>
      </c>
      <c r="H5" s="9">
        <f>Data!O81</f>
        <v>0</v>
      </c>
      <c r="I5" s="9">
        <f>Data!P81</f>
        <v>0</v>
      </c>
      <c r="J5" s="9">
        <f>Data!Q81</f>
        <v>0</v>
      </c>
      <c r="K5" s="9">
        <f>Data!R81</f>
        <v>0</v>
      </c>
      <c r="L5" s="9">
        <f>Data!S81</f>
        <v>0</v>
      </c>
      <c r="M5" s="9">
        <f>Data!T81</f>
        <v>0</v>
      </c>
      <c r="N5" s="9">
        <f>Data!U81</f>
        <v>0</v>
      </c>
      <c r="O5" s="9">
        <f>Data!V81</f>
        <v>0</v>
      </c>
      <c r="P5" s="9">
        <f>Data!W81</f>
        <v>0</v>
      </c>
      <c r="Q5" s="9">
        <f>Data!X81</f>
        <v>0</v>
      </c>
      <c r="R5" s="9">
        <f>Data!Y81</f>
        <v>0</v>
      </c>
      <c r="S5" s="9">
        <f>Data!Z81</f>
        <v>0</v>
      </c>
      <c r="T5" s="9">
        <f>Data!AA81</f>
        <v>0</v>
      </c>
      <c r="U5" s="9">
        <f>Data!AB81</f>
        <v>0</v>
      </c>
      <c r="V5" s="9">
        <f>Data!AC81</f>
        <v>0</v>
      </c>
      <c r="W5" s="9">
        <f>Data!AD81</f>
        <v>0</v>
      </c>
      <c r="X5" s="9">
        <f>Data!AE81</f>
        <v>0</v>
      </c>
      <c r="Y5" s="9">
        <f>Data!AF81</f>
        <v>0</v>
      </c>
      <c r="Z5" s="9">
        <f>Data!AG81</f>
        <v>0</v>
      </c>
      <c r="AA5" s="9">
        <f>Data!AH81</f>
        <v>0</v>
      </c>
      <c r="AB5" s="9">
        <f>Data!AI81</f>
        <v>0</v>
      </c>
      <c r="AC5" s="9">
        <f>Data!AJ81</f>
        <v>0</v>
      </c>
      <c r="AD5" s="9">
        <f>Data!AK81</f>
        <v>0</v>
      </c>
      <c r="AE5" s="9">
        <f>Data!AL81</f>
        <v>0</v>
      </c>
      <c r="AF5" s="9">
        <f>Data!AM81</f>
        <v>0</v>
      </c>
      <c r="AG5" s="9">
        <f>Data!AN81</f>
        <v>0</v>
      </c>
      <c r="AH5" s="9">
        <f>Data!AO81</f>
        <v>0</v>
      </c>
      <c r="AI5" s="9">
        <f>Data!AP81</f>
        <v>0</v>
      </c>
    </row>
    <row r="6" spans="1:35" x14ac:dyDescent="0.25">
      <c r="A6" s="9" t="s">
        <v>6</v>
      </c>
      <c r="B6" s="9">
        <f>Data!I82</f>
        <v>0</v>
      </c>
      <c r="C6" s="9">
        <f>Data!J82</f>
        <v>0</v>
      </c>
      <c r="D6" s="9">
        <f>Data!K82</f>
        <v>0</v>
      </c>
      <c r="E6" s="9">
        <f>Data!L82</f>
        <v>0</v>
      </c>
      <c r="F6" s="9">
        <f>Data!M82</f>
        <v>0</v>
      </c>
      <c r="G6" s="9">
        <f>Data!N82</f>
        <v>0</v>
      </c>
      <c r="H6" s="9">
        <f>Data!O82</f>
        <v>0</v>
      </c>
      <c r="I6" s="9">
        <f>Data!P82</f>
        <v>0</v>
      </c>
      <c r="J6" s="9">
        <f>Data!Q82</f>
        <v>0</v>
      </c>
      <c r="K6" s="9">
        <f>Data!R82</f>
        <v>0</v>
      </c>
      <c r="L6" s="9">
        <f>Data!S82</f>
        <v>0</v>
      </c>
      <c r="M6" s="9">
        <f>Data!T82</f>
        <v>0</v>
      </c>
      <c r="N6" s="9">
        <f>Data!U82</f>
        <v>0</v>
      </c>
      <c r="O6" s="9">
        <f>Data!V82</f>
        <v>0</v>
      </c>
      <c r="P6" s="9">
        <f>Data!W82</f>
        <v>0</v>
      </c>
      <c r="Q6" s="9">
        <f>Data!X82</f>
        <v>0</v>
      </c>
      <c r="R6" s="9">
        <f>Data!Y82</f>
        <v>0</v>
      </c>
      <c r="S6" s="9">
        <f>Data!Z82</f>
        <v>0</v>
      </c>
      <c r="T6" s="9">
        <f>Data!AA82</f>
        <v>0</v>
      </c>
      <c r="U6" s="9">
        <f>Data!AB82</f>
        <v>0</v>
      </c>
      <c r="V6" s="9">
        <f>Data!AC82</f>
        <v>0</v>
      </c>
      <c r="W6" s="9">
        <f>Data!AD82</f>
        <v>0</v>
      </c>
      <c r="X6" s="9">
        <f>Data!AE82</f>
        <v>0</v>
      </c>
      <c r="Y6" s="9">
        <f>Data!AF82</f>
        <v>0</v>
      </c>
      <c r="Z6" s="9">
        <f>Data!AG82</f>
        <v>0</v>
      </c>
      <c r="AA6" s="9">
        <f>Data!AH82</f>
        <v>0</v>
      </c>
      <c r="AB6" s="9">
        <f>Data!AI82</f>
        <v>0</v>
      </c>
      <c r="AC6" s="9">
        <f>Data!AJ82</f>
        <v>0</v>
      </c>
      <c r="AD6" s="9">
        <f>Data!AK82</f>
        <v>0</v>
      </c>
      <c r="AE6" s="9">
        <f>Data!AL82</f>
        <v>0</v>
      </c>
      <c r="AF6" s="9">
        <f>Data!AM82</f>
        <v>0</v>
      </c>
      <c r="AG6" s="9">
        <f>Data!AN82</f>
        <v>0</v>
      </c>
      <c r="AH6" s="9">
        <f>Data!AO82</f>
        <v>0</v>
      </c>
      <c r="AI6" s="9">
        <f>Data!AP82</f>
        <v>0</v>
      </c>
    </row>
    <row r="7" spans="1:35" x14ac:dyDescent="0.25">
      <c r="A7" s="9" t="s">
        <v>74</v>
      </c>
      <c r="B7" s="9">
        <f>Data!I83</f>
        <v>0</v>
      </c>
      <c r="C7" s="9">
        <f>Data!J83</f>
        <v>0</v>
      </c>
      <c r="D7" s="9">
        <f>Data!K83</f>
        <v>0</v>
      </c>
      <c r="E7" s="9">
        <f>Data!L83</f>
        <v>0</v>
      </c>
      <c r="F7" s="9">
        <f>Data!M83</f>
        <v>0</v>
      </c>
      <c r="G7" s="9">
        <f>Data!N83</f>
        <v>0</v>
      </c>
      <c r="H7" s="9">
        <f>Data!O83</f>
        <v>0</v>
      </c>
      <c r="I7" s="9">
        <f>Data!P83</f>
        <v>0</v>
      </c>
      <c r="J7" s="9">
        <f>Data!Q83</f>
        <v>0</v>
      </c>
      <c r="K7" s="9">
        <f>Data!R83</f>
        <v>0</v>
      </c>
      <c r="L7" s="9">
        <f>Data!S83</f>
        <v>0</v>
      </c>
      <c r="M7" s="9">
        <f>Data!T83</f>
        <v>0</v>
      </c>
      <c r="N7" s="9">
        <f>Data!U83</f>
        <v>0</v>
      </c>
      <c r="O7" s="9">
        <f>Data!V83</f>
        <v>0</v>
      </c>
      <c r="P7" s="9">
        <f>Data!W83</f>
        <v>0</v>
      </c>
      <c r="Q7" s="9">
        <f>Data!X83</f>
        <v>0</v>
      </c>
      <c r="R7" s="9">
        <f>Data!Y83</f>
        <v>0</v>
      </c>
      <c r="S7" s="9">
        <f>Data!Z83</f>
        <v>0</v>
      </c>
      <c r="T7" s="9">
        <f>Data!AA83</f>
        <v>0</v>
      </c>
      <c r="U7" s="9">
        <f>Data!AB83</f>
        <v>0</v>
      </c>
      <c r="V7" s="9">
        <f>Data!AC83</f>
        <v>0</v>
      </c>
      <c r="W7" s="9">
        <f>Data!AD83</f>
        <v>0</v>
      </c>
      <c r="X7" s="9">
        <f>Data!AE83</f>
        <v>0</v>
      </c>
      <c r="Y7" s="9">
        <f>Data!AF83</f>
        <v>0</v>
      </c>
      <c r="Z7" s="9">
        <f>Data!AG83</f>
        <v>0</v>
      </c>
      <c r="AA7" s="9">
        <f>Data!AH83</f>
        <v>0</v>
      </c>
      <c r="AB7" s="9">
        <f>Data!AI83</f>
        <v>0</v>
      </c>
      <c r="AC7" s="9">
        <f>Data!AJ83</f>
        <v>0</v>
      </c>
      <c r="AD7" s="9">
        <f>Data!AK83</f>
        <v>0</v>
      </c>
      <c r="AE7" s="9">
        <f>Data!AL83</f>
        <v>0</v>
      </c>
      <c r="AF7" s="9">
        <f>Data!AM83</f>
        <v>0</v>
      </c>
      <c r="AG7" s="9">
        <f>Data!AN83</f>
        <v>0</v>
      </c>
      <c r="AH7" s="9">
        <f>Data!AO83</f>
        <v>0</v>
      </c>
      <c r="AI7" s="9">
        <f>Data!AP83</f>
        <v>0</v>
      </c>
    </row>
    <row r="8" spans="1:35" x14ac:dyDescent="0.25">
      <c r="A8" s="9" t="s">
        <v>75</v>
      </c>
      <c r="B8" s="9">
        <f>Data!I84</f>
        <v>0</v>
      </c>
      <c r="C8" s="9">
        <f>Data!J84</f>
        <v>0</v>
      </c>
      <c r="D8" s="9">
        <f>Data!K84</f>
        <v>0</v>
      </c>
      <c r="E8" s="9">
        <f>Data!L84</f>
        <v>0</v>
      </c>
      <c r="F8" s="9">
        <f>Data!M84</f>
        <v>0</v>
      </c>
      <c r="G8" s="9">
        <f>Data!N84</f>
        <v>0</v>
      </c>
      <c r="H8" s="9">
        <f>Data!O84</f>
        <v>0</v>
      </c>
      <c r="I8" s="9">
        <f>Data!P84</f>
        <v>0</v>
      </c>
      <c r="J8" s="9">
        <f>Data!Q84</f>
        <v>0</v>
      </c>
      <c r="K8" s="9">
        <f>Data!R84</f>
        <v>0</v>
      </c>
      <c r="L8" s="9">
        <f>Data!S84</f>
        <v>0</v>
      </c>
      <c r="M8" s="9">
        <f>Data!T84</f>
        <v>0</v>
      </c>
      <c r="N8" s="9">
        <f>Data!U84</f>
        <v>0</v>
      </c>
      <c r="O8" s="9">
        <f>Data!V84</f>
        <v>0</v>
      </c>
      <c r="P8" s="9">
        <f>Data!W84</f>
        <v>0</v>
      </c>
      <c r="Q8" s="9">
        <f>Data!X84</f>
        <v>0</v>
      </c>
      <c r="R8" s="9">
        <f>Data!Y84</f>
        <v>0</v>
      </c>
      <c r="S8" s="9">
        <f>Data!Z84</f>
        <v>0</v>
      </c>
      <c r="T8" s="9">
        <f>Data!AA84</f>
        <v>0</v>
      </c>
      <c r="U8" s="9">
        <f>Data!AB84</f>
        <v>0</v>
      </c>
      <c r="V8" s="9">
        <f>Data!AC84</f>
        <v>0</v>
      </c>
      <c r="W8" s="9">
        <f>Data!AD84</f>
        <v>0</v>
      </c>
      <c r="X8" s="9">
        <f>Data!AE84</f>
        <v>0</v>
      </c>
      <c r="Y8" s="9">
        <f>Data!AF84</f>
        <v>0</v>
      </c>
      <c r="Z8" s="9">
        <f>Data!AG84</f>
        <v>0</v>
      </c>
      <c r="AA8" s="9">
        <f>Data!AH84</f>
        <v>0</v>
      </c>
      <c r="AB8" s="9">
        <f>Data!AI84</f>
        <v>0</v>
      </c>
      <c r="AC8" s="9">
        <f>Data!AJ84</f>
        <v>0</v>
      </c>
      <c r="AD8" s="9">
        <f>Data!AK84</f>
        <v>0</v>
      </c>
      <c r="AE8" s="9">
        <f>Data!AL84</f>
        <v>0</v>
      </c>
      <c r="AF8" s="9">
        <f>Data!AM84</f>
        <v>0</v>
      </c>
      <c r="AG8" s="9">
        <f>Data!AN84</f>
        <v>0</v>
      </c>
      <c r="AH8" s="9">
        <f>Data!AO84</f>
        <v>0</v>
      </c>
      <c r="AI8" s="9">
        <f>Data!AP84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Data!I85</f>
        <v>0</v>
      </c>
      <c r="C2" s="9">
        <f>Data!J85</f>
        <v>0</v>
      </c>
      <c r="D2" s="9">
        <f>Data!K85</f>
        <v>0</v>
      </c>
      <c r="E2" s="9">
        <f>Data!L85</f>
        <v>0</v>
      </c>
      <c r="F2" s="9">
        <f>Data!M85</f>
        <v>0</v>
      </c>
      <c r="G2" s="9">
        <f>Data!N85</f>
        <v>0</v>
      </c>
      <c r="H2" s="9">
        <f>Data!O85</f>
        <v>0</v>
      </c>
      <c r="I2" s="9">
        <f>Data!P85</f>
        <v>0</v>
      </c>
      <c r="J2" s="9">
        <f>Data!Q85</f>
        <v>0</v>
      </c>
      <c r="K2" s="9">
        <f>Data!R85</f>
        <v>0</v>
      </c>
      <c r="L2" s="9">
        <f>Data!S85</f>
        <v>0</v>
      </c>
      <c r="M2" s="9">
        <f>Data!T85</f>
        <v>0</v>
      </c>
      <c r="N2" s="9">
        <f>Data!U85</f>
        <v>0</v>
      </c>
      <c r="O2" s="9">
        <f>Data!V85</f>
        <v>0</v>
      </c>
      <c r="P2" s="9">
        <f>Data!W85</f>
        <v>0</v>
      </c>
      <c r="Q2" s="9">
        <f>Data!X85</f>
        <v>0</v>
      </c>
      <c r="R2" s="9">
        <f>Data!Y85</f>
        <v>0</v>
      </c>
      <c r="S2" s="9">
        <f>Data!Z85</f>
        <v>0</v>
      </c>
      <c r="T2" s="9">
        <f>Data!AA85</f>
        <v>0</v>
      </c>
      <c r="U2" s="9">
        <f>Data!AB85</f>
        <v>0</v>
      </c>
      <c r="V2" s="9">
        <f>Data!AC85</f>
        <v>0</v>
      </c>
      <c r="W2" s="9">
        <f>Data!AD85</f>
        <v>0</v>
      </c>
      <c r="X2" s="9">
        <f>Data!AE85</f>
        <v>0</v>
      </c>
      <c r="Y2" s="9">
        <f>Data!AF85</f>
        <v>0</v>
      </c>
      <c r="Z2" s="9">
        <f>Data!AG85</f>
        <v>0</v>
      </c>
      <c r="AA2" s="9">
        <f>Data!AH85</f>
        <v>0</v>
      </c>
      <c r="AB2" s="9">
        <f>Data!AI85</f>
        <v>0</v>
      </c>
      <c r="AC2" s="9">
        <f>Data!AJ85</f>
        <v>0</v>
      </c>
      <c r="AD2" s="9">
        <f>Data!AK85</f>
        <v>0</v>
      </c>
      <c r="AE2" s="9">
        <f>Data!AL85</f>
        <v>0</v>
      </c>
      <c r="AF2" s="9">
        <f>Data!AM85</f>
        <v>0</v>
      </c>
      <c r="AG2" s="9">
        <f>Data!AN85</f>
        <v>0</v>
      </c>
      <c r="AH2" s="9">
        <f>Data!AO85</f>
        <v>0</v>
      </c>
      <c r="AI2" s="9">
        <f>Data!AP85</f>
        <v>0</v>
      </c>
    </row>
    <row r="3" spans="1:35" x14ac:dyDescent="0.25">
      <c r="A3" s="9" t="s">
        <v>3</v>
      </c>
      <c r="B3" s="9">
        <f>Data!I86</f>
        <v>0</v>
      </c>
      <c r="C3" s="9">
        <f>Data!J86</f>
        <v>0</v>
      </c>
      <c r="D3" s="9">
        <f>Data!K86</f>
        <v>0</v>
      </c>
      <c r="E3" s="9">
        <f>Data!L86</f>
        <v>0</v>
      </c>
      <c r="F3" s="9">
        <f>Data!M86</f>
        <v>0</v>
      </c>
      <c r="G3" s="9">
        <f>Data!N86</f>
        <v>0</v>
      </c>
      <c r="H3" s="9">
        <f>Data!O86</f>
        <v>0</v>
      </c>
      <c r="I3" s="9">
        <f>Data!P86</f>
        <v>0</v>
      </c>
      <c r="J3" s="9">
        <f>Data!Q86</f>
        <v>0</v>
      </c>
      <c r="K3" s="9">
        <f>Data!R86</f>
        <v>0</v>
      </c>
      <c r="L3" s="9">
        <f>Data!S86</f>
        <v>0</v>
      </c>
      <c r="M3" s="9">
        <f>Data!T86</f>
        <v>0</v>
      </c>
      <c r="N3" s="9">
        <f>Data!U86</f>
        <v>0</v>
      </c>
      <c r="O3" s="9">
        <f>Data!V86</f>
        <v>0</v>
      </c>
      <c r="P3" s="9">
        <f>Data!W86</f>
        <v>0</v>
      </c>
      <c r="Q3" s="9">
        <f>Data!X86</f>
        <v>0</v>
      </c>
      <c r="R3" s="9">
        <f>Data!Y86</f>
        <v>0</v>
      </c>
      <c r="S3" s="9">
        <f>Data!Z86</f>
        <v>0</v>
      </c>
      <c r="T3" s="9">
        <f>Data!AA86</f>
        <v>0</v>
      </c>
      <c r="U3" s="9">
        <f>Data!AB86</f>
        <v>0</v>
      </c>
      <c r="V3" s="9">
        <f>Data!AC86</f>
        <v>0</v>
      </c>
      <c r="W3" s="9">
        <f>Data!AD86</f>
        <v>0</v>
      </c>
      <c r="X3" s="9">
        <f>Data!AE86</f>
        <v>0</v>
      </c>
      <c r="Y3" s="9">
        <f>Data!AF86</f>
        <v>0</v>
      </c>
      <c r="Z3" s="9">
        <f>Data!AG86</f>
        <v>0</v>
      </c>
      <c r="AA3" s="9">
        <f>Data!AH86</f>
        <v>0</v>
      </c>
      <c r="AB3" s="9">
        <f>Data!AI86</f>
        <v>0</v>
      </c>
      <c r="AC3" s="9">
        <f>Data!AJ86</f>
        <v>0</v>
      </c>
      <c r="AD3" s="9">
        <f>Data!AK86</f>
        <v>0</v>
      </c>
      <c r="AE3" s="9">
        <f>Data!AL86</f>
        <v>0</v>
      </c>
      <c r="AF3" s="9">
        <f>Data!AM86</f>
        <v>0</v>
      </c>
      <c r="AG3" s="9">
        <f>Data!AN86</f>
        <v>0</v>
      </c>
      <c r="AH3" s="9">
        <f>Data!AO86</f>
        <v>0</v>
      </c>
      <c r="AI3" s="9">
        <f>Data!AP86</f>
        <v>0</v>
      </c>
    </row>
    <row r="4" spans="1:35" x14ac:dyDescent="0.25">
      <c r="A4" s="9" t="s">
        <v>4</v>
      </c>
      <c r="B4" s="9">
        <f>Data!I87</f>
        <v>0</v>
      </c>
      <c r="C4" s="9">
        <f>Data!J87</f>
        <v>0</v>
      </c>
      <c r="D4" s="9">
        <f>Data!K87</f>
        <v>0</v>
      </c>
      <c r="E4" s="9">
        <f>Data!L87</f>
        <v>0</v>
      </c>
      <c r="F4" s="9">
        <f>Data!M87</f>
        <v>0</v>
      </c>
      <c r="G4" s="9">
        <f>Data!N87</f>
        <v>0</v>
      </c>
      <c r="H4" s="9">
        <f>Data!O87</f>
        <v>0</v>
      </c>
      <c r="I4" s="9">
        <f>Data!P87</f>
        <v>0</v>
      </c>
      <c r="J4" s="9">
        <f>Data!Q87</f>
        <v>0</v>
      </c>
      <c r="K4" s="9">
        <f>Data!R87</f>
        <v>0</v>
      </c>
      <c r="L4" s="9">
        <f>Data!S87</f>
        <v>0</v>
      </c>
      <c r="M4" s="9">
        <f>Data!T87</f>
        <v>0</v>
      </c>
      <c r="N4" s="9">
        <f>Data!U87</f>
        <v>0</v>
      </c>
      <c r="O4" s="9">
        <f>Data!V87</f>
        <v>0</v>
      </c>
      <c r="P4" s="9">
        <f>Data!W87</f>
        <v>0</v>
      </c>
      <c r="Q4" s="9">
        <f>Data!X87</f>
        <v>0</v>
      </c>
      <c r="R4" s="9">
        <f>Data!Y87</f>
        <v>0</v>
      </c>
      <c r="S4" s="9">
        <f>Data!Z87</f>
        <v>0</v>
      </c>
      <c r="T4" s="9">
        <f>Data!AA87</f>
        <v>0</v>
      </c>
      <c r="U4" s="9">
        <f>Data!AB87</f>
        <v>0</v>
      </c>
      <c r="V4" s="9">
        <f>Data!AC87</f>
        <v>0</v>
      </c>
      <c r="W4" s="9">
        <f>Data!AD87</f>
        <v>0</v>
      </c>
      <c r="X4" s="9">
        <f>Data!AE87</f>
        <v>0</v>
      </c>
      <c r="Y4" s="9">
        <f>Data!AF87</f>
        <v>0</v>
      </c>
      <c r="Z4" s="9">
        <f>Data!AG87</f>
        <v>0</v>
      </c>
      <c r="AA4" s="9">
        <f>Data!AH87</f>
        <v>0</v>
      </c>
      <c r="AB4" s="9">
        <f>Data!AI87</f>
        <v>0</v>
      </c>
      <c r="AC4" s="9">
        <f>Data!AJ87</f>
        <v>0</v>
      </c>
      <c r="AD4" s="9">
        <f>Data!AK87</f>
        <v>0</v>
      </c>
      <c r="AE4" s="9">
        <f>Data!AL87</f>
        <v>0</v>
      </c>
      <c r="AF4" s="9">
        <f>Data!AM87</f>
        <v>0</v>
      </c>
      <c r="AG4" s="9">
        <f>Data!AN87</f>
        <v>0</v>
      </c>
      <c r="AH4" s="9">
        <f>Data!AO87</f>
        <v>0</v>
      </c>
      <c r="AI4" s="9">
        <f>Data!AP87</f>
        <v>0</v>
      </c>
    </row>
    <row r="5" spans="1:35" x14ac:dyDescent="0.25">
      <c r="A5" s="9" t="s">
        <v>5</v>
      </c>
      <c r="B5" s="9">
        <f>Data!I88</f>
        <v>0</v>
      </c>
      <c r="C5" s="9">
        <f>Data!J88</f>
        <v>0</v>
      </c>
      <c r="D5" s="9">
        <f>Data!K88</f>
        <v>0</v>
      </c>
      <c r="E5" s="9">
        <f>Data!L88</f>
        <v>0</v>
      </c>
      <c r="F5" s="9">
        <f>Data!M88</f>
        <v>0</v>
      </c>
      <c r="G5" s="9">
        <f>Data!N88</f>
        <v>0</v>
      </c>
      <c r="H5" s="9">
        <f>Data!O88</f>
        <v>0</v>
      </c>
      <c r="I5" s="9">
        <f>Data!P88</f>
        <v>0</v>
      </c>
      <c r="J5" s="9">
        <f>Data!Q88</f>
        <v>0</v>
      </c>
      <c r="K5" s="9">
        <f>Data!R88</f>
        <v>0</v>
      </c>
      <c r="L5" s="9">
        <f>Data!S88</f>
        <v>0</v>
      </c>
      <c r="M5" s="9">
        <f>Data!T88</f>
        <v>0</v>
      </c>
      <c r="N5" s="9">
        <f>Data!U88</f>
        <v>0</v>
      </c>
      <c r="O5" s="9">
        <f>Data!V88</f>
        <v>0</v>
      </c>
      <c r="P5" s="9">
        <f>Data!W88</f>
        <v>0</v>
      </c>
      <c r="Q5" s="9">
        <f>Data!X88</f>
        <v>0</v>
      </c>
      <c r="R5" s="9">
        <f>Data!Y88</f>
        <v>0</v>
      </c>
      <c r="S5" s="9">
        <f>Data!Z88</f>
        <v>0</v>
      </c>
      <c r="T5" s="9">
        <f>Data!AA88</f>
        <v>0</v>
      </c>
      <c r="U5" s="9">
        <f>Data!AB88</f>
        <v>0</v>
      </c>
      <c r="V5" s="9">
        <f>Data!AC88</f>
        <v>0</v>
      </c>
      <c r="W5" s="9">
        <f>Data!AD88</f>
        <v>0</v>
      </c>
      <c r="X5" s="9">
        <f>Data!AE88</f>
        <v>0</v>
      </c>
      <c r="Y5" s="9">
        <f>Data!AF88</f>
        <v>0</v>
      </c>
      <c r="Z5" s="9">
        <f>Data!AG88</f>
        <v>0</v>
      </c>
      <c r="AA5" s="9">
        <f>Data!AH88</f>
        <v>0</v>
      </c>
      <c r="AB5" s="9">
        <f>Data!AI88</f>
        <v>0</v>
      </c>
      <c r="AC5" s="9">
        <f>Data!AJ88</f>
        <v>0</v>
      </c>
      <c r="AD5" s="9">
        <f>Data!AK88</f>
        <v>0</v>
      </c>
      <c r="AE5" s="9">
        <f>Data!AL88</f>
        <v>0</v>
      </c>
      <c r="AF5" s="9">
        <f>Data!AM88</f>
        <v>0</v>
      </c>
      <c r="AG5" s="9">
        <f>Data!AN88</f>
        <v>0</v>
      </c>
      <c r="AH5" s="9">
        <f>Data!AO88</f>
        <v>0</v>
      </c>
      <c r="AI5" s="9">
        <f>Data!AP88</f>
        <v>0</v>
      </c>
    </row>
    <row r="6" spans="1:35" x14ac:dyDescent="0.25">
      <c r="A6" s="9" t="s">
        <v>6</v>
      </c>
      <c r="B6" s="9">
        <f>Data!I89</f>
        <v>0</v>
      </c>
      <c r="C6" s="9">
        <f>Data!J89</f>
        <v>0</v>
      </c>
      <c r="D6" s="9">
        <f>Data!K89</f>
        <v>0</v>
      </c>
      <c r="E6" s="9">
        <f>Data!L89</f>
        <v>0</v>
      </c>
      <c r="F6" s="9">
        <f>Data!M89</f>
        <v>0</v>
      </c>
      <c r="G6" s="9">
        <f>Data!N89</f>
        <v>0</v>
      </c>
      <c r="H6" s="9">
        <f>Data!O89</f>
        <v>0</v>
      </c>
      <c r="I6" s="9">
        <f>Data!P89</f>
        <v>0</v>
      </c>
      <c r="J6" s="9">
        <f>Data!Q89</f>
        <v>0</v>
      </c>
      <c r="K6" s="9">
        <f>Data!R89</f>
        <v>0</v>
      </c>
      <c r="L6" s="9">
        <f>Data!S89</f>
        <v>0</v>
      </c>
      <c r="M6" s="9">
        <f>Data!T89</f>
        <v>0</v>
      </c>
      <c r="N6" s="9">
        <f>Data!U89</f>
        <v>0</v>
      </c>
      <c r="O6" s="9">
        <f>Data!V89</f>
        <v>0</v>
      </c>
      <c r="P6" s="9">
        <f>Data!W89</f>
        <v>0</v>
      </c>
      <c r="Q6" s="9">
        <f>Data!X89</f>
        <v>0</v>
      </c>
      <c r="R6" s="9">
        <f>Data!Y89</f>
        <v>0</v>
      </c>
      <c r="S6" s="9">
        <f>Data!Z89</f>
        <v>0</v>
      </c>
      <c r="T6" s="9">
        <f>Data!AA89</f>
        <v>0</v>
      </c>
      <c r="U6" s="9">
        <f>Data!AB89</f>
        <v>0</v>
      </c>
      <c r="V6" s="9">
        <f>Data!AC89</f>
        <v>0</v>
      </c>
      <c r="W6" s="9">
        <f>Data!AD89</f>
        <v>0</v>
      </c>
      <c r="X6" s="9">
        <f>Data!AE89</f>
        <v>0</v>
      </c>
      <c r="Y6" s="9">
        <f>Data!AF89</f>
        <v>0</v>
      </c>
      <c r="Z6" s="9">
        <f>Data!AG89</f>
        <v>0</v>
      </c>
      <c r="AA6" s="9">
        <f>Data!AH89</f>
        <v>0</v>
      </c>
      <c r="AB6" s="9">
        <f>Data!AI89</f>
        <v>0</v>
      </c>
      <c r="AC6" s="9">
        <f>Data!AJ89</f>
        <v>0</v>
      </c>
      <c r="AD6" s="9">
        <f>Data!AK89</f>
        <v>0</v>
      </c>
      <c r="AE6" s="9">
        <f>Data!AL89</f>
        <v>0</v>
      </c>
      <c r="AF6" s="9">
        <f>Data!AM89</f>
        <v>0</v>
      </c>
      <c r="AG6" s="9">
        <f>Data!AN89</f>
        <v>0</v>
      </c>
      <c r="AH6" s="9">
        <f>Data!AO89</f>
        <v>0</v>
      </c>
      <c r="AI6" s="9">
        <f>Data!AP89</f>
        <v>0</v>
      </c>
    </row>
    <row r="7" spans="1:35" x14ac:dyDescent="0.25">
      <c r="A7" s="9" t="s">
        <v>74</v>
      </c>
      <c r="B7" s="9">
        <f>Data!I90</f>
        <v>0</v>
      </c>
      <c r="C7" s="9">
        <f>Data!J90</f>
        <v>0</v>
      </c>
      <c r="D7" s="9">
        <f>Data!K90</f>
        <v>0</v>
      </c>
      <c r="E7" s="9">
        <f>Data!L90</f>
        <v>0</v>
      </c>
      <c r="F7" s="9">
        <f>Data!M90</f>
        <v>0</v>
      </c>
      <c r="G7" s="9">
        <f>Data!N90</f>
        <v>0</v>
      </c>
      <c r="H7" s="9">
        <f>Data!O90</f>
        <v>0</v>
      </c>
      <c r="I7" s="9">
        <f>Data!P90</f>
        <v>0</v>
      </c>
      <c r="J7" s="9">
        <f>Data!Q90</f>
        <v>0</v>
      </c>
      <c r="K7" s="9">
        <f>Data!R90</f>
        <v>0</v>
      </c>
      <c r="L7" s="9">
        <f>Data!S90</f>
        <v>0</v>
      </c>
      <c r="M7" s="9">
        <f>Data!T90</f>
        <v>0</v>
      </c>
      <c r="N7" s="9">
        <f>Data!U90</f>
        <v>0</v>
      </c>
      <c r="O7" s="9">
        <f>Data!V90</f>
        <v>0</v>
      </c>
      <c r="P7" s="9">
        <f>Data!W90</f>
        <v>0</v>
      </c>
      <c r="Q7" s="9">
        <f>Data!X90</f>
        <v>0</v>
      </c>
      <c r="R7" s="9">
        <f>Data!Y90</f>
        <v>0</v>
      </c>
      <c r="S7" s="9">
        <f>Data!Z90</f>
        <v>0</v>
      </c>
      <c r="T7" s="9">
        <f>Data!AA90</f>
        <v>0</v>
      </c>
      <c r="U7" s="9">
        <f>Data!AB90</f>
        <v>0</v>
      </c>
      <c r="V7" s="9">
        <f>Data!AC90</f>
        <v>0</v>
      </c>
      <c r="W7" s="9">
        <f>Data!AD90</f>
        <v>0</v>
      </c>
      <c r="X7" s="9">
        <f>Data!AE90</f>
        <v>0</v>
      </c>
      <c r="Y7" s="9">
        <f>Data!AF90</f>
        <v>0</v>
      </c>
      <c r="Z7" s="9">
        <f>Data!AG90</f>
        <v>0</v>
      </c>
      <c r="AA7" s="9">
        <f>Data!AH90</f>
        <v>0</v>
      </c>
      <c r="AB7" s="9">
        <f>Data!AI90</f>
        <v>0</v>
      </c>
      <c r="AC7" s="9">
        <f>Data!AJ90</f>
        <v>0</v>
      </c>
      <c r="AD7" s="9">
        <f>Data!AK90</f>
        <v>0</v>
      </c>
      <c r="AE7" s="9">
        <f>Data!AL90</f>
        <v>0</v>
      </c>
      <c r="AF7" s="9">
        <f>Data!AM90</f>
        <v>0</v>
      </c>
      <c r="AG7" s="9">
        <f>Data!AN90</f>
        <v>0</v>
      </c>
      <c r="AH7" s="9">
        <f>Data!AO90</f>
        <v>0</v>
      </c>
      <c r="AI7" s="9">
        <f>Data!AP90</f>
        <v>0</v>
      </c>
    </row>
    <row r="8" spans="1:35" x14ac:dyDescent="0.25">
      <c r="A8" s="9" t="s">
        <v>75</v>
      </c>
      <c r="B8" s="9">
        <f>Data!I91</f>
        <v>0</v>
      </c>
      <c r="C8" s="9">
        <f>Data!J91</f>
        <v>0</v>
      </c>
      <c r="D8" s="9">
        <f>Data!K91</f>
        <v>0</v>
      </c>
      <c r="E8" s="9">
        <f>Data!L91</f>
        <v>0</v>
      </c>
      <c r="F8" s="9">
        <f>Data!M91</f>
        <v>0</v>
      </c>
      <c r="G8" s="9">
        <f>Data!N91</f>
        <v>0</v>
      </c>
      <c r="H8" s="9">
        <f>Data!O91</f>
        <v>0</v>
      </c>
      <c r="I8" s="9">
        <f>Data!P91</f>
        <v>0</v>
      </c>
      <c r="J8" s="9">
        <f>Data!Q91</f>
        <v>0</v>
      </c>
      <c r="K8" s="9">
        <f>Data!R91</f>
        <v>0</v>
      </c>
      <c r="L8" s="9">
        <f>Data!S91</f>
        <v>0</v>
      </c>
      <c r="M8" s="9">
        <f>Data!T91</f>
        <v>0</v>
      </c>
      <c r="N8" s="9">
        <f>Data!U91</f>
        <v>0</v>
      </c>
      <c r="O8" s="9">
        <f>Data!V91</f>
        <v>0</v>
      </c>
      <c r="P8" s="9">
        <f>Data!W91</f>
        <v>0</v>
      </c>
      <c r="Q8" s="9">
        <f>Data!X91</f>
        <v>0</v>
      </c>
      <c r="R8" s="9">
        <f>Data!Y91</f>
        <v>0</v>
      </c>
      <c r="S8" s="9">
        <f>Data!Z91</f>
        <v>0</v>
      </c>
      <c r="T8" s="9">
        <f>Data!AA91</f>
        <v>0</v>
      </c>
      <c r="U8" s="9">
        <f>Data!AB91</f>
        <v>0</v>
      </c>
      <c r="V8" s="9">
        <f>Data!AC91</f>
        <v>0</v>
      </c>
      <c r="W8" s="9">
        <f>Data!AD91</f>
        <v>0</v>
      </c>
      <c r="X8" s="9">
        <f>Data!AE91</f>
        <v>0</v>
      </c>
      <c r="Y8" s="9">
        <f>Data!AF91</f>
        <v>0</v>
      </c>
      <c r="Z8" s="9">
        <f>Data!AG91</f>
        <v>0</v>
      </c>
      <c r="AA8" s="9">
        <f>Data!AH91</f>
        <v>0</v>
      </c>
      <c r="AB8" s="9">
        <f>Data!AI91</f>
        <v>0</v>
      </c>
      <c r="AC8" s="9">
        <f>Data!AJ91</f>
        <v>0</v>
      </c>
      <c r="AD8" s="9">
        <f>Data!AK91</f>
        <v>0</v>
      </c>
      <c r="AE8" s="9">
        <f>Data!AL91</f>
        <v>0</v>
      </c>
      <c r="AF8" s="9">
        <f>Data!AM91</f>
        <v>0</v>
      </c>
      <c r="AG8" s="9">
        <f>Data!AN91</f>
        <v>0</v>
      </c>
      <c r="AH8" s="9">
        <f>Data!AO91</f>
        <v>0</v>
      </c>
      <c r="AI8" s="9">
        <f>Data!AP91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5B12-38C8-4641-9013-57DEFC33F0CE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S217" activePane="bottomRight" state="frozen"/>
      <selection activeCell="B2" sqref="B2"/>
      <selection pane="topRight" activeCell="B2" sqref="B2"/>
      <selection pane="bottomLeft" activeCell="B2" sqref="B2"/>
      <selection pane="bottomRight" activeCell="A240" sqref="A240"/>
    </sheetView>
  </sheetViews>
  <sheetFormatPr baseColWidth="10" defaultColWidth="9.140625" defaultRowHeight="11.25" x14ac:dyDescent="0.25"/>
  <cols>
    <col min="1" max="1" width="50.7109375" style="33" customWidth="1"/>
    <col min="2" max="19" width="9.7109375" style="33" customWidth="1"/>
    <col min="20" max="20" width="0.42578125" style="33" customWidth="1"/>
    <col min="21" max="51" width="9.7109375" style="33" hidden="1" customWidth="1"/>
    <col min="52" max="52" width="9.7109375" style="33" customWidth="1"/>
    <col min="53" max="16384" width="9.140625" style="33"/>
  </cols>
  <sheetData>
    <row r="1" spans="1:52" ht="13.5" thickBot="1" x14ac:dyDescent="0.3">
      <c r="A1" s="31" t="s">
        <v>79</v>
      </c>
      <c r="B1" s="32">
        <v>2000</v>
      </c>
      <c r="C1" s="32">
        <v>2001</v>
      </c>
      <c r="D1" s="32">
        <v>2002</v>
      </c>
      <c r="E1" s="32">
        <v>2003</v>
      </c>
      <c r="F1" s="32">
        <v>2004</v>
      </c>
      <c r="G1" s="32">
        <v>2005</v>
      </c>
      <c r="H1" s="32">
        <v>2006</v>
      </c>
      <c r="I1" s="32">
        <v>2007</v>
      </c>
      <c r="J1" s="32">
        <v>2008</v>
      </c>
      <c r="K1" s="32">
        <v>2009</v>
      </c>
      <c r="L1" s="32">
        <v>2010</v>
      </c>
      <c r="M1" s="32">
        <v>2011</v>
      </c>
      <c r="N1" s="32">
        <v>2012</v>
      </c>
      <c r="O1" s="32">
        <v>2013</v>
      </c>
      <c r="P1" s="32">
        <v>2014</v>
      </c>
      <c r="Q1" s="32">
        <v>2015</v>
      </c>
      <c r="R1" s="32">
        <v>2016</v>
      </c>
      <c r="S1" s="32">
        <v>2017</v>
      </c>
      <c r="T1" s="32">
        <v>2018</v>
      </c>
      <c r="U1" s="32">
        <v>2019</v>
      </c>
      <c r="V1" s="32">
        <v>2020</v>
      </c>
      <c r="W1" s="32">
        <v>2021</v>
      </c>
      <c r="X1" s="32">
        <v>2022</v>
      </c>
      <c r="Y1" s="32">
        <v>2023</v>
      </c>
      <c r="Z1" s="32">
        <v>2024</v>
      </c>
      <c r="AA1" s="32">
        <v>2025</v>
      </c>
      <c r="AB1" s="32">
        <v>2026</v>
      </c>
      <c r="AC1" s="32">
        <v>2027</v>
      </c>
      <c r="AD1" s="32">
        <v>2028</v>
      </c>
      <c r="AE1" s="32">
        <v>2029</v>
      </c>
      <c r="AF1" s="32">
        <v>2030</v>
      </c>
      <c r="AG1" s="32">
        <v>2031</v>
      </c>
      <c r="AH1" s="32">
        <v>2032</v>
      </c>
      <c r="AI1" s="32">
        <v>2033</v>
      </c>
      <c r="AJ1" s="32">
        <v>2034</v>
      </c>
      <c r="AK1" s="32">
        <v>2035</v>
      </c>
      <c r="AL1" s="32">
        <v>2036</v>
      </c>
      <c r="AM1" s="32">
        <v>2037</v>
      </c>
      <c r="AN1" s="32">
        <v>2038</v>
      </c>
      <c r="AO1" s="32">
        <v>2039</v>
      </c>
      <c r="AP1" s="32">
        <v>2040</v>
      </c>
      <c r="AQ1" s="32">
        <v>2041</v>
      </c>
      <c r="AR1" s="32">
        <v>2042</v>
      </c>
      <c r="AS1" s="32">
        <v>2043</v>
      </c>
      <c r="AT1" s="32">
        <v>2044</v>
      </c>
      <c r="AU1" s="32">
        <v>2045</v>
      </c>
      <c r="AV1" s="32">
        <v>2046</v>
      </c>
      <c r="AW1" s="32">
        <v>2047</v>
      </c>
      <c r="AX1" s="32">
        <v>2048</v>
      </c>
      <c r="AY1" s="32">
        <v>2049</v>
      </c>
      <c r="AZ1" s="32">
        <v>2050</v>
      </c>
    </row>
    <row r="2" spans="1:52" x14ac:dyDescent="0.25">
      <c r="A2" s="34"/>
    </row>
    <row r="3" spans="1:52" x14ac:dyDescent="0.25">
      <c r="A3" s="35" t="s">
        <v>80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</row>
    <row r="4" spans="1:52" x14ac:dyDescent="0.25">
      <c r="A4" s="37" t="s">
        <v>81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x14ac:dyDescent="0.25">
      <c r="A5" s="39" t="s">
        <v>82</v>
      </c>
      <c r="B5" s="40">
        <v>227942846</v>
      </c>
      <c r="C5" s="40">
        <v>234377604</v>
      </c>
      <c r="D5" s="40">
        <v>239280894</v>
      </c>
      <c r="E5" s="40">
        <v>243548497</v>
      </c>
      <c r="F5" s="40">
        <v>247577889</v>
      </c>
      <c r="G5" s="40">
        <v>253066482</v>
      </c>
      <c r="H5" s="40">
        <v>258973453</v>
      </c>
      <c r="I5" s="40">
        <v>265190216</v>
      </c>
      <c r="J5" s="40">
        <v>269860619</v>
      </c>
      <c r="K5" s="40">
        <v>272113428</v>
      </c>
      <c r="L5" s="40">
        <v>276529092</v>
      </c>
      <c r="M5" s="40">
        <v>279812599</v>
      </c>
      <c r="N5" s="40">
        <v>281549162</v>
      </c>
      <c r="O5" s="40">
        <v>286000218</v>
      </c>
      <c r="P5" s="40">
        <v>289308296</v>
      </c>
      <c r="Q5" s="40">
        <v>292751201</v>
      </c>
      <c r="R5" s="40">
        <v>299873301</v>
      </c>
      <c r="S5" s="40">
        <v>306661748</v>
      </c>
      <c r="T5" s="40">
        <v>312056733</v>
      </c>
      <c r="U5" s="40">
        <v>316958901</v>
      </c>
      <c r="V5" s="40">
        <v>321103966</v>
      </c>
      <c r="W5" s="40">
        <v>325203751</v>
      </c>
      <c r="X5" s="40">
        <v>329324929</v>
      </c>
      <c r="Y5" s="40">
        <v>332982268</v>
      </c>
      <c r="Z5" s="40">
        <v>336234566</v>
      </c>
      <c r="AA5" s="40">
        <v>339304588</v>
      </c>
      <c r="AB5" s="40">
        <v>341688416</v>
      </c>
      <c r="AC5" s="40">
        <v>343723797</v>
      </c>
      <c r="AD5" s="40">
        <v>345835620</v>
      </c>
      <c r="AE5" s="40">
        <v>347848443</v>
      </c>
      <c r="AF5" s="40">
        <v>349919184</v>
      </c>
      <c r="AG5" s="40">
        <v>352052902</v>
      </c>
      <c r="AH5" s="40">
        <v>354192442</v>
      </c>
      <c r="AI5" s="40">
        <v>356387637</v>
      </c>
      <c r="AJ5" s="40">
        <v>358552498</v>
      </c>
      <c r="AK5" s="40">
        <v>360684201</v>
      </c>
      <c r="AL5" s="40">
        <v>362774316</v>
      </c>
      <c r="AM5" s="40">
        <v>364870364</v>
      </c>
      <c r="AN5" s="40">
        <v>366910120</v>
      </c>
      <c r="AO5" s="40">
        <v>368845535</v>
      </c>
      <c r="AP5" s="40">
        <v>370748727</v>
      </c>
      <c r="AQ5" s="40">
        <v>372691845</v>
      </c>
      <c r="AR5" s="40">
        <v>374677935</v>
      </c>
      <c r="AS5" s="40">
        <v>376737777</v>
      </c>
      <c r="AT5" s="40">
        <v>378911307</v>
      </c>
      <c r="AU5" s="40">
        <v>381236209</v>
      </c>
      <c r="AV5" s="40">
        <v>383655683</v>
      </c>
      <c r="AW5" s="40">
        <v>386106931</v>
      </c>
      <c r="AX5" s="40">
        <v>388600365</v>
      </c>
      <c r="AY5" s="40">
        <v>391160390</v>
      </c>
      <c r="AZ5" s="40">
        <v>393783978</v>
      </c>
    </row>
    <row r="6" spans="1:52" x14ac:dyDescent="0.25">
      <c r="A6" s="41" t="s">
        <v>83</v>
      </c>
      <c r="B6" s="42">
        <v>26679508</v>
      </c>
      <c r="C6" s="42">
        <v>27609356</v>
      </c>
      <c r="D6" s="42">
        <v>28647121</v>
      </c>
      <c r="E6" s="42">
        <v>29429695</v>
      </c>
      <c r="F6" s="42">
        <v>30192633</v>
      </c>
      <c r="G6" s="42">
        <v>31273941</v>
      </c>
      <c r="H6" s="42">
        <v>32303391</v>
      </c>
      <c r="I6" s="42">
        <v>33513997</v>
      </c>
      <c r="J6" s="42">
        <v>34753905</v>
      </c>
      <c r="K6" s="42">
        <v>35320124</v>
      </c>
      <c r="L6" s="42">
        <v>35884391</v>
      </c>
      <c r="M6" s="42">
        <v>36307796</v>
      </c>
      <c r="N6" s="42">
        <v>36013088</v>
      </c>
      <c r="O6" s="42">
        <v>36192222</v>
      </c>
      <c r="P6" s="42">
        <v>36564027</v>
      </c>
      <c r="Q6" s="42">
        <v>37036579</v>
      </c>
      <c r="R6" s="42">
        <v>38379405</v>
      </c>
      <c r="S6" s="42">
        <v>39730611</v>
      </c>
      <c r="T6" s="42">
        <v>40828293</v>
      </c>
      <c r="U6" s="42">
        <v>41784911</v>
      </c>
      <c r="V6" s="42">
        <v>42544205</v>
      </c>
      <c r="W6" s="42">
        <v>43069565</v>
      </c>
      <c r="X6" s="42">
        <v>43449486</v>
      </c>
      <c r="Y6" s="42">
        <v>43726356</v>
      </c>
      <c r="Z6" s="42">
        <v>43931253</v>
      </c>
      <c r="AA6" s="42">
        <v>44187863</v>
      </c>
      <c r="AB6" s="42">
        <v>44447444</v>
      </c>
      <c r="AC6" s="42">
        <v>44766717</v>
      </c>
      <c r="AD6" s="42">
        <v>45195243</v>
      </c>
      <c r="AE6" s="42">
        <v>45747773</v>
      </c>
      <c r="AF6" s="42">
        <v>46431006</v>
      </c>
      <c r="AG6" s="42">
        <v>47236784</v>
      </c>
      <c r="AH6" s="42">
        <v>48134739</v>
      </c>
      <c r="AI6" s="42">
        <v>49094420</v>
      </c>
      <c r="AJ6" s="42">
        <v>50126760</v>
      </c>
      <c r="AK6" s="42">
        <v>51231084</v>
      </c>
      <c r="AL6" s="42">
        <v>52412109</v>
      </c>
      <c r="AM6" s="42">
        <v>53719215</v>
      </c>
      <c r="AN6" s="42">
        <v>55109644</v>
      </c>
      <c r="AO6" s="42">
        <v>56573037</v>
      </c>
      <c r="AP6" s="42">
        <v>58109100</v>
      </c>
      <c r="AQ6" s="42">
        <v>59735302</v>
      </c>
      <c r="AR6" s="42">
        <v>61468105</v>
      </c>
      <c r="AS6" s="42">
        <v>63324424</v>
      </c>
      <c r="AT6" s="42">
        <v>65349694</v>
      </c>
      <c r="AU6" s="42">
        <v>67514270</v>
      </c>
      <c r="AV6" s="42">
        <v>69817449</v>
      </c>
      <c r="AW6" s="42">
        <v>72263733</v>
      </c>
      <c r="AX6" s="42">
        <v>74852926</v>
      </c>
      <c r="AY6" s="42">
        <v>77595960</v>
      </c>
      <c r="AZ6" s="42">
        <v>80506210</v>
      </c>
    </row>
    <row r="7" spans="1:52" x14ac:dyDescent="0.25">
      <c r="A7" s="43" t="s">
        <v>84</v>
      </c>
      <c r="B7" s="44">
        <v>200599391</v>
      </c>
      <c r="C7" s="44">
        <v>206096297</v>
      </c>
      <c r="D7" s="44">
        <v>209967381</v>
      </c>
      <c r="E7" s="44">
        <v>213447603</v>
      </c>
      <c r="F7" s="44">
        <v>216710017</v>
      </c>
      <c r="G7" s="44">
        <v>221125428</v>
      </c>
      <c r="H7" s="44">
        <v>226000715</v>
      </c>
      <c r="I7" s="44">
        <v>231005293</v>
      </c>
      <c r="J7" s="44">
        <v>234426746</v>
      </c>
      <c r="K7" s="44">
        <v>236114507</v>
      </c>
      <c r="L7" s="44">
        <v>239968731</v>
      </c>
      <c r="M7" s="44">
        <v>242827586</v>
      </c>
      <c r="N7" s="44">
        <v>244863667</v>
      </c>
      <c r="O7" s="44">
        <v>249130639</v>
      </c>
      <c r="P7" s="44">
        <v>252056715</v>
      </c>
      <c r="Q7" s="44">
        <v>255004455</v>
      </c>
      <c r="R7" s="44">
        <v>260770603</v>
      </c>
      <c r="S7" s="44">
        <v>266185487</v>
      </c>
      <c r="T7" s="44">
        <v>270462770</v>
      </c>
      <c r="U7" s="44">
        <v>274390885</v>
      </c>
      <c r="V7" s="44">
        <v>277761604</v>
      </c>
      <c r="W7" s="44">
        <v>281322557</v>
      </c>
      <c r="X7" s="44">
        <v>285052875</v>
      </c>
      <c r="Y7" s="44">
        <v>288422505</v>
      </c>
      <c r="Z7" s="44">
        <v>291459630</v>
      </c>
      <c r="AA7" s="44">
        <v>294263318</v>
      </c>
      <c r="AB7" s="44">
        <v>296379268</v>
      </c>
      <c r="AC7" s="44">
        <v>298088037</v>
      </c>
      <c r="AD7" s="44">
        <v>299764090</v>
      </c>
      <c r="AE7" s="44">
        <v>301217510</v>
      </c>
      <c r="AF7" s="44">
        <v>302598665</v>
      </c>
      <c r="AG7" s="44">
        <v>303921074</v>
      </c>
      <c r="AH7" s="44">
        <v>305157786</v>
      </c>
      <c r="AI7" s="44">
        <v>306388571</v>
      </c>
      <c r="AJ7" s="44">
        <v>307515389</v>
      </c>
      <c r="AK7" s="44">
        <v>308537501</v>
      </c>
      <c r="AL7" s="44">
        <v>309441537</v>
      </c>
      <c r="AM7" s="44">
        <v>310225359</v>
      </c>
      <c r="AN7" s="44">
        <v>310869729</v>
      </c>
      <c r="AO7" s="44">
        <v>311336823</v>
      </c>
      <c r="AP7" s="44">
        <v>311698352</v>
      </c>
      <c r="AQ7" s="44">
        <v>312009754</v>
      </c>
      <c r="AR7" s="44">
        <v>312257676</v>
      </c>
      <c r="AS7" s="44">
        <v>312455914</v>
      </c>
      <c r="AT7" s="44">
        <v>312598914</v>
      </c>
      <c r="AU7" s="44">
        <v>312753870</v>
      </c>
      <c r="AV7" s="44">
        <v>312864831</v>
      </c>
      <c r="AW7" s="44">
        <v>312864159</v>
      </c>
      <c r="AX7" s="44">
        <v>312762689</v>
      </c>
      <c r="AY7" s="44">
        <v>312573735</v>
      </c>
      <c r="AZ7" s="44">
        <v>312281036</v>
      </c>
    </row>
    <row r="8" spans="1:52" x14ac:dyDescent="0.25">
      <c r="A8" s="43" t="s">
        <v>85</v>
      </c>
      <c r="B8" s="44">
        <v>663947</v>
      </c>
      <c r="C8" s="44">
        <v>671951</v>
      </c>
      <c r="D8" s="44">
        <v>666392</v>
      </c>
      <c r="E8" s="44">
        <v>671199</v>
      </c>
      <c r="F8" s="44">
        <v>675239</v>
      </c>
      <c r="G8" s="44">
        <v>667113</v>
      </c>
      <c r="H8" s="44">
        <v>669347</v>
      </c>
      <c r="I8" s="44">
        <v>670926</v>
      </c>
      <c r="J8" s="44">
        <v>679968</v>
      </c>
      <c r="K8" s="44">
        <v>678797</v>
      </c>
      <c r="L8" s="44">
        <v>675970</v>
      </c>
      <c r="M8" s="44">
        <v>677217</v>
      </c>
      <c r="N8" s="44">
        <v>672407</v>
      </c>
      <c r="O8" s="44">
        <v>677357</v>
      </c>
      <c r="P8" s="44">
        <v>687554</v>
      </c>
      <c r="Q8" s="44">
        <v>710167</v>
      </c>
      <c r="R8" s="44">
        <v>723293</v>
      </c>
      <c r="S8" s="44">
        <v>745650</v>
      </c>
      <c r="T8" s="44">
        <v>765670</v>
      </c>
      <c r="U8" s="44">
        <v>783105</v>
      </c>
      <c r="V8" s="44">
        <v>798157</v>
      </c>
      <c r="W8" s="44">
        <v>811629</v>
      </c>
      <c r="X8" s="44">
        <v>822568</v>
      </c>
      <c r="Y8" s="44">
        <v>833407</v>
      </c>
      <c r="Z8" s="44">
        <v>843683</v>
      </c>
      <c r="AA8" s="44">
        <v>853407</v>
      </c>
      <c r="AB8" s="44">
        <v>861704</v>
      </c>
      <c r="AC8" s="44">
        <v>869043</v>
      </c>
      <c r="AD8" s="44">
        <v>876287</v>
      </c>
      <c r="AE8" s="44">
        <v>883160</v>
      </c>
      <c r="AF8" s="44">
        <v>889513</v>
      </c>
      <c r="AG8" s="44">
        <v>895044</v>
      </c>
      <c r="AH8" s="44">
        <v>899917</v>
      </c>
      <c r="AI8" s="44">
        <v>904646</v>
      </c>
      <c r="AJ8" s="44">
        <v>910349</v>
      </c>
      <c r="AK8" s="44">
        <v>915616</v>
      </c>
      <c r="AL8" s="44">
        <v>920670</v>
      </c>
      <c r="AM8" s="44">
        <v>925790</v>
      </c>
      <c r="AN8" s="44">
        <v>930747</v>
      </c>
      <c r="AO8" s="44">
        <v>935675</v>
      </c>
      <c r="AP8" s="44">
        <v>941275</v>
      </c>
      <c r="AQ8" s="44">
        <v>946789</v>
      </c>
      <c r="AR8" s="44">
        <v>952154</v>
      </c>
      <c r="AS8" s="44">
        <v>957439</v>
      </c>
      <c r="AT8" s="44">
        <v>962699</v>
      </c>
      <c r="AU8" s="44">
        <v>968069</v>
      </c>
      <c r="AV8" s="44">
        <v>973403</v>
      </c>
      <c r="AW8" s="44">
        <v>979039</v>
      </c>
      <c r="AX8" s="44">
        <v>984750</v>
      </c>
      <c r="AY8" s="44">
        <v>990695</v>
      </c>
      <c r="AZ8" s="44">
        <v>996732</v>
      </c>
    </row>
    <row r="9" spans="1:52" x14ac:dyDescent="0.25">
      <c r="A9" s="39" t="s">
        <v>86</v>
      </c>
      <c r="B9" s="40">
        <v>19438</v>
      </c>
      <c r="C9" s="40">
        <v>19716.5</v>
      </c>
      <c r="D9" s="40">
        <v>20278.5</v>
      </c>
      <c r="E9" s="40">
        <v>21215</v>
      </c>
      <c r="F9" s="40">
        <v>21252</v>
      </c>
      <c r="G9" s="40">
        <v>21670</v>
      </c>
      <c r="H9" s="40">
        <v>22023</v>
      </c>
      <c r="I9" s="40">
        <v>22477.5</v>
      </c>
      <c r="J9" s="40">
        <v>23097.5</v>
      </c>
      <c r="K9" s="40">
        <v>23436.5</v>
      </c>
      <c r="L9" s="40">
        <v>23866.5</v>
      </c>
      <c r="M9" s="40">
        <v>24270.5</v>
      </c>
      <c r="N9" s="40">
        <v>24707</v>
      </c>
      <c r="O9" s="40">
        <v>24839</v>
      </c>
      <c r="P9" s="40">
        <v>25003</v>
      </c>
      <c r="Q9" s="40">
        <v>25061</v>
      </c>
      <c r="R9" s="40">
        <v>25746.705753506118</v>
      </c>
      <c r="S9" s="40">
        <v>26509.714094900373</v>
      </c>
      <c r="T9" s="40">
        <v>27202.581171793296</v>
      </c>
      <c r="U9" s="40">
        <v>27779.933046566301</v>
      </c>
      <c r="V9" s="40">
        <v>28226.852344786428</v>
      </c>
      <c r="W9" s="40">
        <v>28616.032595965662</v>
      </c>
      <c r="X9" s="40">
        <v>28937.256203958466</v>
      </c>
      <c r="Y9" s="40">
        <v>29268.511088346786</v>
      </c>
      <c r="Z9" s="40">
        <v>29577.619678128489</v>
      </c>
      <c r="AA9" s="40">
        <v>29884.04743418036</v>
      </c>
      <c r="AB9" s="40">
        <v>30195.696098387678</v>
      </c>
      <c r="AC9" s="40">
        <v>30515.976464061092</v>
      </c>
      <c r="AD9" s="40">
        <v>30795.71889634338</v>
      </c>
      <c r="AE9" s="40">
        <v>31075.798622062684</v>
      </c>
      <c r="AF9" s="40">
        <v>31336.357463646651</v>
      </c>
      <c r="AG9" s="40">
        <v>31596.237147499764</v>
      </c>
      <c r="AH9" s="40">
        <v>31834.035122277041</v>
      </c>
      <c r="AI9" s="40">
        <v>32064.423917557706</v>
      </c>
      <c r="AJ9" s="40">
        <v>32286.392231257807</v>
      </c>
      <c r="AK9" s="40">
        <v>32501.611237242869</v>
      </c>
      <c r="AL9" s="40">
        <v>32713.718231195344</v>
      </c>
      <c r="AM9" s="40">
        <v>32922.37011394219</v>
      </c>
      <c r="AN9" s="40">
        <v>33128.422306486136</v>
      </c>
      <c r="AO9" s="40">
        <v>33343.172972858025</v>
      </c>
      <c r="AP9" s="40">
        <v>33560.307876147461</v>
      </c>
      <c r="AQ9" s="40">
        <v>33781.148545268792</v>
      </c>
      <c r="AR9" s="40">
        <v>34005.715952573009</v>
      </c>
      <c r="AS9" s="40">
        <v>34232.4448232219</v>
      </c>
      <c r="AT9" s="40">
        <v>34459.889661879002</v>
      </c>
      <c r="AU9" s="40">
        <v>34691.321653954576</v>
      </c>
      <c r="AV9" s="40">
        <v>34918.290614395301</v>
      </c>
      <c r="AW9" s="40">
        <v>35150.49671209287</v>
      </c>
      <c r="AX9" s="40">
        <v>35394.479981554381</v>
      </c>
      <c r="AY9" s="40">
        <v>35659.055378776895</v>
      </c>
      <c r="AZ9" s="40">
        <v>35954.859926382691</v>
      </c>
    </row>
    <row r="10" spans="1:52" x14ac:dyDescent="0.25">
      <c r="A10" s="41" t="s">
        <v>87</v>
      </c>
      <c r="B10" s="42">
        <v>9721</v>
      </c>
      <c r="C10" s="42">
        <v>9843.5</v>
      </c>
      <c r="D10" s="42">
        <v>10207</v>
      </c>
      <c r="E10" s="42">
        <v>10723</v>
      </c>
      <c r="F10" s="42">
        <v>10491</v>
      </c>
      <c r="G10" s="42">
        <v>10754.5</v>
      </c>
      <c r="H10" s="42">
        <v>10863</v>
      </c>
      <c r="I10" s="42">
        <v>11060.5</v>
      </c>
      <c r="J10" s="42">
        <v>11318</v>
      </c>
      <c r="K10" s="42">
        <v>11459</v>
      </c>
      <c r="L10" s="42">
        <v>11666.5</v>
      </c>
      <c r="M10" s="42">
        <v>11900.5</v>
      </c>
      <c r="N10" s="42">
        <v>12126</v>
      </c>
      <c r="O10" s="42">
        <v>12221</v>
      </c>
      <c r="P10" s="42">
        <v>12282</v>
      </c>
      <c r="Q10" s="42">
        <v>12285</v>
      </c>
      <c r="R10" s="42">
        <v>12515.94361810511</v>
      </c>
      <c r="S10" s="42">
        <v>12815.057084579139</v>
      </c>
      <c r="T10" s="42">
        <v>13069.568229449198</v>
      </c>
      <c r="U10" s="42">
        <v>13271.593914184783</v>
      </c>
      <c r="V10" s="42">
        <v>13420.0258214682</v>
      </c>
      <c r="W10" s="42">
        <v>13543.069630931841</v>
      </c>
      <c r="X10" s="42">
        <v>13633.680678066159</v>
      </c>
      <c r="Y10" s="42">
        <v>13730.777228002917</v>
      </c>
      <c r="Z10" s="42">
        <v>13814.683923127201</v>
      </c>
      <c r="AA10" s="42">
        <v>13892.459181007245</v>
      </c>
      <c r="AB10" s="42">
        <v>13982.122523921917</v>
      </c>
      <c r="AC10" s="42">
        <v>14075.571837786687</v>
      </c>
      <c r="AD10" s="42">
        <v>14139.605904007985</v>
      </c>
      <c r="AE10" s="42">
        <v>14211.093151843537</v>
      </c>
      <c r="AF10" s="42">
        <v>14276.007195046097</v>
      </c>
      <c r="AG10" s="42">
        <v>14340.353133689023</v>
      </c>
      <c r="AH10" s="42">
        <v>14380.970258078383</v>
      </c>
      <c r="AI10" s="42">
        <v>14421.543621311073</v>
      </c>
      <c r="AJ10" s="42">
        <v>14457.092818345483</v>
      </c>
      <c r="AK10" s="42">
        <v>14484.313914004211</v>
      </c>
      <c r="AL10" s="42">
        <v>14510.283964451464</v>
      </c>
      <c r="AM10" s="42">
        <v>14532.223794551086</v>
      </c>
      <c r="AN10" s="42">
        <v>14550.224273639928</v>
      </c>
      <c r="AO10" s="42">
        <v>14574.320314637887</v>
      </c>
      <c r="AP10" s="42">
        <v>14596.85136796894</v>
      </c>
      <c r="AQ10" s="42">
        <v>14618.043350868644</v>
      </c>
      <c r="AR10" s="42">
        <v>14637.721987062945</v>
      </c>
      <c r="AS10" s="42">
        <v>14653.528864867059</v>
      </c>
      <c r="AT10" s="42">
        <v>14664.921558678003</v>
      </c>
      <c r="AU10" s="42">
        <v>14673.21408746885</v>
      </c>
      <c r="AV10" s="42">
        <v>14670.585406292294</v>
      </c>
      <c r="AW10" s="42">
        <v>14667.777433171261</v>
      </c>
      <c r="AX10" s="42">
        <v>14676.876128068461</v>
      </c>
      <c r="AY10" s="42">
        <v>14700.876672965482</v>
      </c>
      <c r="AZ10" s="42">
        <v>14749.565188579752</v>
      </c>
    </row>
    <row r="11" spans="1:52" x14ac:dyDescent="0.25">
      <c r="A11" s="43" t="s">
        <v>88</v>
      </c>
      <c r="B11" s="44">
        <v>362</v>
      </c>
      <c r="C11" s="44">
        <v>400.5</v>
      </c>
      <c r="D11" s="44">
        <v>419.5</v>
      </c>
      <c r="E11" s="44">
        <v>444.5</v>
      </c>
      <c r="F11" s="44">
        <v>476.5</v>
      </c>
      <c r="G11" s="44">
        <v>502</v>
      </c>
      <c r="H11" s="44">
        <v>520</v>
      </c>
      <c r="I11" s="44">
        <v>545</v>
      </c>
      <c r="J11" s="44">
        <v>599.5</v>
      </c>
      <c r="K11" s="44">
        <v>649</v>
      </c>
      <c r="L11" s="44">
        <v>662</v>
      </c>
      <c r="M11" s="44">
        <v>680</v>
      </c>
      <c r="N11" s="44">
        <v>684</v>
      </c>
      <c r="O11" s="44">
        <v>696</v>
      </c>
      <c r="P11" s="44">
        <v>698</v>
      </c>
      <c r="Q11" s="44">
        <v>705</v>
      </c>
      <c r="R11" s="44">
        <v>705.57106887342138</v>
      </c>
      <c r="S11" s="44">
        <v>732.72676211352189</v>
      </c>
      <c r="T11" s="44">
        <v>758.84445174630207</v>
      </c>
      <c r="U11" s="44">
        <v>787.31380532795004</v>
      </c>
      <c r="V11" s="44">
        <v>815.62177034439776</v>
      </c>
      <c r="W11" s="44">
        <v>842.17190833308041</v>
      </c>
      <c r="X11" s="44">
        <v>875.22006878166144</v>
      </c>
      <c r="Y11" s="44">
        <v>904.27613032274496</v>
      </c>
      <c r="Z11" s="44">
        <v>925.46743105757753</v>
      </c>
      <c r="AA11" s="44">
        <v>956.2302849233206</v>
      </c>
      <c r="AB11" s="44">
        <v>991.13108717724106</v>
      </c>
      <c r="AC11" s="44">
        <v>1032.6970689082098</v>
      </c>
      <c r="AD11" s="44">
        <v>1069.3213882707646</v>
      </c>
      <c r="AE11" s="44">
        <v>1102.8167872667559</v>
      </c>
      <c r="AF11" s="44">
        <v>1131.1062503695987</v>
      </c>
      <c r="AG11" s="44">
        <v>1160.5385404924707</v>
      </c>
      <c r="AH11" s="44">
        <v>1193.3658332535028</v>
      </c>
      <c r="AI11" s="44">
        <v>1218.0245089989983</v>
      </c>
      <c r="AJ11" s="44">
        <v>1238.7070856131352</v>
      </c>
      <c r="AK11" s="44">
        <v>1260.1903604288686</v>
      </c>
      <c r="AL11" s="44">
        <v>1277.7059203412798</v>
      </c>
      <c r="AM11" s="44">
        <v>1293.5525952446394</v>
      </c>
      <c r="AN11" s="44">
        <v>1308.138718182787</v>
      </c>
      <c r="AO11" s="44">
        <v>1322.0273671352377</v>
      </c>
      <c r="AP11" s="44">
        <v>1334.6443852023067</v>
      </c>
      <c r="AQ11" s="44">
        <v>1346.863717897412</v>
      </c>
      <c r="AR11" s="44">
        <v>1358.4560969866964</v>
      </c>
      <c r="AS11" s="44">
        <v>1369.8199201735958</v>
      </c>
      <c r="AT11" s="44">
        <v>1380.5977561828859</v>
      </c>
      <c r="AU11" s="44">
        <v>1390.4539112363379</v>
      </c>
      <c r="AV11" s="44">
        <v>1399.9005655727951</v>
      </c>
      <c r="AW11" s="44">
        <v>1409.4017294687389</v>
      </c>
      <c r="AX11" s="44">
        <v>1414.7922562683063</v>
      </c>
      <c r="AY11" s="44">
        <v>1420.9391566377319</v>
      </c>
      <c r="AZ11" s="44">
        <v>1429.8537910841558</v>
      </c>
    </row>
    <row r="12" spans="1:52" x14ac:dyDescent="0.25">
      <c r="A12" s="43" t="s">
        <v>89</v>
      </c>
      <c r="B12" s="44">
        <v>9355</v>
      </c>
      <c r="C12" s="44">
        <v>9472.5</v>
      </c>
      <c r="D12" s="44">
        <v>9652</v>
      </c>
      <c r="E12" s="44">
        <v>10047.5</v>
      </c>
      <c r="F12" s="44">
        <v>10284.5</v>
      </c>
      <c r="G12" s="44">
        <v>10413.5</v>
      </c>
      <c r="H12" s="44">
        <v>10640</v>
      </c>
      <c r="I12" s="44">
        <v>10872</v>
      </c>
      <c r="J12" s="44">
        <v>11180</v>
      </c>
      <c r="K12" s="44">
        <v>11328.5</v>
      </c>
      <c r="L12" s="44">
        <v>11538</v>
      </c>
      <c r="M12" s="44">
        <v>11690</v>
      </c>
      <c r="N12" s="44">
        <v>11897</v>
      </c>
      <c r="O12" s="44">
        <v>11922</v>
      </c>
      <c r="P12" s="44">
        <v>12023</v>
      </c>
      <c r="Q12" s="44">
        <v>12071</v>
      </c>
      <c r="R12" s="44">
        <v>12525.191066527585</v>
      </c>
      <c r="S12" s="44">
        <v>12961.930248207711</v>
      </c>
      <c r="T12" s="44">
        <v>13374.168490597796</v>
      </c>
      <c r="U12" s="44">
        <v>13721.025327053565</v>
      </c>
      <c r="V12" s="44">
        <v>13991.20475297383</v>
      </c>
      <c r="W12" s="44">
        <v>14230.79105670074</v>
      </c>
      <c r="X12" s="44">
        <v>14428.355457110647</v>
      </c>
      <c r="Y12" s="44">
        <v>14633.457730021124</v>
      </c>
      <c r="Z12" s="44">
        <v>14837.468323943709</v>
      </c>
      <c r="AA12" s="44">
        <v>15035.357968249795</v>
      </c>
      <c r="AB12" s="44">
        <v>15222.442487288523</v>
      </c>
      <c r="AC12" s="44">
        <v>15407.707557366195</v>
      </c>
      <c r="AD12" s="44">
        <v>15586.791604064631</v>
      </c>
      <c r="AE12" s="44">
        <v>15761.888682952393</v>
      </c>
      <c r="AF12" s="44">
        <v>15929.244018230955</v>
      </c>
      <c r="AG12" s="44">
        <v>16095.345473318268</v>
      </c>
      <c r="AH12" s="44">
        <v>16259.699030945154</v>
      </c>
      <c r="AI12" s="44">
        <v>16424.855787247634</v>
      </c>
      <c r="AJ12" s="44">
        <v>16590.592327299186</v>
      </c>
      <c r="AK12" s="44">
        <v>16757.10696280979</v>
      </c>
      <c r="AL12" s="44">
        <v>16925.7283464026</v>
      </c>
      <c r="AM12" s="44">
        <v>17096.593724146464</v>
      </c>
      <c r="AN12" s="44">
        <v>17270.059314663424</v>
      </c>
      <c r="AO12" s="44">
        <v>17446.825291084901</v>
      </c>
      <c r="AP12" s="44">
        <v>17628.812122976211</v>
      </c>
      <c r="AQ12" s="44">
        <v>17816.241476502739</v>
      </c>
      <c r="AR12" s="44">
        <v>18009.53786852337</v>
      </c>
      <c r="AS12" s="44">
        <v>18209.096038181247</v>
      </c>
      <c r="AT12" s="44">
        <v>18414.370347018114</v>
      </c>
      <c r="AU12" s="44">
        <v>18627.653655249385</v>
      </c>
      <c r="AV12" s="44">
        <v>18847.804642530216</v>
      </c>
      <c r="AW12" s="44">
        <v>19073.31754945287</v>
      </c>
      <c r="AX12" s="44">
        <v>19302.811597217609</v>
      </c>
      <c r="AY12" s="44">
        <v>19537.239549173682</v>
      </c>
      <c r="AZ12" s="44">
        <v>19775.440946718787</v>
      </c>
    </row>
    <row r="13" spans="1:52" x14ac:dyDescent="0.25">
      <c r="A13" s="39" t="s">
        <v>90</v>
      </c>
      <c r="B13" s="40">
        <v>15561203</v>
      </c>
      <c r="C13" s="40">
        <v>15380820</v>
      </c>
      <c r="D13" s="40">
        <v>15156378</v>
      </c>
      <c r="E13" s="40">
        <v>15836042.000000002</v>
      </c>
      <c r="F13" s="40">
        <v>17077017</v>
      </c>
      <c r="G13" s="40">
        <v>17815430</v>
      </c>
      <c r="H13" s="40">
        <v>18576154</v>
      </c>
      <c r="I13" s="40">
        <v>19542473</v>
      </c>
      <c r="J13" s="40">
        <v>19628823</v>
      </c>
      <c r="K13" s="40">
        <v>17839366</v>
      </c>
      <c r="L13" s="40">
        <v>17999670</v>
      </c>
      <c r="M13" s="40">
        <v>18767783</v>
      </c>
      <c r="N13" s="40">
        <v>18275321</v>
      </c>
      <c r="O13" s="40">
        <v>18152220</v>
      </c>
      <c r="P13" s="40">
        <v>18570152</v>
      </c>
      <c r="Q13" s="40">
        <v>19219514</v>
      </c>
      <c r="R13" s="40">
        <v>20688759.975937963</v>
      </c>
      <c r="S13" s="40">
        <v>21531946.307701372</v>
      </c>
      <c r="T13" s="40">
        <v>22315262.718272969</v>
      </c>
      <c r="U13" s="40">
        <v>23004081.715570316</v>
      </c>
      <c r="V13" s="40">
        <v>23604768.840222612</v>
      </c>
      <c r="W13" s="40">
        <v>24205985.76146318</v>
      </c>
      <c r="X13" s="40">
        <v>24775852.876021765</v>
      </c>
      <c r="Y13" s="40">
        <v>25290346.203332666</v>
      </c>
      <c r="Z13" s="40">
        <v>25768418.380327012</v>
      </c>
      <c r="AA13" s="40">
        <v>26280155.220368423</v>
      </c>
      <c r="AB13" s="40">
        <v>26790307.533028122</v>
      </c>
      <c r="AC13" s="40">
        <v>27314596.300936691</v>
      </c>
      <c r="AD13" s="40">
        <v>27880335.789699323</v>
      </c>
      <c r="AE13" s="40">
        <v>28420653.994380541</v>
      </c>
      <c r="AF13" s="40">
        <v>28957302.277637236</v>
      </c>
      <c r="AG13" s="40">
        <v>29504383.172391374</v>
      </c>
      <c r="AH13" s="40">
        <v>29983323.4601667</v>
      </c>
      <c r="AI13" s="40">
        <v>30450802.586461887</v>
      </c>
      <c r="AJ13" s="40">
        <v>30868480.784329541</v>
      </c>
      <c r="AK13" s="40">
        <v>31278798.110047646</v>
      </c>
      <c r="AL13" s="40">
        <v>31714976.861365747</v>
      </c>
      <c r="AM13" s="40">
        <v>32131735.663903646</v>
      </c>
      <c r="AN13" s="40">
        <v>32692729.75245294</v>
      </c>
      <c r="AO13" s="40">
        <v>33113101.445654545</v>
      </c>
      <c r="AP13" s="40">
        <v>33544777.400686339</v>
      </c>
      <c r="AQ13" s="40">
        <v>34031216.758976415</v>
      </c>
      <c r="AR13" s="40">
        <v>34531253.3583882</v>
      </c>
      <c r="AS13" s="40">
        <v>35032380.407899424</v>
      </c>
      <c r="AT13" s="40">
        <v>35529733.010815695</v>
      </c>
      <c r="AU13" s="40">
        <v>36099599.022203796</v>
      </c>
      <c r="AV13" s="40">
        <v>36649895.061309457</v>
      </c>
      <c r="AW13" s="40">
        <v>37135283.881815739</v>
      </c>
      <c r="AX13" s="40">
        <v>37694100.114128254</v>
      </c>
      <c r="AY13" s="40">
        <v>38229202.343665957</v>
      </c>
      <c r="AZ13" s="40">
        <v>38747746.68920745</v>
      </c>
    </row>
    <row r="14" spans="1:52" x14ac:dyDescent="0.25">
      <c r="A14" s="41" t="s">
        <v>91</v>
      </c>
      <c r="B14" s="42">
        <v>2143827</v>
      </c>
      <c r="C14" s="42">
        <v>2140888</v>
      </c>
      <c r="D14" s="42">
        <v>2156014</v>
      </c>
      <c r="E14" s="42">
        <v>2273004</v>
      </c>
      <c r="F14" s="42">
        <v>2366395</v>
      </c>
      <c r="G14" s="42">
        <v>2378862</v>
      </c>
      <c r="H14" s="42">
        <v>2396154</v>
      </c>
      <c r="I14" s="42">
        <v>2454881</v>
      </c>
      <c r="J14" s="42">
        <v>2385517</v>
      </c>
      <c r="K14" s="42">
        <v>2214168</v>
      </c>
      <c r="L14" s="42">
        <v>2213628</v>
      </c>
      <c r="M14" s="42">
        <v>2266539</v>
      </c>
      <c r="N14" s="42">
        <v>2108091</v>
      </c>
      <c r="O14" s="42">
        <v>1967042</v>
      </c>
      <c r="P14" s="42">
        <v>1863777.9999999998</v>
      </c>
      <c r="Q14" s="42">
        <v>1877055.9999999998</v>
      </c>
      <c r="R14" s="42">
        <v>1991039.8200281921</v>
      </c>
      <c r="S14" s="42">
        <v>2054850.0453037466</v>
      </c>
      <c r="T14" s="42">
        <v>2098558.3080666796</v>
      </c>
      <c r="U14" s="42">
        <v>2136153.2561859</v>
      </c>
      <c r="V14" s="42">
        <v>2167004.7287359908</v>
      </c>
      <c r="W14" s="42">
        <v>2196766.3499431172</v>
      </c>
      <c r="X14" s="42">
        <v>2223003.4060823731</v>
      </c>
      <c r="Y14" s="42">
        <v>2242482.6707516657</v>
      </c>
      <c r="Z14" s="42">
        <v>2268808.3696261751</v>
      </c>
      <c r="AA14" s="42">
        <v>2299450.2526532835</v>
      </c>
      <c r="AB14" s="42">
        <v>2324859.4958518418</v>
      </c>
      <c r="AC14" s="42">
        <v>2346559.0791954664</v>
      </c>
      <c r="AD14" s="42">
        <v>2376294.298821962</v>
      </c>
      <c r="AE14" s="42">
        <v>2407485.0674876799</v>
      </c>
      <c r="AF14" s="42">
        <v>2439992.1565882238</v>
      </c>
      <c r="AG14" s="42">
        <v>2471782.2939094044</v>
      </c>
      <c r="AH14" s="42">
        <v>2500944.3205586709</v>
      </c>
      <c r="AI14" s="42">
        <v>2534387.8743153834</v>
      </c>
      <c r="AJ14" s="42">
        <v>2564900.8354040603</v>
      </c>
      <c r="AK14" s="42">
        <v>2596130.4016626813</v>
      </c>
      <c r="AL14" s="42">
        <v>2630400.2650036798</v>
      </c>
      <c r="AM14" s="42">
        <v>2663448.9240076342</v>
      </c>
      <c r="AN14" s="42">
        <v>2712838.6004451672</v>
      </c>
      <c r="AO14" s="42">
        <v>2747620.164197444</v>
      </c>
      <c r="AP14" s="42">
        <v>2786589.8163138172</v>
      </c>
      <c r="AQ14" s="42">
        <v>2828500.3798063276</v>
      </c>
      <c r="AR14" s="42">
        <v>2869985.6115534799</v>
      </c>
      <c r="AS14" s="42">
        <v>2914712.3683418916</v>
      </c>
      <c r="AT14" s="42">
        <v>2959197.8580895374</v>
      </c>
      <c r="AU14" s="42">
        <v>3009597.7844210342</v>
      </c>
      <c r="AV14" s="42">
        <v>3059343.6381908339</v>
      </c>
      <c r="AW14" s="42">
        <v>3105933.3802806218</v>
      </c>
      <c r="AX14" s="42">
        <v>3159693.5559004894</v>
      </c>
      <c r="AY14" s="42">
        <v>3211013.2604485932</v>
      </c>
      <c r="AZ14" s="42">
        <v>3261850.1440130463</v>
      </c>
    </row>
    <row r="15" spans="1:52" x14ac:dyDescent="0.25">
      <c r="A15" s="43" t="s">
        <v>92</v>
      </c>
      <c r="B15" s="44">
        <v>10286902</v>
      </c>
      <c r="C15" s="44">
        <v>10119756</v>
      </c>
      <c r="D15" s="44">
        <v>9873476</v>
      </c>
      <c r="E15" s="44">
        <v>10339584.000000002</v>
      </c>
      <c r="F15" s="44">
        <v>11187250</v>
      </c>
      <c r="G15" s="44">
        <v>11697460</v>
      </c>
      <c r="H15" s="44">
        <v>12255870</v>
      </c>
      <c r="I15" s="44">
        <v>12933616</v>
      </c>
      <c r="J15" s="44">
        <v>12941634.000000002</v>
      </c>
      <c r="K15" s="44">
        <v>11722377.999999998</v>
      </c>
      <c r="L15" s="44">
        <v>11686786</v>
      </c>
      <c r="M15" s="44">
        <v>12306614</v>
      </c>
      <c r="N15" s="44">
        <v>12059138</v>
      </c>
      <c r="O15" s="44">
        <v>12013606</v>
      </c>
      <c r="P15" s="44">
        <v>12391944</v>
      </c>
      <c r="Q15" s="44">
        <v>12972444</v>
      </c>
      <c r="R15" s="44">
        <v>14205523.836820263</v>
      </c>
      <c r="S15" s="44">
        <v>14736833.916600823</v>
      </c>
      <c r="T15" s="44">
        <v>15246440.846967954</v>
      </c>
      <c r="U15" s="44">
        <v>15691582.185128324</v>
      </c>
      <c r="V15" s="44">
        <v>16077369.802879823</v>
      </c>
      <c r="W15" s="44">
        <v>16472234.586032931</v>
      </c>
      <c r="X15" s="44">
        <v>16845415.581387185</v>
      </c>
      <c r="Y15" s="44">
        <v>17179584.26977969</v>
      </c>
      <c r="Z15" s="44">
        <v>17518227.797507472</v>
      </c>
      <c r="AA15" s="44">
        <v>17885282.939515904</v>
      </c>
      <c r="AB15" s="44">
        <v>18247962.824709129</v>
      </c>
      <c r="AC15" s="44">
        <v>18620613.570617896</v>
      </c>
      <c r="AD15" s="44">
        <v>19020067.690712649</v>
      </c>
      <c r="AE15" s="44">
        <v>19398479.920359164</v>
      </c>
      <c r="AF15" s="44">
        <v>19772319.698375363</v>
      </c>
      <c r="AG15" s="44">
        <v>20152782.982736848</v>
      </c>
      <c r="AH15" s="44">
        <v>20483663.804077171</v>
      </c>
      <c r="AI15" s="44">
        <v>20801972.994953852</v>
      </c>
      <c r="AJ15" s="44">
        <v>21081912.608714305</v>
      </c>
      <c r="AK15" s="44">
        <v>21354108.27179965</v>
      </c>
      <c r="AL15" s="44">
        <v>21644882.856762581</v>
      </c>
      <c r="AM15" s="44">
        <v>21921598.967415381</v>
      </c>
      <c r="AN15" s="44">
        <v>22294144.027329471</v>
      </c>
      <c r="AO15" s="44">
        <v>22573442.121356942</v>
      </c>
      <c r="AP15" s="44">
        <v>22854468.538668454</v>
      </c>
      <c r="AQ15" s="44">
        <v>23177026.42053476</v>
      </c>
      <c r="AR15" s="44">
        <v>23506153.364447113</v>
      </c>
      <c r="AS15" s="44">
        <v>23841168.450503126</v>
      </c>
      <c r="AT15" s="44">
        <v>24177685.781413242</v>
      </c>
      <c r="AU15" s="44">
        <v>24556391.71472178</v>
      </c>
      <c r="AV15" s="44">
        <v>24918012.650755163</v>
      </c>
      <c r="AW15" s="44">
        <v>25241249.937108628</v>
      </c>
      <c r="AX15" s="44">
        <v>25606163.855527416</v>
      </c>
      <c r="AY15" s="44">
        <v>25953882.13195261</v>
      </c>
      <c r="AZ15" s="44">
        <v>26285442.534992188</v>
      </c>
    </row>
    <row r="16" spans="1:52" x14ac:dyDescent="0.25">
      <c r="A16" s="43" t="s">
        <v>93</v>
      </c>
      <c r="B16" s="44">
        <v>3130474</v>
      </c>
      <c r="C16" s="44">
        <v>3120176</v>
      </c>
      <c r="D16" s="44">
        <v>3126888</v>
      </c>
      <c r="E16" s="44">
        <v>3223454</v>
      </c>
      <c r="F16" s="44">
        <v>3523372</v>
      </c>
      <c r="G16" s="44">
        <v>3739108.0000000005</v>
      </c>
      <c r="H16" s="44">
        <v>3924130</v>
      </c>
      <c r="I16" s="44">
        <v>4153975.9999999995</v>
      </c>
      <c r="J16" s="44">
        <v>4301672</v>
      </c>
      <c r="K16" s="44">
        <v>3902820.0000000005</v>
      </c>
      <c r="L16" s="44">
        <v>4099256.0000000005</v>
      </c>
      <c r="M16" s="44">
        <v>4194630</v>
      </c>
      <c r="N16" s="44">
        <v>4108091.9999999986</v>
      </c>
      <c r="O16" s="44">
        <v>4171572.0000000005</v>
      </c>
      <c r="P16" s="44">
        <v>4314430</v>
      </c>
      <c r="Q16" s="44">
        <v>4370014</v>
      </c>
      <c r="R16" s="44">
        <v>4492196.3190895068</v>
      </c>
      <c r="S16" s="44">
        <v>4740262.3457968011</v>
      </c>
      <c r="T16" s="44">
        <v>4970263.5632383339</v>
      </c>
      <c r="U16" s="44">
        <v>5176346.2742560934</v>
      </c>
      <c r="V16" s="44">
        <v>5360394.3086067978</v>
      </c>
      <c r="W16" s="44">
        <v>5536984.8254871331</v>
      </c>
      <c r="X16" s="44">
        <v>5707433.8885522066</v>
      </c>
      <c r="Y16" s="44">
        <v>5868279.262801311</v>
      </c>
      <c r="Z16" s="44">
        <v>5981382.2131933654</v>
      </c>
      <c r="AA16" s="44">
        <v>6095422.0281992359</v>
      </c>
      <c r="AB16" s="44">
        <v>6217485.2124671526</v>
      </c>
      <c r="AC16" s="44">
        <v>6347423.6511233291</v>
      </c>
      <c r="AD16" s="44">
        <v>6483973.8001647117</v>
      </c>
      <c r="AE16" s="44">
        <v>6614689.0065336954</v>
      </c>
      <c r="AF16" s="44">
        <v>6744990.4226736519</v>
      </c>
      <c r="AG16" s="44">
        <v>6879817.8957451209</v>
      </c>
      <c r="AH16" s="44">
        <v>6998715.3355308566</v>
      </c>
      <c r="AI16" s="44">
        <v>7114441.7171926517</v>
      </c>
      <c r="AJ16" s="44">
        <v>7221667.3402111754</v>
      </c>
      <c r="AK16" s="44">
        <v>7328559.4365853146</v>
      </c>
      <c r="AL16" s="44">
        <v>7439693.7395994859</v>
      </c>
      <c r="AM16" s="44">
        <v>7546687.7724806275</v>
      </c>
      <c r="AN16" s="44">
        <v>7685747.1246783026</v>
      </c>
      <c r="AO16" s="44">
        <v>7792039.1601001592</v>
      </c>
      <c r="AP16" s="44">
        <v>7903719.0457040649</v>
      </c>
      <c r="AQ16" s="44">
        <v>8025689.9586353227</v>
      </c>
      <c r="AR16" s="44">
        <v>8155114.3823876083</v>
      </c>
      <c r="AS16" s="44">
        <v>8276499.5890544076</v>
      </c>
      <c r="AT16" s="44">
        <v>8392849.3713129126</v>
      </c>
      <c r="AU16" s="44">
        <v>8533609.523060983</v>
      </c>
      <c r="AV16" s="44">
        <v>8672538.7723634578</v>
      </c>
      <c r="AW16" s="44">
        <v>8788100.564426491</v>
      </c>
      <c r="AX16" s="44">
        <v>8928242.7027003523</v>
      </c>
      <c r="AY16" s="44">
        <v>9064306.9512647577</v>
      </c>
      <c r="AZ16" s="44">
        <v>9200454.0102022123</v>
      </c>
    </row>
    <row r="17" spans="1:52" x14ac:dyDescent="0.25">
      <c r="A17" s="37" t="s">
        <v>94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x14ac:dyDescent="0.25">
      <c r="A18" s="39" t="s">
        <v>82</v>
      </c>
      <c r="B18" s="40">
        <v>28201448.179047562</v>
      </c>
      <c r="C18" s="40">
        <v>29050357.880825322</v>
      </c>
      <c r="D18" s="40">
        <v>29540041.210927226</v>
      </c>
      <c r="E18" s="40">
        <v>30109832.241383344</v>
      </c>
      <c r="F18" s="40">
        <v>30826229.856754202</v>
      </c>
      <c r="G18" s="40">
        <v>31523023.338508099</v>
      </c>
      <c r="H18" s="40">
        <v>32285538.733455695</v>
      </c>
      <c r="I18" s="40">
        <v>33562870.694916643</v>
      </c>
      <c r="J18" s="40">
        <v>33888264.90327166</v>
      </c>
      <c r="K18" s="40">
        <v>33498389.55668062</v>
      </c>
      <c r="L18" s="40">
        <v>33627256.966098927</v>
      </c>
      <c r="M18" s="40">
        <v>33769849.45298817</v>
      </c>
      <c r="N18" s="40">
        <v>33437863.31172666</v>
      </c>
      <c r="O18" s="40">
        <v>33608208.470376797</v>
      </c>
      <c r="P18" s="40">
        <v>34200762.581494287</v>
      </c>
      <c r="Q18" s="40">
        <v>35084305.991468422</v>
      </c>
      <c r="R18" s="40">
        <v>35901968</v>
      </c>
      <c r="S18" s="40">
        <v>36909062</v>
      </c>
      <c r="T18" s="40">
        <v>37822806</v>
      </c>
      <c r="U18" s="40">
        <v>38603984</v>
      </c>
      <c r="V18" s="40">
        <v>39321131</v>
      </c>
      <c r="W18" s="40">
        <v>39954000</v>
      </c>
      <c r="X18" s="40">
        <v>40483047</v>
      </c>
      <c r="Y18" s="40">
        <v>40972483</v>
      </c>
      <c r="Z18" s="40">
        <v>41420160</v>
      </c>
      <c r="AA18" s="40">
        <v>41842494</v>
      </c>
      <c r="AB18" s="40">
        <v>42215659</v>
      </c>
      <c r="AC18" s="40">
        <v>42547153</v>
      </c>
      <c r="AD18" s="40">
        <v>42859605</v>
      </c>
      <c r="AE18" s="40">
        <v>43170111</v>
      </c>
      <c r="AF18" s="40">
        <v>43504501</v>
      </c>
      <c r="AG18" s="40">
        <v>43849369</v>
      </c>
      <c r="AH18" s="40">
        <v>44196287</v>
      </c>
      <c r="AI18" s="40">
        <v>44509130</v>
      </c>
      <c r="AJ18" s="40">
        <v>44830502</v>
      </c>
      <c r="AK18" s="40">
        <v>45164722</v>
      </c>
      <c r="AL18" s="40">
        <v>45514184</v>
      </c>
      <c r="AM18" s="40">
        <v>45875419</v>
      </c>
      <c r="AN18" s="40">
        <v>46248654</v>
      </c>
      <c r="AO18" s="40">
        <v>46637818</v>
      </c>
      <c r="AP18" s="40">
        <v>47040557</v>
      </c>
      <c r="AQ18" s="40">
        <v>47464910</v>
      </c>
      <c r="AR18" s="40">
        <v>47913594</v>
      </c>
      <c r="AS18" s="40">
        <v>48378699</v>
      </c>
      <c r="AT18" s="40">
        <v>48863841</v>
      </c>
      <c r="AU18" s="40">
        <v>49369762</v>
      </c>
      <c r="AV18" s="40">
        <v>49893220</v>
      </c>
      <c r="AW18" s="40">
        <v>50422091</v>
      </c>
      <c r="AX18" s="40">
        <v>50967811</v>
      </c>
      <c r="AY18" s="40">
        <v>51542414</v>
      </c>
      <c r="AZ18" s="40">
        <v>52156647</v>
      </c>
    </row>
    <row r="19" spans="1:52" x14ac:dyDescent="0.25">
      <c r="A19" s="43" t="s">
        <v>95</v>
      </c>
      <c r="B19" s="44">
        <v>22894199</v>
      </c>
      <c r="C19" s="44">
        <v>23651287</v>
      </c>
      <c r="D19" s="44">
        <v>24043841</v>
      </c>
      <c r="E19" s="44">
        <v>24574075</v>
      </c>
      <c r="F19" s="44">
        <v>25255875</v>
      </c>
      <c r="G19" s="44">
        <v>25916468</v>
      </c>
      <c r="H19" s="44">
        <v>26555673</v>
      </c>
      <c r="I19" s="44">
        <v>27819515</v>
      </c>
      <c r="J19" s="44">
        <v>28067306</v>
      </c>
      <c r="K19" s="44">
        <v>27733367</v>
      </c>
      <c r="L19" s="44">
        <v>27890843</v>
      </c>
      <c r="M19" s="44">
        <v>27995901</v>
      </c>
      <c r="N19" s="44">
        <v>27734174</v>
      </c>
      <c r="O19" s="44">
        <v>27887887</v>
      </c>
      <c r="P19" s="44">
        <v>28400895</v>
      </c>
      <c r="Q19" s="44">
        <v>29147375</v>
      </c>
      <c r="R19" s="44">
        <v>29688815</v>
      </c>
      <c r="S19" s="44">
        <v>30447295</v>
      </c>
      <c r="T19" s="44">
        <v>31170528</v>
      </c>
      <c r="U19" s="44">
        <v>31809169</v>
      </c>
      <c r="V19" s="44">
        <v>32409449</v>
      </c>
      <c r="W19" s="44">
        <v>32946552</v>
      </c>
      <c r="X19" s="44">
        <v>33398962</v>
      </c>
      <c r="Y19" s="44">
        <v>33815750</v>
      </c>
      <c r="Z19" s="44">
        <v>34194387</v>
      </c>
      <c r="AA19" s="44">
        <v>34548138</v>
      </c>
      <c r="AB19" s="44">
        <v>34854238</v>
      </c>
      <c r="AC19" s="44">
        <v>35125204</v>
      </c>
      <c r="AD19" s="44">
        <v>35383255</v>
      </c>
      <c r="AE19" s="44">
        <v>35644284</v>
      </c>
      <c r="AF19" s="44">
        <v>35932086</v>
      </c>
      <c r="AG19" s="44">
        <v>36231782</v>
      </c>
      <c r="AH19" s="44">
        <v>36529554</v>
      </c>
      <c r="AI19" s="44">
        <v>36797520</v>
      </c>
      <c r="AJ19" s="44">
        <v>37072012</v>
      </c>
      <c r="AK19" s="44">
        <v>37357790</v>
      </c>
      <c r="AL19" s="44">
        <v>37657532</v>
      </c>
      <c r="AM19" s="44">
        <v>37968506</v>
      </c>
      <c r="AN19" s="44">
        <v>38290878</v>
      </c>
      <c r="AO19" s="44">
        <v>38628446</v>
      </c>
      <c r="AP19" s="44">
        <v>38981568</v>
      </c>
      <c r="AQ19" s="44">
        <v>39354151</v>
      </c>
      <c r="AR19" s="44">
        <v>39749002</v>
      </c>
      <c r="AS19" s="44">
        <v>40156352</v>
      </c>
      <c r="AT19" s="44">
        <v>40581219</v>
      </c>
      <c r="AU19" s="44">
        <v>41024681</v>
      </c>
      <c r="AV19" s="44">
        <v>41485857</v>
      </c>
      <c r="AW19" s="44">
        <v>41951656</v>
      </c>
      <c r="AX19" s="44">
        <v>42433451</v>
      </c>
      <c r="AY19" s="44">
        <v>42942842</v>
      </c>
      <c r="AZ19" s="44">
        <v>43490302</v>
      </c>
    </row>
    <row r="20" spans="1:52" x14ac:dyDescent="0.25">
      <c r="A20" s="45" t="s">
        <v>96</v>
      </c>
      <c r="B20" s="46">
        <v>5307249.1790475631</v>
      </c>
      <c r="C20" s="46">
        <v>5399070.8808253231</v>
      </c>
      <c r="D20" s="46">
        <v>5496200.2109272266</v>
      </c>
      <c r="E20" s="46">
        <v>5535757.2413833458</v>
      </c>
      <c r="F20" s="46">
        <v>5570354.8567542015</v>
      </c>
      <c r="G20" s="46">
        <v>5606555.3385081002</v>
      </c>
      <c r="H20" s="46">
        <v>5729865.7334556961</v>
      </c>
      <c r="I20" s="46">
        <v>5743355.6949166423</v>
      </c>
      <c r="J20" s="46">
        <v>5820958.9032716565</v>
      </c>
      <c r="K20" s="46">
        <v>5765022.5566806216</v>
      </c>
      <c r="L20" s="46">
        <v>5736413.9660989251</v>
      </c>
      <c r="M20" s="46">
        <v>5773948.4529881692</v>
      </c>
      <c r="N20" s="46">
        <v>5703689.3117266577</v>
      </c>
      <c r="O20" s="46">
        <v>5720321.4703767998</v>
      </c>
      <c r="P20" s="46">
        <v>5799867.5814942904</v>
      </c>
      <c r="Q20" s="46">
        <v>5936930.9914684212</v>
      </c>
      <c r="R20" s="46">
        <v>6213153</v>
      </c>
      <c r="S20" s="46">
        <v>6461767</v>
      </c>
      <c r="T20" s="46">
        <v>6652278</v>
      </c>
      <c r="U20" s="46">
        <v>6794815</v>
      </c>
      <c r="V20" s="46">
        <v>6911682</v>
      </c>
      <c r="W20" s="46">
        <v>7007448</v>
      </c>
      <c r="X20" s="46">
        <v>7084085</v>
      </c>
      <c r="Y20" s="46">
        <v>7156733</v>
      </c>
      <c r="Z20" s="46">
        <v>7225773</v>
      </c>
      <c r="AA20" s="46">
        <v>7294356</v>
      </c>
      <c r="AB20" s="46">
        <v>7361421</v>
      </c>
      <c r="AC20" s="46">
        <v>7421949</v>
      </c>
      <c r="AD20" s="46">
        <v>7476350</v>
      </c>
      <c r="AE20" s="46">
        <v>7525827</v>
      </c>
      <c r="AF20" s="46">
        <v>7572415</v>
      </c>
      <c r="AG20" s="46">
        <v>7617587</v>
      </c>
      <c r="AH20" s="46">
        <v>7666733</v>
      </c>
      <c r="AI20" s="46">
        <v>7711610</v>
      </c>
      <c r="AJ20" s="46">
        <v>7758490</v>
      </c>
      <c r="AK20" s="46">
        <v>7806932</v>
      </c>
      <c r="AL20" s="46">
        <v>7856652</v>
      </c>
      <c r="AM20" s="46">
        <v>7906913</v>
      </c>
      <c r="AN20" s="46">
        <v>7957776</v>
      </c>
      <c r="AO20" s="46">
        <v>8009372</v>
      </c>
      <c r="AP20" s="46">
        <v>8058989</v>
      </c>
      <c r="AQ20" s="46">
        <v>8110759</v>
      </c>
      <c r="AR20" s="46">
        <v>8164592</v>
      </c>
      <c r="AS20" s="46">
        <v>8222347</v>
      </c>
      <c r="AT20" s="46">
        <v>8282622</v>
      </c>
      <c r="AU20" s="46">
        <v>8345081</v>
      </c>
      <c r="AV20" s="46">
        <v>8407363</v>
      </c>
      <c r="AW20" s="46">
        <v>8470435</v>
      </c>
      <c r="AX20" s="46">
        <v>8534360</v>
      </c>
      <c r="AY20" s="46">
        <v>8599572</v>
      </c>
      <c r="AZ20" s="46">
        <v>8666345</v>
      </c>
    </row>
    <row r="21" spans="1:52" x14ac:dyDescent="0.25">
      <c r="A21" s="39" t="s">
        <v>97</v>
      </c>
      <c r="B21" s="46">
        <v>5361.5</v>
      </c>
      <c r="C21" s="46">
        <v>5423.5</v>
      </c>
      <c r="D21" s="46">
        <v>5540</v>
      </c>
      <c r="E21" s="46">
        <v>5655</v>
      </c>
      <c r="F21" s="46">
        <v>5987</v>
      </c>
      <c r="G21" s="46">
        <v>6127.5</v>
      </c>
      <c r="H21" s="46">
        <v>6285</v>
      </c>
      <c r="I21" s="46">
        <v>6421</v>
      </c>
      <c r="J21" s="46">
        <v>6476.5</v>
      </c>
      <c r="K21" s="46">
        <v>6232</v>
      </c>
      <c r="L21" s="46">
        <v>6201</v>
      </c>
      <c r="M21" s="46">
        <v>6230</v>
      </c>
      <c r="N21" s="46">
        <v>6085</v>
      </c>
      <c r="O21" s="46">
        <v>5916.5</v>
      </c>
      <c r="P21" s="46">
        <v>5826.5</v>
      </c>
      <c r="Q21" s="46">
        <v>5758</v>
      </c>
      <c r="R21" s="46">
        <v>5743.3653587492317</v>
      </c>
      <c r="S21" s="46">
        <v>5907.4948474616849</v>
      </c>
      <c r="T21" s="46">
        <v>6077.8812616111318</v>
      </c>
      <c r="U21" s="46">
        <v>6227.4027076359134</v>
      </c>
      <c r="V21" s="46">
        <v>6357.0408667944475</v>
      </c>
      <c r="W21" s="46">
        <v>6476.519492106785</v>
      </c>
      <c r="X21" s="46">
        <v>6587.7993963223707</v>
      </c>
      <c r="Y21" s="46">
        <v>6686.3898235339175</v>
      </c>
      <c r="Z21" s="46">
        <v>6781.1316787234955</v>
      </c>
      <c r="AA21" s="46">
        <v>6873.1551680563707</v>
      </c>
      <c r="AB21" s="46">
        <v>6963.844669469021</v>
      </c>
      <c r="AC21" s="46">
        <v>7054.4549689583055</v>
      </c>
      <c r="AD21" s="46">
        <v>7145.173078090761</v>
      </c>
      <c r="AE21" s="46">
        <v>7235.8375471560039</v>
      </c>
      <c r="AF21" s="46">
        <v>7326.370537606208</v>
      </c>
      <c r="AG21" s="46">
        <v>7403.1872844778445</v>
      </c>
      <c r="AH21" s="46">
        <v>7477.4957777561294</v>
      </c>
      <c r="AI21" s="46">
        <v>7552.2157131368567</v>
      </c>
      <c r="AJ21" s="46">
        <v>7626.9274865939551</v>
      </c>
      <c r="AK21" s="46">
        <v>7703.2345109299731</v>
      </c>
      <c r="AL21" s="46">
        <v>7777.6834201014744</v>
      </c>
      <c r="AM21" s="46">
        <v>7853.7060173631344</v>
      </c>
      <c r="AN21" s="46">
        <v>7931.1758713067447</v>
      </c>
      <c r="AO21" s="46">
        <v>8009.7639609402349</v>
      </c>
      <c r="AP21" s="46">
        <v>8090.7412637372154</v>
      </c>
      <c r="AQ21" s="46">
        <v>8175.0677016425052</v>
      </c>
      <c r="AR21" s="46">
        <v>8259.3477518718792</v>
      </c>
      <c r="AS21" s="46">
        <v>8345.2258993017222</v>
      </c>
      <c r="AT21" s="46">
        <v>8431.661590696378</v>
      </c>
      <c r="AU21" s="46">
        <v>8519.5342103647072</v>
      </c>
      <c r="AV21" s="46">
        <v>8604.9986219526036</v>
      </c>
      <c r="AW21" s="46">
        <v>8691.0206894672283</v>
      </c>
      <c r="AX21" s="46">
        <v>8777.0050819239932</v>
      </c>
      <c r="AY21" s="46">
        <v>8862.8911084031497</v>
      </c>
      <c r="AZ21" s="46">
        <v>8949.271012640138</v>
      </c>
    </row>
    <row r="22" spans="1:52" x14ac:dyDescent="0.25">
      <c r="A22" s="39" t="s">
        <v>90</v>
      </c>
      <c r="B22" s="40">
        <v>600208</v>
      </c>
      <c r="C22" s="40">
        <v>582084</v>
      </c>
      <c r="D22" s="40">
        <v>571706</v>
      </c>
      <c r="E22" s="40">
        <v>596004</v>
      </c>
      <c r="F22" s="40">
        <v>637824</v>
      </c>
      <c r="G22" s="40">
        <v>656002</v>
      </c>
      <c r="H22" s="40">
        <v>724072</v>
      </c>
      <c r="I22" s="40">
        <v>764262</v>
      </c>
      <c r="J22" s="40">
        <v>784656</v>
      </c>
      <c r="K22" s="40">
        <v>695984</v>
      </c>
      <c r="L22" s="40">
        <v>749104</v>
      </c>
      <c r="M22" s="40">
        <v>762982</v>
      </c>
      <c r="N22" s="40">
        <v>755940</v>
      </c>
      <c r="O22" s="40">
        <v>765178</v>
      </c>
      <c r="P22" s="40">
        <v>776653.99999999988</v>
      </c>
      <c r="Q22" s="40">
        <v>808482</v>
      </c>
      <c r="R22" s="40">
        <v>850093.80714012985</v>
      </c>
      <c r="S22" s="40">
        <v>905732.67026914831</v>
      </c>
      <c r="T22" s="40">
        <v>963433.59951237449</v>
      </c>
      <c r="U22" s="40">
        <v>1017905.1585748307</v>
      </c>
      <c r="V22" s="40">
        <v>1069044.4236259428</v>
      </c>
      <c r="W22" s="40">
        <v>1120445.068197438</v>
      </c>
      <c r="X22" s="40">
        <v>1169047.0692671081</v>
      </c>
      <c r="Y22" s="40">
        <v>1216859.0770597039</v>
      </c>
      <c r="Z22" s="40">
        <v>1257973.5770309875</v>
      </c>
      <c r="AA22" s="40">
        <v>1302181.6348534632</v>
      </c>
      <c r="AB22" s="40">
        <v>1350458.1741881373</v>
      </c>
      <c r="AC22" s="40">
        <v>1402837.1885786818</v>
      </c>
      <c r="AD22" s="40">
        <v>1457938.724933859</v>
      </c>
      <c r="AE22" s="40">
        <v>1512728.2558326311</v>
      </c>
      <c r="AF22" s="40">
        <v>1568535.0423313756</v>
      </c>
      <c r="AG22" s="40">
        <v>1626344.225856191</v>
      </c>
      <c r="AH22" s="40">
        <v>1679535.5978625957</v>
      </c>
      <c r="AI22" s="40">
        <v>1732133.5928445724</v>
      </c>
      <c r="AJ22" s="40">
        <v>1784737.2832118468</v>
      </c>
      <c r="AK22" s="40">
        <v>1834092.2264456912</v>
      </c>
      <c r="AL22" s="40">
        <v>1888345.9424180905</v>
      </c>
      <c r="AM22" s="40">
        <v>1943490.8989654547</v>
      </c>
      <c r="AN22" s="40">
        <v>2017176.5006654032</v>
      </c>
      <c r="AO22" s="40">
        <v>2082934.1161513417</v>
      </c>
      <c r="AP22" s="40">
        <v>2149625.2811749917</v>
      </c>
      <c r="AQ22" s="40">
        <v>2220172.7144618598</v>
      </c>
      <c r="AR22" s="40">
        <v>2292101.6810090975</v>
      </c>
      <c r="AS22" s="40">
        <v>2361300.4816872547</v>
      </c>
      <c r="AT22" s="40">
        <v>2429551.5814311597</v>
      </c>
      <c r="AU22" s="40">
        <v>2506607.0212058043</v>
      </c>
      <c r="AV22" s="40">
        <v>2582920.7971521895</v>
      </c>
      <c r="AW22" s="40">
        <v>2650070.821435038</v>
      </c>
      <c r="AX22" s="40">
        <v>2725441.3766150819</v>
      </c>
      <c r="AY22" s="40">
        <v>2792845.4786015465</v>
      </c>
      <c r="AZ22" s="40">
        <v>2857657.3802103144</v>
      </c>
    </row>
    <row r="23" spans="1:52" x14ac:dyDescent="0.25">
      <c r="A23" s="41" t="s">
        <v>98</v>
      </c>
      <c r="B23" s="42">
        <v>339994</v>
      </c>
      <c r="C23" s="42">
        <v>324324</v>
      </c>
      <c r="D23" s="42">
        <v>311092</v>
      </c>
      <c r="E23" s="42">
        <v>319067.99999999994</v>
      </c>
      <c r="F23" s="42">
        <v>334827.99999999994</v>
      </c>
      <c r="G23" s="42">
        <v>342158</v>
      </c>
      <c r="H23" s="42">
        <v>379724</v>
      </c>
      <c r="I23" s="42">
        <v>398103.99999999994</v>
      </c>
      <c r="J23" s="42">
        <v>402808</v>
      </c>
      <c r="K23" s="42">
        <v>361990</v>
      </c>
      <c r="L23" s="42">
        <v>360234</v>
      </c>
      <c r="M23" s="42">
        <v>353864</v>
      </c>
      <c r="N23" s="42">
        <v>351830</v>
      </c>
      <c r="O23" s="42">
        <v>344266</v>
      </c>
      <c r="P23" s="42">
        <v>348139.99999999994</v>
      </c>
      <c r="Q23" s="42">
        <v>358013.99999999994</v>
      </c>
      <c r="R23" s="42">
        <v>379951.80241447728</v>
      </c>
      <c r="S23" s="42">
        <v>410589.91277869308</v>
      </c>
      <c r="T23" s="42">
        <v>441977.40615555947</v>
      </c>
      <c r="U23" s="42">
        <v>471364.10217744583</v>
      </c>
      <c r="V23" s="42">
        <v>499056.16254774295</v>
      </c>
      <c r="W23" s="42">
        <v>527393.9857880529</v>
      </c>
      <c r="X23" s="42">
        <v>553866.4999402673</v>
      </c>
      <c r="Y23" s="42">
        <v>579984.77039877593</v>
      </c>
      <c r="Z23" s="42">
        <v>606521.48768702638</v>
      </c>
      <c r="AA23" s="42">
        <v>633913.69348213379</v>
      </c>
      <c r="AB23" s="42">
        <v>663912.00278383144</v>
      </c>
      <c r="AC23" s="42">
        <v>696642.08425369323</v>
      </c>
      <c r="AD23" s="42">
        <v>730571.60921358818</v>
      </c>
      <c r="AE23" s="42">
        <v>765164.39859443286</v>
      </c>
      <c r="AF23" s="42">
        <v>800480.83894234989</v>
      </c>
      <c r="AG23" s="42">
        <v>837810.66625657387</v>
      </c>
      <c r="AH23" s="42">
        <v>871931.76622046623</v>
      </c>
      <c r="AI23" s="42">
        <v>906568.38769230945</v>
      </c>
      <c r="AJ23" s="42">
        <v>941975.87600152963</v>
      </c>
      <c r="AK23" s="42">
        <v>976684.70181517536</v>
      </c>
      <c r="AL23" s="42">
        <v>1014160.6268614928</v>
      </c>
      <c r="AM23" s="42">
        <v>1052712.7560761045</v>
      </c>
      <c r="AN23" s="42">
        <v>1101635.6987019875</v>
      </c>
      <c r="AO23" s="42">
        <v>1145905.6656936021</v>
      </c>
      <c r="AP23" s="42">
        <v>1189420.0904398044</v>
      </c>
      <c r="AQ23" s="42">
        <v>1233970.0484638591</v>
      </c>
      <c r="AR23" s="42">
        <v>1278431.6160837957</v>
      </c>
      <c r="AS23" s="42">
        <v>1322689.8700434854</v>
      </c>
      <c r="AT23" s="42">
        <v>1365977.8726340276</v>
      </c>
      <c r="AU23" s="42">
        <v>1415003.2801075864</v>
      </c>
      <c r="AV23" s="42">
        <v>1463478.0319615148</v>
      </c>
      <c r="AW23" s="42">
        <v>1506385.8960809689</v>
      </c>
      <c r="AX23" s="42">
        <v>1553189.4773685925</v>
      </c>
      <c r="AY23" s="42">
        <v>1594548.7347577554</v>
      </c>
      <c r="AZ23" s="42">
        <v>1634019.7614318891</v>
      </c>
    </row>
    <row r="24" spans="1:52" x14ac:dyDescent="0.25">
      <c r="A24" s="45" t="s">
        <v>93</v>
      </c>
      <c r="B24" s="46">
        <v>260214</v>
      </c>
      <c r="C24" s="46">
        <v>257760</v>
      </c>
      <c r="D24" s="46">
        <v>260614</v>
      </c>
      <c r="E24" s="46">
        <v>276936</v>
      </c>
      <c r="F24" s="46">
        <v>302996</v>
      </c>
      <c r="G24" s="46">
        <v>313844</v>
      </c>
      <c r="H24" s="46">
        <v>344348</v>
      </c>
      <c r="I24" s="46">
        <v>366158</v>
      </c>
      <c r="J24" s="46">
        <v>381848</v>
      </c>
      <c r="K24" s="46">
        <v>333994</v>
      </c>
      <c r="L24" s="46">
        <v>388870</v>
      </c>
      <c r="M24" s="46">
        <v>409118</v>
      </c>
      <c r="N24" s="46">
        <v>404110.00000000006</v>
      </c>
      <c r="O24" s="46">
        <v>420911.99999999994</v>
      </c>
      <c r="P24" s="46">
        <v>428513.99999999994</v>
      </c>
      <c r="Q24" s="46">
        <v>450468</v>
      </c>
      <c r="R24" s="46">
        <v>470142.00472565263</v>
      </c>
      <c r="S24" s="46">
        <v>495142.75749045523</v>
      </c>
      <c r="T24" s="46">
        <v>521456.19335681497</v>
      </c>
      <c r="U24" s="46">
        <v>546541.05639738496</v>
      </c>
      <c r="V24" s="46">
        <v>569988.26107819995</v>
      </c>
      <c r="W24" s="46">
        <v>593051.08240938501</v>
      </c>
      <c r="X24" s="46">
        <v>615180.56932684081</v>
      </c>
      <c r="Y24" s="46">
        <v>636874.30666092806</v>
      </c>
      <c r="Z24" s="46">
        <v>651452.0893439611</v>
      </c>
      <c r="AA24" s="46">
        <v>668267.94137132925</v>
      </c>
      <c r="AB24" s="46">
        <v>686546.17140430585</v>
      </c>
      <c r="AC24" s="46">
        <v>706195.10432498856</v>
      </c>
      <c r="AD24" s="46">
        <v>727367.11572027078</v>
      </c>
      <c r="AE24" s="46">
        <v>747563.8572381984</v>
      </c>
      <c r="AF24" s="46">
        <v>768054.20338902588</v>
      </c>
      <c r="AG24" s="46">
        <v>788533.55959961703</v>
      </c>
      <c r="AH24" s="46">
        <v>807603.83164212934</v>
      </c>
      <c r="AI24" s="46">
        <v>825565.20515226282</v>
      </c>
      <c r="AJ24" s="46">
        <v>842761.40721031709</v>
      </c>
      <c r="AK24" s="46">
        <v>857407.52463051572</v>
      </c>
      <c r="AL24" s="46">
        <v>874185.31555659778</v>
      </c>
      <c r="AM24" s="46">
        <v>890778.14288935007</v>
      </c>
      <c r="AN24" s="46">
        <v>915540.8019634157</v>
      </c>
      <c r="AO24" s="46">
        <v>937028.45045773953</v>
      </c>
      <c r="AP24" s="46">
        <v>960205.19073518738</v>
      </c>
      <c r="AQ24" s="46">
        <v>986202.66599800065</v>
      </c>
      <c r="AR24" s="46">
        <v>1013670.0649253019</v>
      </c>
      <c r="AS24" s="46">
        <v>1038610.6116437694</v>
      </c>
      <c r="AT24" s="46">
        <v>1063573.7087971324</v>
      </c>
      <c r="AU24" s="46">
        <v>1091603.7410982181</v>
      </c>
      <c r="AV24" s="46">
        <v>1119442.7651906749</v>
      </c>
      <c r="AW24" s="46">
        <v>1143684.9253540691</v>
      </c>
      <c r="AX24" s="46">
        <v>1172251.8992464894</v>
      </c>
      <c r="AY24" s="46">
        <v>1198296.7438437911</v>
      </c>
      <c r="AZ24" s="46">
        <v>1223637.6187784253</v>
      </c>
    </row>
    <row r="25" spans="1:52" x14ac:dyDescent="0.25">
      <c r="A25" s="39" t="s">
        <v>99</v>
      </c>
      <c r="B25" s="47">
        <v>1602.3358663664608</v>
      </c>
      <c r="C25" s="47">
        <v>1650.6484918185593</v>
      </c>
      <c r="D25" s="47">
        <v>1670.8751030291528</v>
      </c>
      <c r="E25" s="47">
        <v>1816.2772392020827</v>
      </c>
      <c r="F25" s="47">
        <v>1838.1477854496238</v>
      </c>
      <c r="G25" s="47">
        <v>1934.7351721896407</v>
      </c>
      <c r="H25" s="47">
        <v>2102.6897820410827</v>
      </c>
      <c r="I25" s="47">
        <v>2066.6123050930119</v>
      </c>
      <c r="J25" s="47">
        <v>1931.0454538325034</v>
      </c>
      <c r="K25" s="47">
        <v>1911.8676774102669</v>
      </c>
      <c r="L25" s="47">
        <v>1925.828685465468</v>
      </c>
      <c r="M25" s="47">
        <v>1888.899396167214</v>
      </c>
      <c r="N25" s="47">
        <v>1859.037011435058</v>
      </c>
      <c r="O25" s="47">
        <v>1782.791747604741</v>
      </c>
      <c r="P25" s="47">
        <v>1753.5676859548844</v>
      </c>
      <c r="Q25" s="47">
        <v>1816.1638472358504</v>
      </c>
      <c r="R25" s="47">
        <v>1848.6959536401077</v>
      </c>
      <c r="S25" s="47">
        <v>1890.1246276315137</v>
      </c>
      <c r="T25" s="47">
        <v>1929.1871587260148</v>
      </c>
      <c r="U25" s="47">
        <v>1963.8278320247416</v>
      </c>
      <c r="V25" s="47">
        <v>1994.7857105524517</v>
      </c>
      <c r="W25" s="47">
        <v>2022.5508526849119</v>
      </c>
      <c r="X25" s="47">
        <v>2047.6143105111018</v>
      </c>
      <c r="Y25" s="47">
        <v>2075.2154044556173</v>
      </c>
      <c r="Z25" s="47">
        <v>2100.916014188258</v>
      </c>
      <c r="AA25" s="47">
        <v>2125.5839341346727</v>
      </c>
      <c r="AB25" s="47">
        <v>2149.5949015501815</v>
      </c>
      <c r="AC25" s="47">
        <v>2173.128582006213</v>
      </c>
      <c r="AD25" s="47">
        <v>2196.3776252647258</v>
      </c>
      <c r="AE25" s="47">
        <v>2219.3561276889277</v>
      </c>
      <c r="AF25" s="47">
        <v>2242.0274835694363</v>
      </c>
      <c r="AG25" s="47">
        <v>2264.2885164465351</v>
      </c>
      <c r="AH25" s="47">
        <v>2286.427581803031</v>
      </c>
      <c r="AI25" s="47">
        <v>2307.1643585821548</v>
      </c>
      <c r="AJ25" s="47">
        <v>2328.1945006753404</v>
      </c>
      <c r="AK25" s="47">
        <v>2349.2582116934987</v>
      </c>
      <c r="AL25" s="47">
        <v>2370.5983746782049</v>
      </c>
      <c r="AM25" s="47">
        <v>2392.3798094458052</v>
      </c>
      <c r="AN25" s="47">
        <v>2414.167599076146</v>
      </c>
      <c r="AO25" s="47">
        <v>2436.9883439532696</v>
      </c>
      <c r="AP25" s="47">
        <v>2460.7631706445809</v>
      </c>
      <c r="AQ25" s="47">
        <v>2485.3087275243001</v>
      </c>
      <c r="AR25" s="47">
        <v>2509.9925891735211</v>
      </c>
      <c r="AS25" s="47">
        <v>2535.6044879373962</v>
      </c>
      <c r="AT25" s="47">
        <v>2562.0205806536915</v>
      </c>
      <c r="AU25" s="47">
        <v>2589.6531853659162</v>
      </c>
      <c r="AV25" s="47">
        <v>2618.3881990555042</v>
      </c>
      <c r="AW25" s="47">
        <v>2647.6340249471323</v>
      </c>
      <c r="AX25" s="47">
        <v>2677.0756488425704</v>
      </c>
      <c r="AY25" s="47">
        <v>2706.9799491216995</v>
      </c>
      <c r="AZ25" s="47">
        <v>2737.3005870091629</v>
      </c>
    </row>
    <row r="26" spans="1:52" x14ac:dyDescent="0.25">
      <c r="A26" s="43" t="s">
        <v>100</v>
      </c>
      <c r="B26" s="48">
        <v>936.93658815081994</v>
      </c>
      <c r="C26" s="48">
        <v>975.15464794521154</v>
      </c>
      <c r="D26" s="48">
        <v>983.99292557647186</v>
      </c>
      <c r="E26" s="48">
        <v>1057.8274808262165</v>
      </c>
      <c r="F26" s="48">
        <v>1081.9735121499584</v>
      </c>
      <c r="G26" s="48">
        <v>1125.7827746816024</v>
      </c>
      <c r="H26" s="48">
        <v>1286.0020552796964</v>
      </c>
      <c r="I26" s="48">
        <v>1237.1102493266558</v>
      </c>
      <c r="J26" s="48">
        <v>1084.3710217799203</v>
      </c>
      <c r="K26" s="48">
        <v>1076.1599915319657</v>
      </c>
      <c r="L26" s="48">
        <v>1067.26382696633</v>
      </c>
      <c r="M26" s="48">
        <v>1024.1145102101418</v>
      </c>
      <c r="N26" s="48">
        <v>996.0549662726113</v>
      </c>
      <c r="O26" s="48">
        <v>919.89620494785231</v>
      </c>
      <c r="P26" s="48">
        <v>886.72069638061407</v>
      </c>
      <c r="Q26" s="48">
        <v>889.17291572099248</v>
      </c>
      <c r="R26" s="48">
        <v>899.25775902703811</v>
      </c>
      <c r="S26" s="48">
        <v>912.48024028958105</v>
      </c>
      <c r="T26" s="48">
        <v>925.12554320207732</v>
      </c>
      <c r="U26" s="48">
        <v>935.87103215788238</v>
      </c>
      <c r="V26" s="48">
        <v>944.70209493978439</v>
      </c>
      <c r="W26" s="48">
        <v>952.39623384268975</v>
      </c>
      <c r="X26" s="48">
        <v>959.09896961608945</v>
      </c>
      <c r="Y26" s="48">
        <v>966.95093606795172</v>
      </c>
      <c r="Z26" s="48">
        <v>974.31039924577692</v>
      </c>
      <c r="AA26" s="48">
        <v>981.92513915826692</v>
      </c>
      <c r="AB26" s="48">
        <v>989.5287562867984</v>
      </c>
      <c r="AC26" s="48">
        <v>996.99821369132087</v>
      </c>
      <c r="AD26" s="48">
        <v>1004.3787079434341</v>
      </c>
      <c r="AE26" s="48">
        <v>1011.6921022649976</v>
      </c>
      <c r="AF26" s="48">
        <v>1019.0463306839886</v>
      </c>
      <c r="AG26" s="48">
        <v>1026.3835638507351</v>
      </c>
      <c r="AH26" s="48">
        <v>1033.7915274392219</v>
      </c>
      <c r="AI26" s="48">
        <v>1040.2676168882708</v>
      </c>
      <c r="AJ26" s="48">
        <v>1046.7766450689803</v>
      </c>
      <c r="AK26" s="48">
        <v>1053.2908159125091</v>
      </c>
      <c r="AL26" s="48">
        <v>1059.9305482207837</v>
      </c>
      <c r="AM26" s="48">
        <v>1066.6743874223896</v>
      </c>
      <c r="AN26" s="48">
        <v>1073.5385351283833</v>
      </c>
      <c r="AO26" s="48">
        <v>1080.6146494565319</v>
      </c>
      <c r="AP26" s="48">
        <v>1088.0604574017477</v>
      </c>
      <c r="AQ26" s="48">
        <v>1095.9901772166459</v>
      </c>
      <c r="AR26" s="48">
        <v>1103.9002070709348</v>
      </c>
      <c r="AS26" s="48">
        <v>1112.3840332425041</v>
      </c>
      <c r="AT26" s="48">
        <v>1121.4096603805581</v>
      </c>
      <c r="AU26" s="48">
        <v>1131.3595305160959</v>
      </c>
      <c r="AV26" s="48">
        <v>1141.8715573592924</v>
      </c>
      <c r="AW26" s="48">
        <v>1152.6868976808416</v>
      </c>
      <c r="AX26" s="48">
        <v>1163.8574542970671</v>
      </c>
      <c r="AY26" s="48">
        <v>1175.4285426073664</v>
      </c>
      <c r="AZ26" s="48">
        <v>1187.4263756501084</v>
      </c>
    </row>
    <row r="27" spans="1:52" x14ac:dyDescent="0.25">
      <c r="A27" s="45" t="s">
        <v>101</v>
      </c>
      <c r="B27" s="49">
        <v>665.39927821564072</v>
      </c>
      <c r="C27" s="49">
        <v>675.49384387334783</v>
      </c>
      <c r="D27" s="49">
        <v>686.88217745268093</v>
      </c>
      <c r="E27" s="49">
        <v>758.44975837586617</v>
      </c>
      <c r="F27" s="49">
        <v>756.17427329966551</v>
      </c>
      <c r="G27" s="49">
        <v>808.95239750803819</v>
      </c>
      <c r="H27" s="49">
        <v>816.68772676138644</v>
      </c>
      <c r="I27" s="49">
        <v>829.50205576635585</v>
      </c>
      <c r="J27" s="49">
        <v>846.67443205258326</v>
      </c>
      <c r="K27" s="49">
        <v>835.70768587830116</v>
      </c>
      <c r="L27" s="49">
        <v>858.56485849913793</v>
      </c>
      <c r="M27" s="49">
        <v>864.78488595707222</v>
      </c>
      <c r="N27" s="49">
        <v>862.98204516244664</v>
      </c>
      <c r="O27" s="49">
        <v>862.89554265688855</v>
      </c>
      <c r="P27" s="49">
        <v>866.84698957427031</v>
      </c>
      <c r="Q27" s="49">
        <v>926.99093151485795</v>
      </c>
      <c r="R27" s="49">
        <v>949.43819461306975</v>
      </c>
      <c r="S27" s="49">
        <v>977.64438734193277</v>
      </c>
      <c r="T27" s="49">
        <v>1004.0616155239373</v>
      </c>
      <c r="U27" s="49">
        <v>1027.9567998668592</v>
      </c>
      <c r="V27" s="49">
        <v>1050.0836156126675</v>
      </c>
      <c r="W27" s="49">
        <v>1070.1546188422221</v>
      </c>
      <c r="X27" s="49">
        <v>1088.5153408950123</v>
      </c>
      <c r="Y27" s="49">
        <v>1108.2644683876658</v>
      </c>
      <c r="Z27" s="49">
        <v>1126.6056149424812</v>
      </c>
      <c r="AA27" s="49">
        <v>1143.6587949764059</v>
      </c>
      <c r="AB27" s="49">
        <v>1160.0661452633831</v>
      </c>
      <c r="AC27" s="49">
        <v>1176.1303683148924</v>
      </c>
      <c r="AD27" s="49">
        <v>1191.9989173212916</v>
      </c>
      <c r="AE27" s="49">
        <v>1207.6640254239301</v>
      </c>
      <c r="AF27" s="49">
        <v>1222.9811528854475</v>
      </c>
      <c r="AG27" s="49">
        <v>1237.9049525958001</v>
      </c>
      <c r="AH27" s="49">
        <v>1252.6360543638093</v>
      </c>
      <c r="AI27" s="49">
        <v>1266.8967416938842</v>
      </c>
      <c r="AJ27" s="49">
        <v>1281.4178556063598</v>
      </c>
      <c r="AK27" s="49">
        <v>1295.9673957809896</v>
      </c>
      <c r="AL27" s="49">
        <v>1310.6678264574211</v>
      </c>
      <c r="AM27" s="49">
        <v>1325.7054220234154</v>
      </c>
      <c r="AN27" s="49">
        <v>1340.6290639477629</v>
      </c>
      <c r="AO27" s="49">
        <v>1356.3736944967377</v>
      </c>
      <c r="AP27" s="49">
        <v>1372.7027132428332</v>
      </c>
      <c r="AQ27" s="49">
        <v>1389.3185503076543</v>
      </c>
      <c r="AR27" s="49">
        <v>1406.0923821025865</v>
      </c>
      <c r="AS27" s="49">
        <v>1423.2204546948922</v>
      </c>
      <c r="AT27" s="49">
        <v>1440.6109202731332</v>
      </c>
      <c r="AU27" s="49">
        <v>1458.2936548498205</v>
      </c>
      <c r="AV27" s="49">
        <v>1476.5166416962118</v>
      </c>
      <c r="AW27" s="49">
        <v>1494.9471272662906</v>
      </c>
      <c r="AX27" s="49">
        <v>1513.2181945455031</v>
      </c>
      <c r="AY27" s="49">
        <v>1531.5514065143332</v>
      </c>
      <c r="AZ27" s="49">
        <v>1549.8742113590547</v>
      </c>
    </row>
    <row r="28" spans="1:52" x14ac:dyDescent="0.25">
      <c r="A28" s="50"/>
    </row>
    <row r="29" spans="1:52" x14ac:dyDescent="0.25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25">
      <c r="A30" s="35" t="s">
        <v>82</v>
      </c>
      <c r="B30" s="53">
        <v>256144294.17904755</v>
      </c>
      <c r="C30" s="53">
        <v>263427961.88082531</v>
      </c>
      <c r="D30" s="53">
        <v>268820935.21092725</v>
      </c>
      <c r="E30" s="53">
        <v>273658329.24138331</v>
      </c>
      <c r="F30" s="53">
        <v>278404118.85675418</v>
      </c>
      <c r="G30" s="53">
        <v>284589505.33850813</v>
      </c>
      <c r="H30" s="53">
        <v>291258991.73345572</v>
      </c>
      <c r="I30" s="53">
        <v>298753086.69491667</v>
      </c>
      <c r="J30" s="53">
        <v>303748883.90327168</v>
      </c>
      <c r="K30" s="53">
        <v>305611817.55668062</v>
      </c>
      <c r="L30" s="53">
        <v>310156348.9660989</v>
      </c>
      <c r="M30" s="53">
        <v>313582448.45298815</v>
      </c>
      <c r="N30" s="53">
        <v>314987025.31172669</v>
      </c>
      <c r="O30" s="53">
        <v>319608426.47037679</v>
      </c>
      <c r="P30" s="53">
        <v>323509058.58149427</v>
      </c>
      <c r="Q30" s="53">
        <v>327835506.99146843</v>
      </c>
      <c r="R30" s="53">
        <v>335775269</v>
      </c>
      <c r="S30" s="53">
        <v>343570810</v>
      </c>
      <c r="T30" s="53">
        <v>349879539</v>
      </c>
      <c r="U30" s="53">
        <v>355562885</v>
      </c>
      <c r="V30" s="53">
        <v>360425097</v>
      </c>
      <c r="W30" s="53">
        <v>365157751</v>
      </c>
      <c r="X30" s="53">
        <v>369807976</v>
      </c>
      <c r="Y30" s="53">
        <v>373954751</v>
      </c>
      <c r="Z30" s="53">
        <v>377654726</v>
      </c>
      <c r="AA30" s="53">
        <v>381147082</v>
      </c>
      <c r="AB30" s="53">
        <v>383904075</v>
      </c>
      <c r="AC30" s="53">
        <v>386270950</v>
      </c>
      <c r="AD30" s="53">
        <v>388695225</v>
      </c>
      <c r="AE30" s="53">
        <v>391018554</v>
      </c>
      <c r="AF30" s="53">
        <v>393423685</v>
      </c>
      <c r="AG30" s="53">
        <v>395902271</v>
      </c>
      <c r="AH30" s="53">
        <v>398388729</v>
      </c>
      <c r="AI30" s="53">
        <v>400896767</v>
      </c>
      <c r="AJ30" s="53">
        <v>403383000</v>
      </c>
      <c r="AK30" s="53">
        <v>405848923</v>
      </c>
      <c r="AL30" s="53">
        <v>408288500</v>
      </c>
      <c r="AM30" s="53">
        <v>410745783</v>
      </c>
      <c r="AN30" s="53">
        <v>413158774</v>
      </c>
      <c r="AO30" s="53">
        <v>415483353</v>
      </c>
      <c r="AP30" s="53">
        <v>417789284</v>
      </c>
      <c r="AQ30" s="53">
        <v>420156755</v>
      </c>
      <c r="AR30" s="53">
        <v>422591529</v>
      </c>
      <c r="AS30" s="53">
        <v>425116476</v>
      </c>
      <c r="AT30" s="53">
        <v>427775148</v>
      </c>
      <c r="AU30" s="53">
        <v>430605971</v>
      </c>
      <c r="AV30" s="53">
        <v>433548903</v>
      </c>
      <c r="AW30" s="53">
        <v>436529022</v>
      </c>
      <c r="AX30" s="53">
        <v>439568176</v>
      </c>
      <c r="AY30" s="53">
        <v>442702804</v>
      </c>
      <c r="AZ30" s="53">
        <v>445940625</v>
      </c>
    </row>
    <row r="31" spans="1:52" x14ac:dyDescent="0.25">
      <c r="A31" s="54" t="s">
        <v>81</v>
      </c>
      <c r="B31" s="55">
        <v>227942846</v>
      </c>
      <c r="C31" s="55">
        <v>234377604</v>
      </c>
      <c r="D31" s="55">
        <v>239280894</v>
      </c>
      <c r="E31" s="55">
        <v>243548497</v>
      </c>
      <c r="F31" s="55">
        <v>247577889</v>
      </c>
      <c r="G31" s="55">
        <v>253066482</v>
      </c>
      <c r="H31" s="55">
        <v>258973453</v>
      </c>
      <c r="I31" s="55">
        <v>265190216</v>
      </c>
      <c r="J31" s="55">
        <v>269860619</v>
      </c>
      <c r="K31" s="55">
        <v>272113428</v>
      </c>
      <c r="L31" s="55">
        <v>276529092</v>
      </c>
      <c r="M31" s="55">
        <v>279812599</v>
      </c>
      <c r="N31" s="55">
        <v>281549162</v>
      </c>
      <c r="O31" s="55">
        <v>286000218</v>
      </c>
      <c r="P31" s="55">
        <v>289308296</v>
      </c>
      <c r="Q31" s="55">
        <v>292751201</v>
      </c>
      <c r="R31" s="55">
        <v>299873301</v>
      </c>
      <c r="S31" s="55">
        <v>306661748</v>
      </c>
      <c r="T31" s="55">
        <v>312056733</v>
      </c>
      <c r="U31" s="55">
        <v>316958901</v>
      </c>
      <c r="V31" s="55">
        <v>321103966</v>
      </c>
      <c r="W31" s="55">
        <v>325203751</v>
      </c>
      <c r="X31" s="55">
        <v>329324929</v>
      </c>
      <c r="Y31" s="55">
        <v>332982268</v>
      </c>
      <c r="Z31" s="55">
        <v>336234566</v>
      </c>
      <c r="AA31" s="55">
        <v>339304588</v>
      </c>
      <c r="AB31" s="55">
        <v>341688416</v>
      </c>
      <c r="AC31" s="55">
        <v>343723797</v>
      </c>
      <c r="AD31" s="55">
        <v>345835620</v>
      </c>
      <c r="AE31" s="55">
        <v>347848443</v>
      </c>
      <c r="AF31" s="55">
        <v>349919184</v>
      </c>
      <c r="AG31" s="55">
        <v>352052902</v>
      </c>
      <c r="AH31" s="55">
        <v>354192442</v>
      </c>
      <c r="AI31" s="55">
        <v>356387637</v>
      </c>
      <c r="AJ31" s="55">
        <v>358552498</v>
      </c>
      <c r="AK31" s="55">
        <v>360684201</v>
      </c>
      <c r="AL31" s="55">
        <v>362774316</v>
      </c>
      <c r="AM31" s="55">
        <v>364870364</v>
      </c>
      <c r="AN31" s="55">
        <v>366910120</v>
      </c>
      <c r="AO31" s="55">
        <v>368845535</v>
      </c>
      <c r="AP31" s="55">
        <v>370748727</v>
      </c>
      <c r="AQ31" s="55">
        <v>372691845</v>
      </c>
      <c r="AR31" s="55">
        <v>374677935</v>
      </c>
      <c r="AS31" s="55">
        <v>376737777</v>
      </c>
      <c r="AT31" s="55">
        <v>378911307</v>
      </c>
      <c r="AU31" s="55">
        <v>381236209</v>
      </c>
      <c r="AV31" s="55">
        <v>383655683</v>
      </c>
      <c r="AW31" s="55">
        <v>386106931</v>
      </c>
      <c r="AX31" s="55">
        <v>388600365</v>
      </c>
      <c r="AY31" s="55">
        <v>391160390</v>
      </c>
      <c r="AZ31" s="55">
        <v>393783978</v>
      </c>
    </row>
    <row r="32" spans="1:52" x14ac:dyDescent="0.25">
      <c r="A32" s="56" t="s">
        <v>83</v>
      </c>
      <c r="B32" s="57">
        <v>26679508</v>
      </c>
      <c r="C32" s="57">
        <v>27609356</v>
      </c>
      <c r="D32" s="57">
        <v>28647121</v>
      </c>
      <c r="E32" s="57">
        <v>29429695</v>
      </c>
      <c r="F32" s="57">
        <v>30192633</v>
      </c>
      <c r="G32" s="57">
        <v>31273941</v>
      </c>
      <c r="H32" s="57">
        <v>32303391</v>
      </c>
      <c r="I32" s="57">
        <v>33513997</v>
      </c>
      <c r="J32" s="57">
        <v>34753905</v>
      </c>
      <c r="K32" s="57">
        <v>35320124</v>
      </c>
      <c r="L32" s="57">
        <v>35884391</v>
      </c>
      <c r="M32" s="57">
        <v>36307796</v>
      </c>
      <c r="N32" s="57">
        <v>36013088</v>
      </c>
      <c r="O32" s="57">
        <v>36192222</v>
      </c>
      <c r="P32" s="57">
        <v>36564027</v>
      </c>
      <c r="Q32" s="57">
        <v>37036579</v>
      </c>
      <c r="R32" s="57">
        <v>38379405</v>
      </c>
      <c r="S32" s="57">
        <v>39730611</v>
      </c>
      <c r="T32" s="57">
        <v>40828293</v>
      </c>
      <c r="U32" s="57">
        <v>41784911</v>
      </c>
      <c r="V32" s="57">
        <v>42544205</v>
      </c>
      <c r="W32" s="57">
        <v>43069565</v>
      </c>
      <c r="X32" s="57">
        <v>43449486</v>
      </c>
      <c r="Y32" s="57">
        <v>43726356</v>
      </c>
      <c r="Z32" s="57">
        <v>43931253</v>
      </c>
      <c r="AA32" s="57">
        <v>44187863</v>
      </c>
      <c r="AB32" s="57">
        <v>44447444</v>
      </c>
      <c r="AC32" s="57">
        <v>44766717</v>
      </c>
      <c r="AD32" s="57">
        <v>45195243</v>
      </c>
      <c r="AE32" s="57">
        <v>45747773</v>
      </c>
      <c r="AF32" s="57">
        <v>46431006</v>
      </c>
      <c r="AG32" s="57">
        <v>47236784</v>
      </c>
      <c r="AH32" s="57">
        <v>48134739</v>
      </c>
      <c r="AI32" s="57">
        <v>49094420</v>
      </c>
      <c r="AJ32" s="57">
        <v>50126760</v>
      </c>
      <c r="AK32" s="57">
        <v>51231084</v>
      </c>
      <c r="AL32" s="57">
        <v>52412109</v>
      </c>
      <c r="AM32" s="57">
        <v>53719215</v>
      </c>
      <c r="AN32" s="57">
        <v>55109644</v>
      </c>
      <c r="AO32" s="57">
        <v>56573037</v>
      </c>
      <c r="AP32" s="57">
        <v>58109100</v>
      </c>
      <c r="AQ32" s="57">
        <v>59735302</v>
      </c>
      <c r="AR32" s="57">
        <v>61468105</v>
      </c>
      <c r="AS32" s="57">
        <v>63324424</v>
      </c>
      <c r="AT32" s="57">
        <v>65349694</v>
      </c>
      <c r="AU32" s="57">
        <v>67514270</v>
      </c>
      <c r="AV32" s="57">
        <v>69817449</v>
      </c>
      <c r="AW32" s="57">
        <v>72263733</v>
      </c>
      <c r="AX32" s="57">
        <v>74852926</v>
      </c>
      <c r="AY32" s="57">
        <v>77595960</v>
      </c>
      <c r="AZ32" s="57">
        <v>80506210</v>
      </c>
    </row>
    <row r="33" spans="1:52" x14ac:dyDescent="0.25">
      <c r="A33" s="58" t="s">
        <v>102</v>
      </c>
      <c r="B33" s="59">
        <v>26679508</v>
      </c>
      <c r="C33" s="59">
        <v>27609356</v>
      </c>
      <c r="D33" s="59">
        <v>28647121</v>
      </c>
      <c r="E33" s="59">
        <v>29429695</v>
      </c>
      <c r="F33" s="59">
        <v>30192633</v>
      </c>
      <c r="G33" s="59">
        <v>31273941</v>
      </c>
      <c r="H33" s="59">
        <v>32303391</v>
      </c>
      <c r="I33" s="59">
        <v>33513997</v>
      </c>
      <c r="J33" s="59">
        <v>34753905</v>
      </c>
      <c r="K33" s="59">
        <v>35320124</v>
      </c>
      <c r="L33" s="59">
        <v>35884391</v>
      </c>
      <c r="M33" s="59">
        <v>36307796</v>
      </c>
      <c r="N33" s="59">
        <v>36013088</v>
      </c>
      <c r="O33" s="59">
        <v>36192222</v>
      </c>
      <c r="P33" s="59">
        <v>36564027</v>
      </c>
      <c r="Q33" s="59">
        <v>37036579</v>
      </c>
      <c r="R33" s="59">
        <v>37888038</v>
      </c>
      <c r="S33" s="59">
        <v>38702160</v>
      </c>
      <c r="T33" s="59">
        <v>39224620</v>
      </c>
      <c r="U33" s="59">
        <v>39570369</v>
      </c>
      <c r="V33" s="59">
        <v>39691467</v>
      </c>
      <c r="W33" s="59">
        <v>39549864</v>
      </c>
      <c r="X33" s="59">
        <v>39220654</v>
      </c>
      <c r="Y33" s="59">
        <v>38757869</v>
      </c>
      <c r="Z33" s="59">
        <v>38214422</v>
      </c>
      <c r="AA33" s="59">
        <v>37711584</v>
      </c>
      <c r="AB33" s="59">
        <v>37247449</v>
      </c>
      <c r="AC33" s="59">
        <v>36885616</v>
      </c>
      <c r="AD33" s="59">
        <v>36670813</v>
      </c>
      <c r="AE33" s="59">
        <v>36607580</v>
      </c>
      <c r="AF33" s="59">
        <v>36686556</v>
      </c>
      <c r="AG33" s="59">
        <v>36885426</v>
      </c>
      <c r="AH33" s="59">
        <v>37161909</v>
      </c>
      <c r="AI33" s="59">
        <v>37478328</v>
      </c>
      <c r="AJ33" s="59">
        <v>37832649</v>
      </c>
      <c r="AK33" s="59">
        <v>38211944</v>
      </c>
      <c r="AL33" s="59">
        <v>38613548</v>
      </c>
      <c r="AM33" s="59">
        <v>39066196</v>
      </c>
      <c r="AN33" s="59">
        <v>39542066</v>
      </c>
      <c r="AO33" s="59">
        <v>40034800</v>
      </c>
      <c r="AP33" s="59">
        <v>40552325</v>
      </c>
      <c r="AQ33" s="59">
        <v>41107314</v>
      </c>
      <c r="AR33" s="59">
        <v>41716173</v>
      </c>
      <c r="AS33" s="59">
        <v>42388447</v>
      </c>
      <c r="AT33" s="59">
        <v>43154742</v>
      </c>
      <c r="AU33" s="59">
        <v>43993245</v>
      </c>
      <c r="AV33" s="59">
        <v>44905936</v>
      </c>
      <c r="AW33" s="59">
        <v>45890956</v>
      </c>
      <c r="AX33" s="59">
        <v>46951846</v>
      </c>
      <c r="AY33" s="59">
        <v>48088101</v>
      </c>
      <c r="AZ33" s="59">
        <v>49309742</v>
      </c>
    </row>
    <row r="34" spans="1:52" x14ac:dyDescent="0.25">
      <c r="A34" s="60" t="s">
        <v>103</v>
      </c>
      <c r="B34" s="44">
        <v>26679508</v>
      </c>
      <c r="C34" s="44">
        <v>27609356</v>
      </c>
      <c r="D34" s="44">
        <v>28647121</v>
      </c>
      <c r="E34" s="44">
        <v>29429695</v>
      </c>
      <c r="F34" s="44">
        <v>30192633</v>
      </c>
      <c r="G34" s="44">
        <v>31273941</v>
      </c>
      <c r="H34" s="44">
        <v>32303391</v>
      </c>
      <c r="I34" s="44">
        <v>33513997</v>
      </c>
      <c r="J34" s="44">
        <v>34753905</v>
      </c>
      <c r="K34" s="44">
        <v>35320124</v>
      </c>
      <c r="L34" s="44">
        <v>35884391</v>
      </c>
      <c r="M34" s="44">
        <v>36307796</v>
      </c>
      <c r="N34" s="44">
        <v>36013088</v>
      </c>
      <c r="O34" s="44">
        <v>36192222</v>
      </c>
      <c r="P34" s="44">
        <v>36564027</v>
      </c>
      <c r="Q34" s="44">
        <v>37036579</v>
      </c>
      <c r="R34" s="44">
        <v>37888038</v>
      </c>
      <c r="S34" s="44">
        <v>38702160</v>
      </c>
      <c r="T34" s="44">
        <v>39224620</v>
      </c>
      <c r="U34" s="44">
        <v>39570369</v>
      </c>
      <c r="V34" s="44">
        <v>39691467</v>
      </c>
      <c r="W34" s="44">
        <v>39549864</v>
      </c>
      <c r="X34" s="44">
        <v>39220654</v>
      </c>
      <c r="Y34" s="44">
        <v>38757869</v>
      </c>
      <c r="Z34" s="44">
        <v>38214422</v>
      </c>
      <c r="AA34" s="44">
        <v>37711584</v>
      </c>
      <c r="AB34" s="44">
        <v>37247449</v>
      </c>
      <c r="AC34" s="44">
        <v>36885616</v>
      </c>
      <c r="AD34" s="44">
        <v>36670813</v>
      </c>
      <c r="AE34" s="44">
        <v>36607580</v>
      </c>
      <c r="AF34" s="44">
        <v>36686556</v>
      </c>
      <c r="AG34" s="44">
        <v>36885426</v>
      </c>
      <c r="AH34" s="44">
        <v>37161909</v>
      </c>
      <c r="AI34" s="44">
        <v>37478328</v>
      </c>
      <c r="AJ34" s="44">
        <v>37832649</v>
      </c>
      <c r="AK34" s="44">
        <v>38211944</v>
      </c>
      <c r="AL34" s="44">
        <v>38613548</v>
      </c>
      <c r="AM34" s="44">
        <v>39066196</v>
      </c>
      <c r="AN34" s="44">
        <v>39542066</v>
      </c>
      <c r="AO34" s="44">
        <v>40034800</v>
      </c>
      <c r="AP34" s="44">
        <v>40552325</v>
      </c>
      <c r="AQ34" s="44">
        <v>41107314</v>
      </c>
      <c r="AR34" s="44">
        <v>41716173</v>
      </c>
      <c r="AS34" s="44">
        <v>42388447</v>
      </c>
      <c r="AT34" s="44">
        <v>43154742</v>
      </c>
      <c r="AU34" s="44">
        <v>43993245</v>
      </c>
      <c r="AV34" s="44">
        <v>44905936</v>
      </c>
      <c r="AW34" s="44">
        <v>45890956</v>
      </c>
      <c r="AX34" s="44">
        <v>46951846</v>
      </c>
      <c r="AY34" s="44">
        <v>48088101</v>
      </c>
      <c r="AZ34" s="44">
        <v>49309742</v>
      </c>
    </row>
    <row r="35" spans="1:52" x14ac:dyDescent="0.25">
      <c r="A35" s="60" t="s">
        <v>104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</row>
    <row r="36" spans="1:52" x14ac:dyDescent="0.25">
      <c r="A36" s="60" t="s">
        <v>105</v>
      </c>
      <c r="B36" s="44">
        <v>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</row>
    <row r="37" spans="1:52" x14ac:dyDescent="0.25">
      <c r="A37" s="58" t="s">
        <v>106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25">
      <c r="A38" s="60" t="s">
        <v>103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</row>
    <row r="39" spans="1:52" x14ac:dyDescent="0.25">
      <c r="A39" s="58" t="s">
        <v>107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491367</v>
      </c>
      <c r="S39" s="59">
        <v>1028451</v>
      </c>
      <c r="T39" s="59">
        <v>1603673</v>
      </c>
      <c r="U39" s="59">
        <v>2214542</v>
      </c>
      <c r="V39" s="59">
        <v>2852738</v>
      </c>
      <c r="W39" s="59">
        <v>3519701</v>
      </c>
      <c r="X39" s="59">
        <v>4228832</v>
      </c>
      <c r="Y39" s="59">
        <v>4968487</v>
      </c>
      <c r="Z39" s="59">
        <v>5716831</v>
      </c>
      <c r="AA39" s="59">
        <v>6476279</v>
      </c>
      <c r="AB39" s="59">
        <v>7199995</v>
      </c>
      <c r="AC39" s="59">
        <v>7881101</v>
      </c>
      <c r="AD39" s="59">
        <v>8524430</v>
      </c>
      <c r="AE39" s="59">
        <v>9140193</v>
      </c>
      <c r="AF39" s="59">
        <v>9744450</v>
      </c>
      <c r="AG39" s="59">
        <v>10351358</v>
      </c>
      <c r="AH39" s="59">
        <v>10972830</v>
      </c>
      <c r="AI39" s="59">
        <v>11616092</v>
      </c>
      <c r="AJ39" s="59">
        <v>12294111</v>
      </c>
      <c r="AK39" s="59">
        <v>13019140</v>
      </c>
      <c r="AL39" s="59">
        <v>13798561</v>
      </c>
      <c r="AM39" s="59">
        <v>14653019</v>
      </c>
      <c r="AN39" s="59">
        <v>15567578</v>
      </c>
      <c r="AO39" s="59">
        <v>16538237</v>
      </c>
      <c r="AP39" s="59">
        <v>17556775</v>
      </c>
      <c r="AQ39" s="59">
        <v>18627988</v>
      </c>
      <c r="AR39" s="59">
        <v>19751932</v>
      </c>
      <c r="AS39" s="59">
        <v>20935977</v>
      </c>
      <c r="AT39" s="59">
        <v>22194952</v>
      </c>
      <c r="AU39" s="59">
        <v>23521025</v>
      </c>
      <c r="AV39" s="59">
        <v>24911513</v>
      </c>
      <c r="AW39" s="59">
        <v>26372777</v>
      </c>
      <c r="AX39" s="59">
        <v>27901080</v>
      </c>
      <c r="AY39" s="59">
        <v>29507859</v>
      </c>
      <c r="AZ39" s="59">
        <v>31196468</v>
      </c>
    </row>
    <row r="40" spans="1:52" x14ac:dyDescent="0.25">
      <c r="A40" s="60" t="s">
        <v>108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491367</v>
      </c>
      <c r="S40" s="44">
        <v>1028451</v>
      </c>
      <c r="T40" s="44">
        <v>1603673</v>
      </c>
      <c r="U40" s="44">
        <v>2214542</v>
      </c>
      <c r="V40" s="44">
        <v>2852738</v>
      </c>
      <c r="W40" s="44">
        <v>3519701</v>
      </c>
      <c r="X40" s="44">
        <v>4228832</v>
      </c>
      <c r="Y40" s="44">
        <v>4968487</v>
      </c>
      <c r="Z40" s="44">
        <v>5716831</v>
      </c>
      <c r="AA40" s="44">
        <v>6476279</v>
      </c>
      <c r="AB40" s="44">
        <v>7199995</v>
      </c>
      <c r="AC40" s="44">
        <v>7881101</v>
      </c>
      <c r="AD40" s="44">
        <v>8524430</v>
      </c>
      <c r="AE40" s="44">
        <v>9140193</v>
      </c>
      <c r="AF40" s="44">
        <v>9744450</v>
      </c>
      <c r="AG40" s="44">
        <v>10351358</v>
      </c>
      <c r="AH40" s="44">
        <v>10972830</v>
      </c>
      <c r="AI40" s="44">
        <v>11616092</v>
      </c>
      <c r="AJ40" s="44">
        <v>12294111</v>
      </c>
      <c r="AK40" s="44">
        <v>13019140</v>
      </c>
      <c r="AL40" s="44">
        <v>13798561</v>
      </c>
      <c r="AM40" s="44">
        <v>14653019</v>
      </c>
      <c r="AN40" s="44">
        <v>15567578</v>
      </c>
      <c r="AO40" s="44">
        <v>16538237</v>
      </c>
      <c r="AP40" s="44">
        <v>17556775</v>
      </c>
      <c r="AQ40" s="44">
        <v>18627988</v>
      </c>
      <c r="AR40" s="44">
        <v>19751932</v>
      </c>
      <c r="AS40" s="44">
        <v>20935977</v>
      </c>
      <c r="AT40" s="44">
        <v>22194952</v>
      </c>
      <c r="AU40" s="44">
        <v>23521025</v>
      </c>
      <c r="AV40" s="44">
        <v>24911513</v>
      </c>
      <c r="AW40" s="44">
        <v>26372777</v>
      </c>
      <c r="AX40" s="44">
        <v>27901080</v>
      </c>
      <c r="AY40" s="44">
        <v>29507859</v>
      </c>
      <c r="AZ40" s="44">
        <v>31196468</v>
      </c>
    </row>
    <row r="41" spans="1:52" x14ac:dyDescent="0.25">
      <c r="A41" s="60" t="s">
        <v>109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</row>
    <row r="42" spans="1:52" x14ac:dyDescent="0.25">
      <c r="A42" s="60" t="s">
        <v>110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</row>
    <row r="43" spans="1:52" x14ac:dyDescent="0.25">
      <c r="A43" s="58" t="s">
        <v>111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25">
      <c r="A44" s="60" t="s">
        <v>112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</row>
    <row r="45" spans="1:52" x14ac:dyDescent="0.25">
      <c r="A45" s="56" t="s">
        <v>84</v>
      </c>
      <c r="B45" s="57">
        <v>200599391</v>
      </c>
      <c r="C45" s="57">
        <v>206096297</v>
      </c>
      <c r="D45" s="57">
        <v>209967381</v>
      </c>
      <c r="E45" s="57">
        <v>213447603</v>
      </c>
      <c r="F45" s="57">
        <v>216710017</v>
      </c>
      <c r="G45" s="57">
        <v>221125428</v>
      </c>
      <c r="H45" s="57">
        <v>226000715</v>
      </c>
      <c r="I45" s="57">
        <v>231005293</v>
      </c>
      <c r="J45" s="57">
        <v>234426746</v>
      </c>
      <c r="K45" s="57">
        <v>236114507</v>
      </c>
      <c r="L45" s="57">
        <v>239968731</v>
      </c>
      <c r="M45" s="57">
        <v>242827586</v>
      </c>
      <c r="N45" s="57">
        <v>244863667</v>
      </c>
      <c r="O45" s="57">
        <v>249130639</v>
      </c>
      <c r="P45" s="57">
        <v>252056715</v>
      </c>
      <c r="Q45" s="57">
        <v>255004455</v>
      </c>
      <c r="R45" s="57">
        <v>260770603</v>
      </c>
      <c r="S45" s="57">
        <v>266185487</v>
      </c>
      <c r="T45" s="57">
        <v>270462770</v>
      </c>
      <c r="U45" s="57">
        <v>274390885</v>
      </c>
      <c r="V45" s="57">
        <v>277761604</v>
      </c>
      <c r="W45" s="57">
        <v>281322557</v>
      </c>
      <c r="X45" s="57">
        <v>285052875</v>
      </c>
      <c r="Y45" s="57">
        <v>288422505</v>
      </c>
      <c r="Z45" s="57">
        <v>291459630</v>
      </c>
      <c r="AA45" s="57">
        <v>294263318</v>
      </c>
      <c r="AB45" s="57">
        <v>296379268</v>
      </c>
      <c r="AC45" s="57">
        <v>298088037</v>
      </c>
      <c r="AD45" s="57">
        <v>299764090</v>
      </c>
      <c r="AE45" s="57">
        <v>301217510</v>
      </c>
      <c r="AF45" s="57">
        <v>302598665</v>
      </c>
      <c r="AG45" s="57">
        <v>303921074</v>
      </c>
      <c r="AH45" s="57">
        <v>305157786</v>
      </c>
      <c r="AI45" s="57">
        <v>306388571</v>
      </c>
      <c r="AJ45" s="57">
        <v>307515389</v>
      </c>
      <c r="AK45" s="57">
        <v>308537501</v>
      </c>
      <c r="AL45" s="57">
        <v>309441537</v>
      </c>
      <c r="AM45" s="57">
        <v>310225359</v>
      </c>
      <c r="AN45" s="57">
        <v>310869729</v>
      </c>
      <c r="AO45" s="57">
        <v>311336823</v>
      </c>
      <c r="AP45" s="57">
        <v>311698352</v>
      </c>
      <c r="AQ45" s="57">
        <v>312009754</v>
      </c>
      <c r="AR45" s="57">
        <v>312257676</v>
      </c>
      <c r="AS45" s="57">
        <v>312455914</v>
      </c>
      <c r="AT45" s="57">
        <v>312598914</v>
      </c>
      <c r="AU45" s="57">
        <v>312753870</v>
      </c>
      <c r="AV45" s="57">
        <v>312864831</v>
      </c>
      <c r="AW45" s="57">
        <v>312864159</v>
      </c>
      <c r="AX45" s="57">
        <v>312762689</v>
      </c>
      <c r="AY45" s="57">
        <v>312573735</v>
      </c>
      <c r="AZ45" s="57">
        <v>312281036</v>
      </c>
    </row>
    <row r="46" spans="1:52" x14ac:dyDescent="0.25">
      <c r="A46" s="58" t="s">
        <v>102</v>
      </c>
      <c r="B46" s="59">
        <v>200599391</v>
      </c>
      <c r="C46" s="59">
        <v>206096297</v>
      </c>
      <c r="D46" s="59">
        <v>209967381</v>
      </c>
      <c r="E46" s="59">
        <v>213447594</v>
      </c>
      <c r="F46" s="59">
        <v>216710004</v>
      </c>
      <c r="G46" s="59">
        <v>221125413</v>
      </c>
      <c r="H46" s="59">
        <v>226000665</v>
      </c>
      <c r="I46" s="59">
        <v>231005217</v>
      </c>
      <c r="J46" s="59">
        <v>234425550</v>
      </c>
      <c r="K46" s="59">
        <v>236112216</v>
      </c>
      <c r="L46" s="59">
        <v>239960175</v>
      </c>
      <c r="M46" s="59">
        <v>242802472</v>
      </c>
      <c r="N46" s="59">
        <v>244817391</v>
      </c>
      <c r="O46" s="59">
        <v>249034995</v>
      </c>
      <c r="P46" s="59">
        <v>251862343</v>
      </c>
      <c r="Q46" s="59">
        <v>254665859</v>
      </c>
      <c r="R46" s="59">
        <v>260226765</v>
      </c>
      <c r="S46" s="59">
        <v>265411241</v>
      </c>
      <c r="T46" s="59">
        <v>269400652</v>
      </c>
      <c r="U46" s="59">
        <v>272922790</v>
      </c>
      <c r="V46" s="59">
        <v>275776426</v>
      </c>
      <c r="W46" s="59">
        <v>276669198</v>
      </c>
      <c r="X46" s="59">
        <v>277083246</v>
      </c>
      <c r="Y46" s="59">
        <v>276391095</v>
      </c>
      <c r="Z46" s="59">
        <v>275451098</v>
      </c>
      <c r="AA46" s="59">
        <v>274313461</v>
      </c>
      <c r="AB46" s="59">
        <v>272840392</v>
      </c>
      <c r="AC46" s="59">
        <v>271120219</v>
      </c>
      <c r="AD46" s="59">
        <v>269728324</v>
      </c>
      <c r="AE46" s="59">
        <v>268295328</v>
      </c>
      <c r="AF46" s="59">
        <v>266572796</v>
      </c>
      <c r="AG46" s="59">
        <v>264557251</v>
      </c>
      <c r="AH46" s="59">
        <v>262158003</v>
      </c>
      <c r="AI46" s="59">
        <v>259440345</v>
      </c>
      <c r="AJ46" s="59">
        <v>256301303</v>
      </c>
      <c r="AK46" s="59">
        <v>252772793</v>
      </c>
      <c r="AL46" s="59">
        <v>248856988</v>
      </c>
      <c r="AM46" s="59">
        <v>244611726</v>
      </c>
      <c r="AN46" s="59">
        <v>240064363</v>
      </c>
      <c r="AO46" s="59">
        <v>235275545</v>
      </c>
      <c r="AP46" s="59">
        <v>230351073</v>
      </c>
      <c r="AQ46" s="59">
        <v>225422217</v>
      </c>
      <c r="AR46" s="59">
        <v>220531450</v>
      </c>
      <c r="AS46" s="59">
        <v>215767400</v>
      </c>
      <c r="AT46" s="59">
        <v>211141477</v>
      </c>
      <c r="AU46" s="59">
        <v>206764859</v>
      </c>
      <c r="AV46" s="59">
        <v>202606692</v>
      </c>
      <c r="AW46" s="59">
        <v>198677080</v>
      </c>
      <c r="AX46" s="59">
        <v>194955355</v>
      </c>
      <c r="AY46" s="59">
        <v>191468554</v>
      </c>
      <c r="AZ46" s="59">
        <v>188145308</v>
      </c>
    </row>
    <row r="47" spans="1:52" x14ac:dyDescent="0.25">
      <c r="A47" s="60" t="s">
        <v>113</v>
      </c>
      <c r="B47" s="44">
        <v>3730015</v>
      </c>
      <c r="C47" s="44">
        <v>4257955</v>
      </c>
      <c r="D47" s="44">
        <v>4753347</v>
      </c>
      <c r="E47" s="44">
        <v>5341617</v>
      </c>
      <c r="F47" s="44">
        <v>5628901</v>
      </c>
      <c r="G47" s="44">
        <v>5881840</v>
      </c>
      <c r="H47" s="44">
        <v>6086089</v>
      </c>
      <c r="I47" s="44">
        <v>6334989</v>
      </c>
      <c r="J47" s="44">
        <v>6520408</v>
      </c>
      <c r="K47" s="44">
        <v>6755828</v>
      </c>
      <c r="L47" s="44">
        <v>7017824</v>
      </c>
      <c r="M47" s="44">
        <v>6940405</v>
      </c>
      <c r="N47" s="44">
        <v>7119510</v>
      </c>
      <c r="O47" s="44">
        <v>7401821</v>
      </c>
      <c r="P47" s="44">
        <v>7614498</v>
      </c>
      <c r="Q47" s="44">
        <v>7685081</v>
      </c>
      <c r="R47" s="44">
        <v>7705258</v>
      </c>
      <c r="S47" s="44">
        <v>7847852</v>
      </c>
      <c r="T47" s="44">
        <v>7925082</v>
      </c>
      <c r="U47" s="44">
        <v>7965579</v>
      </c>
      <c r="V47" s="44">
        <v>7982116</v>
      </c>
      <c r="W47" s="44">
        <v>7874290</v>
      </c>
      <c r="X47" s="44">
        <v>7770175</v>
      </c>
      <c r="Y47" s="44">
        <v>7637599</v>
      </c>
      <c r="Z47" s="44">
        <v>7525119</v>
      </c>
      <c r="AA47" s="44">
        <v>7440984</v>
      </c>
      <c r="AB47" s="44">
        <v>7374410</v>
      </c>
      <c r="AC47" s="44">
        <v>7315387</v>
      </c>
      <c r="AD47" s="44">
        <v>7297143</v>
      </c>
      <c r="AE47" s="44">
        <v>7283652</v>
      </c>
      <c r="AF47" s="44">
        <v>7254596</v>
      </c>
      <c r="AG47" s="44">
        <v>7212911</v>
      </c>
      <c r="AH47" s="44">
        <v>7159045</v>
      </c>
      <c r="AI47" s="44">
        <v>7097607</v>
      </c>
      <c r="AJ47" s="44">
        <v>7030509</v>
      </c>
      <c r="AK47" s="44">
        <v>6955669</v>
      </c>
      <c r="AL47" s="44">
        <v>6873443</v>
      </c>
      <c r="AM47" s="44">
        <v>6780781</v>
      </c>
      <c r="AN47" s="44">
        <v>6678686</v>
      </c>
      <c r="AO47" s="44">
        <v>6564765</v>
      </c>
      <c r="AP47" s="44">
        <v>6442108</v>
      </c>
      <c r="AQ47" s="44">
        <v>6311479</v>
      </c>
      <c r="AR47" s="44">
        <v>6175876</v>
      </c>
      <c r="AS47" s="44">
        <v>6036109</v>
      </c>
      <c r="AT47" s="44">
        <v>5896062</v>
      </c>
      <c r="AU47" s="44">
        <v>5757453</v>
      </c>
      <c r="AV47" s="44">
        <v>5622738</v>
      </c>
      <c r="AW47" s="44">
        <v>5491791</v>
      </c>
      <c r="AX47" s="44">
        <v>5366605</v>
      </c>
      <c r="AY47" s="44">
        <v>5245972</v>
      </c>
      <c r="AZ47" s="44">
        <v>5129305</v>
      </c>
    </row>
    <row r="48" spans="1:52" x14ac:dyDescent="0.25">
      <c r="A48" s="60" t="s">
        <v>103</v>
      </c>
      <c r="B48" s="44">
        <v>158855956</v>
      </c>
      <c r="C48" s="44">
        <v>160086903</v>
      </c>
      <c r="D48" s="44">
        <v>159210184</v>
      </c>
      <c r="E48" s="44">
        <v>157556134</v>
      </c>
      <c r="F48" s="44">
        <v>155284913</v>
      </c>
      <c r="G48" s="44">
        <v>154388861</v>
      </c>
      <c r="H48" s="44">
        <v>153000612</v>
      </c>
      <c r="I48" s="44">
        <v>152669704</v>
      </c>
      <c r="J48" s="44">
        <v>150364082</v>
      </c>
      <c r="K48" s="44">
        <v>147365482</v>
      </c>
      <c r="L48" s="44">
        <v>145998073</v>
      </c>
      <c r="M48" s="44">
        <v>144080609</v>
      </c>
      <c r="N48" s="44">
        <v>141772302</v>
      </c>
      <c r="O48" s="44">
        <v>140845134</v>
      </c>
      <c r="P48" s="44">
        <v>139854618</v>
      </c>
      <c r="Q48" s="44">
        <v>139055432</v>
      </c>
      <c r="R48" s="44">
        <v>141174967</v>
      </c>
      <c r="S48" s="44">
        <v>143293061</v>
      </c>
      <c r="T48" s="44">
        <v>144683142</v>
      </c>
      <c r="U48" s="44">
        <v>145999954</v>
      </c>
      <c r="V48" s="44">
        <v>147152427</v>
      </c>
      <c r="W48" s="44">
        <v>147691517</v>
      </c>
      <c r="X48" s="44">
        <v>148105843</v>
      </c>
      <c r="Y48" s="44">
        <v>148079231</v>
      </c>
      <c r="Z48" s="44">
        <v>148057249</v>
      </c>
      <c r="AA48" s="44">
        <v>148054775</v>
      </c>
      <c r="AB48" s="44">
        <v>147958935</v>
      </c>
      <c r="AC48" s="44">
        <v>147788740</v>
      </c>
      <c r="AD48" s="44">
        <v>147796546</v>
      </c>
      <c r="AE48" s="44">
        <v>147757854</v>
      </c>
      <c r="AF48" s="44">
        <v>147511227</v>
      </c>
      <c r="AG48" s="44">
        <v>147025293</v>
      </c>
      <c r="AH48" s="44">
        <v>146209086</v>
      </c>
      <c r="AI48" s="44">
        <v>145098388</v>
      </c>
      <c r="AJ48" s="44">
        <v>143632529</v>
      </c>
      <c r="AK48" s="44">
        <v>141855496</v>
      </c>
      <c r="AL48" s="44">
        <v>139789834</v>
      </c>
      <c r="AM48" s="44">
        <v>137498746</v>
      </c>
      <c r="AN48" s="44">
        <v>135012603</v>
      </c>
      <c r="AO48" s="44">
        <v>132375965</v>
      </c>
      <c r="AP48" s="44">
        <v>129652453</v>
      </c>
      <c r="AQ48" s="44">
        <v>126921212</v>
      </c>
      <c r="AR48" s="44">
        <v>124202101</v>
      </c>
      <c r="AS48" s="44">
        <v>121547346</v>
      </c>
      <c r="AT48" s="44">
        <v>118957738</v>
      </c>
      <c r="AU48" s="44">
        <v>116495819</v>
      </c>
      <c r="AV48" s="44">
        <v>114139661</v>
      </c>
      <c r="AW48" s="44">
        <v>111888970</v>
      </c>
      <c r="AX48" s="44">
        <v>109722588</v>
      </c>
      <c r="AY48" s="44">
        <v>107658535</v>
      </c>
      <c r="AZ48" s="44">
        <v>105650949</v>
      </c>
    </row>
    <row r="49" spans="1:52" x14ac:dyDescent="0.25">
      <c r="A49" s="60" t="s">
        <v>114</v>
      </c>
      <c r="B49" s="44">
        <v>289200</v>
      </c>
      <c r="C49" s="44">
        <v>338231</v>
      </c>
      <c r="D49" s="44">
        <v>339553</v>
      </c>
      <c r="E49" s="44">
        <v>337476</v>
      </c>
      <c r="F49" s="44">
        <v>347219</v>
      </c>
      <c r="G49" s="44">
        <v>446461</v>
      </c>
      <c r="H49" s="44">
        <v>525839</v>
      </c>
      <c r="I49" s="44">
        <v>595140</v>
      </c>
      <c r="J49" s="44">
        <v>678143</v>
      </c>
      <c r="K49" s="44">
        <v>752594</v>
      </c>
      <c r="L49" s="44">
        <v>926798</v>
      </c>
      <c r="M49" s="44">
        <v>965753</v>
      </c>
      <c r="N49" s="44">
        <v>1089082</v>
      </c>
      <c r="O49" s="44">
        <v>1175568</v>
      </c>
      <c r="P49" s="44">
        <v>1238936</v>
      </c>
      <c r="Q49" s="44">
        <v>1313031</v>
      </c>
      <c r="R49" s="44">
        <v>1364722</v>
      </c>
      <c r="S49" s="44">
        <v>1418634</v>
      </c>
      <c r="T49" s="44">
        <v>1469370</v>
      </c>
      <c r="U49" s="44">
        <v>1524302</v>
      </c>
      <c r="V49" s="44">
        <v>1582342</v>
      </c>
      <c r="W49" s="44">
        <v>1620183</v>
      </c>
      <c r="X49" s="44">
        <v>1676307</v>
      </c>
      <c r="Y49" s="44">
        <v>1734834</v>
      </c>
      <c r="Z49" s="44">
        <v>1805892</v>
      </c>
      <c r="AA49" s="44">
        <v>1889553</v>
      </c>
      <c r="AB49" s="44">
        <v>1986531</v>
      </c>
      <c r="AC49" s="44">
        <v>2095801</v>
      </c>
      <c r="AD49" s="44">
        <v>2224676</v>
      </c>
      <c r="AE49" s="44">
        <v>2360961</v>
      </c>
      <c r="AF49" s="44">
        <v>2502861</v>
      </c>
      <c r="AG49" s="44">
        <v>2651089</v>
      </c>
      <c r="AH49" s="44">
        <v>2805164</v>
      </c>
      <c r="AI49" s="44">
        <v>2965736</v>
      </c>
      <c r="AJ49" s="44">
        <v>3130388</v>
      </c>
      <c r="AK49" s="44">
        <v>3298297</v>
      </c>
      <c r="AL49" s="44">
        <v>3466845</v>
      </c>
      <c r="AM49" s="44">
        <v>3635697</v>
      </c>
      <c r="AN49" s="44">
        <v>3803242</v>
      </c>
      <c r="AO49" s="44">
        <v>3969515</v>
      </c>
      <c r="AP49" s="44">
        <v>4134787</v>
      </c>
      <c r="AQ49" s="44">
        <v>4300492</v>
      </c>
      <c r="AR49" s="44">
        <v>4466336</v>
      </c>
      <c r="AS49" s="44">
        <v>4634422</v>
      </c>
      <c r="AT49" s="44">
        <v>4804143</v>
      </c>
      <c r="AU49" s="44">
        <v>4978209</v>
      </c>
      <c r="AV49" s="44">
        <v>5154632</v>
      </c>
      <c r="AW49" s="44">
        <v>5335454</v>
      </c>
      <c r="AX49" s="44">
        <v>5519718</v>
      </c>
      <c r="AY49" s="44">
        <v>5708207</v>
      </c>
      <c r="AZ49" s="44">
        <v>5897974</v>
      </c>
    </row>
    <row r="50" spans="1:52" x14ac:dyDescent="0.25">
      <c r="A50" s="60" t="s">
        <v>115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2736</v>
      </c>
      <c r="S50" s="44">
        <v>6273</v>
      </c>
      <c r="T50" s="44">
        <v>10688</v>
      </c>
      <c r="U50" s="44">
        <v>16209</v>
      </c>
      <c r="V50" s="44">
        <v>22997</v>
      </c>
      <c r="W50" s="44">
        <v>36166</v>
      </c>
      <c r="X50" s="44">
        <v>51373</v>
      </c>
      <c r="Y50" s="44">
        <v>68708</v>
      </c>
      <c r="Z50" s="44">
        <v>87491</v>
      </c>
      <c r="AA50" s="44">
        <v>107894</v>
      </c>
      <c r="AB50" s="44">
        <v>129192</v>
      </c>
      <c r="AC50" s="44">
        <v>151907</v>
      </c>
      <c r="AD50" s="44">
        <v>175685</v>
      </c>
      <c r="AE50" s="44">
        <v>200766</v>
      </c>
      <c r="AF50" s="44">
        <v>228577</v>
      </c>
      <c r="AG50" s="44">
        <v>259283</v>
      </c>
      <c r="AH50" s="44">
        <v>293136</v>
      </c>
      <c r="AI50" s="44">
        <v>330702</v>
      </c>
      <c r="AJ50" s="44">
        <v>372114</v>
      </c>
      <c r="AK50" s="44">
        <v>417668</v>
      </c>
      <c r="AL50" s="44">
        <v>467585</v>
      </c>
      <c r="AM50" s="44">
        <v>522190</v>
      </c>
      <c r="AN50" s="44">
        <v>581739</v>
      </c>
      <c r="AO50" s="44">
        <v>646554</v>
      </c>
      <c r="AP50" s="44">
        <v>717163</v>
      </c>
      <c r="AQ50" s="44">
        <v>794257</v>
      </c>
      <c r="AR50" s="44">
        <v>877940</v>
      </c>
      <c r="AS50" s="44">
        <v>968666</v>
      </c>
      <c r="AT50" s="44">
        <v>1066353</v>
      </c>
      <c r="AU50" s="44">
        <v>1171686</v>
      </c>
      <c r="AV50" s="44">
        <v>1284166</v>
      </c>
      <c r="AW50" s="44">
        <v>1403772</v>
      </c>
      <c r="AX50" s="44">
        <v>1530144</v>
      </c>
      <c r="AY50" s="44">
        <v>1663499</v>
      </c>
      <c r="AZ50" s="44">
        <v>1802791</v>
      </c>
    </row>
    <row r="51" spans="1:52" x14ac:dyDescent="0.25">
      <c r="A51" s="60" t="s">
        <v>104</v>
      </c>
      <c r="B51" s="44">
        <v>37724220</v>
      </c>
      <c r="C51" s="44">
        <v>41413208</v>
      </c>
      <c r="D51" s="44">
        <v>45664297</v>
      </c>
      <c r="E51" s="44">
        <v>50212367</v>
      </c>
      <c r="F51" s="44">
        <v>55448971</v>
      </c>
      <c r="G51" s="44">
        <v>60408251</v>
      </c>
      <c r="H51" s="44">
        <v>66388125</v>
      </c>
      <c r="I51" s="44">
        <v>71405384</v>
      </c>
      <c r="J51" s="44">
        <v>76862917</v>
      </c>
      <c r="K51" s="44">
        <v>81238312</v>
      </c>
      <c r="L51" s="44">
        <v>86017480</v>
      </c>
      <c r="M51" s="44">
        <v>90815705</v>
      </c>
      <c r="N51" s="44">
        <v>94836497</v>
      </c>
      <c r="O51" s="44">
        <v>99612472</v>
      </c>
      <c r="P51" s="44">
        <v>103154291</v>
      </c>
      <c r="Q51" s="44">
        <v>106612315</v>
      </c>
      <c r="R51" s="44">
        <v>109979055</v>
      </c>
      <c r="S51" s="44">
        <v>112845355</v>
      </c>
      <c r="T51" s="44">
        <v>115312251</v>
      </c>
      <c r="U51" s="44">
        <v>117416552</v>
      </c>
      <c r="V51" s="44">
        <v>119036245</v>
      </c>
      <c r="W51" s="44">
        <v>119446599</v>
      </c>
      <c r="X51" s="44">
        <v>119478909</v>
      </c>
      <c r="Y51" s="44">
        <v>118869828</v>
      </c>
      <c r="Z51" s="44">
        <v>117974112</v>
      </c>
      <c r="AA51" s="44">
        <v>116818576</v>
      </c>
      <c r="AB51" s="44">
        <v>115389066</v>
      </c>
      <c r="AC51" s="44">
        <v>113765367</v>
      </c>
      <c r="AD51" s="44">
        <v>112230254</v>
      </c>
      <c r="AE51" s="44">
        <v>110686771</v>
      </c>
      <c r="AF51" s="44">
        <v>109068518</v>
      </c>
      <c r="AG51" s="44">
        <v>107399445</v>
      </c>
      <c r="AH51" s="44">
        <v>105679474</v>
      </c>
      <c r="AI51" s="44">
        <v>103932079</v>
      </c>
      <c r="AJ51" s="44">
        <v>102115063</v>
      </c>
      <c r="AK51" s="44">
        <v>100218634</v>
      </c>
      <c r="AL51" s="44">
        <v>98224018</v>
      </c>
      <c r="AM51" s="44">
        <v>96128393</v>
      </c>
      <c r="AN51" s="44">
        <v>93928340</v>
      </c>
      <c r="AO51" s="44">
        <v>91641172</v>
      </c>
      <c r="AP51" s="44">
        <v>89303901</v>
      </c>
      <c r="AQ51" s="44">
        <v>86964331</v>
      </c>
      <c r="AR51" s="44">
        <v>84640350</v>
      </c>
      <c r="AS51" s="44">
        <v>82362884</v>
      </c>
      <c r="AT51" s="44">
        <v>80136498</v>
      </c>
      <c r="AU51" s="44">
        <v>78001606</v>
      </c>
      <c r="AV51" s="44">
        <v>75945524</v>
      </c>
      <c r="AW51" s="44">
        <v>73973205</v>
      </c>
      <c r="AX51" s="44">
        <v>72079755</v>
      </c>
      <c r="AY51" s="44">
        <v>70270637</v>
      </c>
      <c r="AZ51" s="44">
        <v>68520575</v>
      </c>
    </row>
    <row r="52" spans="1:52" x14ac:dyDescent="0.25">
      <c r="A52" s="60" t="s">
        <v>105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27</v>
      </c>
      <c r="S52" s="44">
        <v>66</v>
      </c>
      <c r="T52" s="44">
        <v>119</v>
      </c>
      <c r="U52" s="44">
        <v>194</v>
      </c>
      <c r="V52" s="44">
        <v>299</v>
      </c>
      <c r="W52" s="44">
        <v>443</v>
      </c>
      <c r="X52" s="44">
        <v>639</v>
      </c>
      <c r="Y52" s="44">
        <v>895</v>
      </c>
      <c r="Z52" s="44">
        <v>1235</v>
      </c>
      <c r="AA52" s="44">
        <v>1679</v>
      </c>
      <c r="AB52" s="44">
        <v>2258</v>
      </c>
      <c r="AC52" s="44">
        <v>3017</v>
      </c>
      <c r="AD52" s="44">
        <v>4020</v>
      </c>
      <c r="AE52" s="44">
        <v>5324</v>
      </c>
      <c r="AF52" s="44">
        <v>7017</v>
      </c>
      <c r="AG52" s="44">
        <v>9230</v>
      </c>
      <c r="AH52" s="44">
        <v>12098</v>
      </c>
      <c r="AI52" s="44">
        <v>15833</v>
      </c>
      <c r="AJ52" s="44">
        <v>20700</v>
      </c>
      <c r="AK52" s="44">
        <v>27029</v>
      </c>
      <c r="AL52" s="44">
        <v>35263</v>
      </c>
      <c r="AM52" s="44">
        <v>45919</v>
      </c>
      <c r="AN52" s="44">
        <v>59753</v>
      </c>
      <c r="AO52" s="44">
        <v>77574</v>
      </c>
      <c r="AP52" s="44">
        <v>100661</v>
      </c>
      <c r="AQ52" s="44">
        <v>130446</v>
      </c>
      <c r="AR52" s="44">
        <v>168847</v>
      </c>
      <c r="AS52" s="44">
        <v>217973</v>
      </c>
      <c r="AT52" s="44">
        <v>280683</v>
      </c>
      <c r="AU52" s="44">
        <v>360086</v>
      </c>
      <c r="AV52" s="44">
        <v>459971</v>
      </c>
      <c r="AW52" s="44">
        <v>583888</v>
      </c>
      <c r="AX52" s="44">
        <v>736545</v>
      </c>
      <c r="AY52" s="44">
        <v>921704</v>
      </c>
      <c r="AZ52" s="44">
        <v>1143714</v>
      </c>
    </row>
    <row r="53" spans="1:52" x14ac:dyDescent="0.25">
      <c r="A53" s="60" t="s">
        <v>116</v>
      </c>
      <c r="B53" s="44">
        <v>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</row>
    <row r="54" spans="1:52" hidden="1" x14ac:dyDescent="0.25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 x14ac:dyDescent="0.25">
      <c r="A55" s="60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hidden="1" x14ac:dyDescent="0.25">
      <c r="A56" s="60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hidden="1" x14ac:dyDescent="0.25">
      <c r="A57" s="60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hidden="1" x14ac:dyDescent="0.25">
      <c r="A58" s="60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hidden="1" x14ac:dyDescent="0.25">
      <c r="A59" s="60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hidden="1" x14ac:dyDescent="0.25">
      <c r="A60" s="60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hidden="1" x14ac:dyDescent="0.25">
      <c r="A61" s="60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25">
      <c r="A62" s="58" t="s">
        <v>106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132</v>
      </c>
      <c r="K62" s="59">
        <v>165</v>
      </c>
      <c r="L62" s="59">
        <v>389</v>
      </c>
      <c r="M62" s="59">
        <v>608</v>
      </c>
      <c r="N62" s="59">
        <v>6805</v>
      </c>
      <c r="O62" s="59">
        <v>30848</v>
      </c>
      <c r="P62" s="59">
        <v>92956</v>
      </c>
      <c r="Q62" s="59">
        <v>181560</v>
      </c>
      <c r="R62" s="59">
        <v>292888</v>
      </c>
      <c r="S62" s="59">
        <v>422406</v>
      </c>
      <c r="T62" s="59">
        <v>573430</v>
      </c>
      <c r="U62" s="59">
        <v>782673</v>
      </c>
      <c r="V62" s="59">
        <v>1050536</v>
      </c>
      <c r="W62" s="59">
        <v>1844143</v>
      </c>
      <c r="X62" s="59">
        <v>2897969</v>
      </c>
      <c r="Y62" s="59">
        <v>4215825</v>
      </c>
      <c r="Z62" s="59">
        <v>5645524</v>
      </c>
      <c r="AA62" s="59">
        <v>7165199</v>
      </c>
      <c r="AB62" s="59">
        <v>8674843</v>
      </c>
      <c r="AC62" s="59">
        <v>10196942</v>
      </c>
      <c r="AD62" s="59">
        <v>11670274</v>
      </c>
      <c r="AE62" s="59">
        <v>13107357</v>
      </c>
      <c r="AF62" s="59">
        <v>14599028</v>
      </c>
      <c r="AG62" s="59">
        <v>16131965</v>
      </c>
      <c r="AH62" s="59">
        <v>17720358</v>
      </c>
      <c r="AI62" s="59">
        <v>19357928</v>
      </c>
      <c r="AJ62" s="59">
        <v>21037437</v>
      </c>
      <c r="AK62" s="59">
        <v>22734292</v>
      </c>
      <c r="AL62" s="59">
        <v>24424503</v>
      </c>
      <c r="AM62" s="59">
        <v>26075347</v>
      </c>
      <c r="AN62" s="59">
        <v>27657780</v>
      </c>
      <c r="AO62" s="59">
        <v>29132715</v>
      </c>
      <c r="AP62" s="59">
        <v>30473124</v>
      </c>
      <c r="AQ62" s="59">
        <v>31642409</v>
      </c>
      <c r="AR62" s="59">
        <v>32607467</v>
      </c>
      <c r="AS62" s="59">
        <v>33349398</v>
      </c>
      <c r="AT62" s="59">
        <v>33855874</v>
      </c>
      <c r="AU62" s="59">
        <v>34131222</v>
      </c>
      <c r="AV62" s="59">
        <v>34167626</v>
      </c>
      <c r="AW62" s="59">
        <v>33968611</v>
      </c>
      <c r="AX62" s="59">
        <v>33547051</v>
      </c>
      <c r="AY62" s="59">
        <v>32929596</v>
      </c>
      <c r="AZ62" s="59">
        <v>32149494</v>
      </c>
    </row>
    <row r="63" spans="1:52" x14ac:dyDescent="0.25">
      <c r="A63" s="60" t="s">
        <v>113</v>
      </c>
      <c r="B63" s="44">
        <v>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</row>
    <row r="64" spans="1:52" x14ac:dyDescent="0.25">
      <c r="A64" s="60" t="s">
        <v>103</v>
      </c>
      <c r="B64" s="44">
        <v>0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132</v>
      </c>
      <c r="K64" s="44">
        <v>165</v>
      </c>
      <c r="L64" s="44">
        <v>389</v>
      </c>
      <c r="M64" s="44">
        <v>608</v>
      </c>
      <c r="N64" s="44">
        <v>6805</v>
      </c>
      <c r="O64" s="44">
        <v>30848</v>
      </c>
      <c r="P64" s="44">
        <v>92956</v>
      </c>
      <c r="Q64" s="44">
        <v>181560</v>
      </c>
      <c r="R64" s="44">
        <v>292888</v>
      </c>
      <c r="S64" s="44">
        <v>422406</v>
      </c>
      <c r="T64" s="44">
        <v>573430</v>
      </c>
      <c r="U64" s="44">
        <v>782673</v>
      </c>
      <c r="V64" s="44">
        <v>1050536</v>
      </c>
      <c r="W64" s="44">
        <v>1844141</v>
      </c>
      <c r="X64" s="44">
        <v>2897964</v>
      </c>
      <c r="Y64" s="44">
        <v>4215816</v>
      </c>
      <c r="Z64" s="44">
        <v>5645510</v>
      </c>
      <c r="AA64" s="44">
        <v>7165180</v>
      </c>
      <c r="AB64" s="44">
        <v>8674819</v>
      </c>
      <c r="AC64" s="44">
        <v>10196913</v>
      </c>
      <c r="AD64" s="44">
        <v>11670240</v>
      </c>
      <c r="AE64" s="44">
        <v>13107318</v>
      </c>
      <c r="AF64" s="44">
        <v>14598983</v>
      </c>
      <c r="AG64" s="44">
        <v>16131913</v>
      </c>
      <c r="AH64" s="44">
        <v>17720299</v>
      </c>
      <c r="AI64" s="44">
        <v>19357860</v>
      </c>
      <c r="AJ64" s="44">
        <v>21037360</v>
      </c>
      <c r="AK64" s="44">
        <v>22734205</v>
      </c>
      <c r="AL64" s="44">
        <v>24424406</v>
      </c>
      <c r="AM64" s="44">
        <v>26075240</v>
      </c>
      <c r="AN64" s="44">
        <v>27657663</v>
      </c>
      <c r="AO64" s="44">
        <v>29132588</v>
      </c>
      <c r="AP64" s="44">
        <v>30472987</v>
      </c>
      <c r="AQ64" s="44">
        <v>31642262</v>
      </c>
      <c r="AR64" s="44">
        <v>32607310</v>
      </c>
      <c r="AS64" s="44">
        <v>33349233</v>
      </c>
      <c r="AT64" s="44">
        <v>33855702</v>
      </c>
      <c r="AU64" s="44">
        <v>34131044</v>
      </c>
      <c r="AV64" s="44">
        <v>34167448</v>
      </c>
      <c r="AW64" s="44">
        <v>33968434</v>
      </c>
      <c r="AX64" s="44">
        <v>33546873</v>
      </c>
      <c r="AY64" s="44">
        <v>32929420</v>
      </c>
      <c r="AZ64" s="44">
        <v>32149323</v>
      </c>
    </row>
    <row r="65" spans="1:52" x14ac:dyDescent="0.25">
      <c r="A65" s="60" t="s">
        <v>114</v>
      </c>
      <c r="B65" s="44">
        <v>0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</row>
    <row r="66" spans="1:52" x14ac:dyDescent="0.25">
      <c r="A66" s="60" t="s">
        <v>115</v>
      </c>
      <c r="B66" s="44">
        <v>0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</row>
    <row r="67" spans="1:52" x14ac:dyDescent="0.25">
      <c r="A67" s="60" t="s">
        <v>104</v>
      </c>
      <c r="B67" s="44">
        <v>0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2</v>
      </c>
      <c r="X67" s="44">
        <v>5</v>
      </c>
      <c r="Y67" s="44">
        <v>9</v>
      </c>
      <c r="Z67" s="44">
        <v>14</v>
      </c>
      <c r="AA67" s="44">
        <v>19</v>
      </c>
      <c r="AB67" s="44">
        <v>24</v>
      </c>
      <c r="AC67" s="44">
        <v>29</v>
      </c>
      <c r="AD67" s="44">
        <v>34</v>
      </c>
      <c r="AE67" s="44">
        <v>39</v>
      </c>
      <c r="AF67" s="44">
        <v>45</v>
      </c>
      <c r="AG67" s="44">
        <v>52</v>
      </c>
      <c r="AH67" s="44">
        <v>59</v>
      </c>
      <c r="AI67" s="44">
        <v>68</v>
      </c>
      <c r="AJ67" s="44">
        <v>77</v>
      </c>
      <c r="AK67" s="44">
        <v>87</v>
      </c>
      <c r="AL67" s="44">
        <v>97</v>
      </c>
      <c r="AM67" s="44">
        <v>107</v>
      </c>
      <c r="AN67" s="44">
        <v>117</v>
      </c>
      <c r="AO67" s="44">
        <v>127</v>
      </c>
      <c r="AP67" s="44">
        <v>137</v>
      </c>
      <c r="AQ67" s="44">
        <v>147</v>
      </c>
      <c r="AR67" s="44">
        <v>157</v>
      </c>
      <c r="AS67" s="44">
        <v>165</v>
      </c>
      <c r="AT67" s="44">
        <v>172</v>
      </c>
      <c r="AU67" s="44">
        <v>178</v>
      </c>
      <c r="AV67" s="44">
        <v>178</v>
      </c>
      <c r="AW67" s="44">
        <v>177</v>
      </c>
      <c r="AX67" s="44">
        <v>178</v>
      </c>
      <c r="AY67" s="44">
        <v>176</v>
      </c>
      <c r="AZ67" s="44">
        <v>171</v>
      </c>
    </row>
    <row r="68" spans="1:52" x14ac:dyDescent="0.25">
      <c r="A68" s="60" t="s">
        <v>105</v>
      </c>
      <c r="B68" s="44">
        <v>0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</row>
    <row r="69" spans="1:52" x14ac:dyDescent="0.25">
      <c r="A69" s="60" t="s">
        <v>116</v>
      </c>
      <c r="B69" s="44">
        <v>0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</row>
    <row r="70" spans="1:52" x14ac:dyDescent="0.25">
      <c r="A70" s="58" t="s">
        <v>107</v>
      </c>
      <c r="B70" s="59">
        <v>0</v>
      </c>
      <c r="C70" s="59">
        <v>0</v>
      </c>
      <c r="D70" s="59">
        <v>0</v>
      </c>
      <c r="E70" s="59">
        <v>9</v>
      </c>
      <c r="F70" s="59">
        <v>13</v>
      </c>
      <c r="G70" s="59">
        <v>15</v>
      </c>
      <c r="H70" s="59">
        <v>50</v>
      </c>
      <c r="I70" s="59">
        <v>76</v>
      </c>
      <c r="J70" s="59">
        <v>1064</v>
      </c>
      <c r="K70" s="59">
        <v>2126</v>
      </c>
      <c r="L70" s="59">
        <v>8167</v>
      </c>
      <c r="M70" s="59">
        <v>24506</v>
      </c>
      <c r="N70" s="59">
        <v>39471</v>
      </c>
      <c r="O70" s="59">
        <v>64796</v>
      </c>
      <c r="P70" s="59">
        <v>101416</v>
      </c>
      <c r="Q70" s="59">
        <v>157036</v>
      </c>
      <c r="R70" s="59">
        <v>250421</v>
      </c>
      <c r="S70" s="59">
        <v>350712</v>
      </c>
      <c r="T70" s="59">
        <v>486899</v>
      </c>
      <c r="U70" s="59">
        <v>682695</v>
      </c>
      <c r="V70" s="59">
        <v>930305</v>
      </c>
      <c r="W70" s="59">
        <v>2803879</v>
      </c>
      <c r="X70" s="59">
        <v>5066112</v>
      </c>
      <c r="Y70" s="59">
        <v>7809886</v>
      </c>
      <c r="Z70" s="59">
        <v>10357240</v>
      </c>
      <c r="AA70" s="59">
        <v>12778904</v>
      </c>
      <c r="AB70" s="59">
        <v>14858368</v>
      </c>
      <c r="AC70" s="59">
        <v>16765376</v>
      </c>
      <c r="AD70" s="59">
        <v>18360185</v>
      </c>
      <c r="AE70" s="59">
        <v>19808932</v>
      </c>
      <c r="AF70" s="59">
        <v>21410459</v>
      </c>
      <c r="AG70" s="59">
        <v>23190178</v>
      </c>
      <c r="AH70" s="59">
        <v>25195755</v>
      </c>
      <c r="AI70" s="59">
        <v>27446395</v>
      </c>
      <c r="AJ70" s="59">
        <v>29953342</v>
      </c>
      <c r="AK70" s="59">
        <v>32708159</v>
      </c>
      <c r="AL70" s="59">
        <v>35719142</v>
      </c>
      <c r="AM70" s="59">
        <v>38959434</v>
      </c>
      <c r="AN70" s="59">
        <v>42412022</v>
      </c>
      <c r="AO70" s="59">
        <v>46018662</v>
      </c>
      <c r="AP70" s="59">
        <v>49772595</v>
      </c>
      <c r="AQ70" s="59">
        <v>53634364</v>
      </c>
      <c r="AR70" s="59">
        <v>57581274</v>
      </c>
      <c r="AS70" s="59">
        <v>61558310</v>
      </c>
      <c r="AT70" s="59">
        <v>65562192</v>
      </c>
      <c r="AU70" s="59">
        <v>69545043</v>
      </c>
      <c r="AV70" s="59">
        <v>73492232</v>
      </c>
      <c r="AW70" s="59">
        <v>77324797</v>
      </c>
      <c r="AX70" s="59">
        <v>81063147</v>
      </c>
      <c r="AY70" s="59">
        <v>84668822</v>
      </c>
      <c r="AZ70" s="59">
        <v>88167271</v>
      </c>
    </row>
    <row r="71" spans="1:52" x14ac:dyDescent="0.25">
      <c r="A71" s="60" t="s">
        <v>108</v>
      </c>
      <c r="B71" s="44">
        <v>0</v>
      </c>
      <c r="C71" s="44">
        <v>0</v>
      </c>
      <c r="D71" s="44">
        <v>0</v>
      </c>
      <c r="E71" s="44">
        <v>9</v>
      </c>
      <c r="F71" s="44">
        <v>13</v>
      </c>
      <c r="G71" s="44">
        <v>15</v>
      </c>
      <c r="H71" s="44">
        <v>50</v>
      </c>
      <c r="I71" s="44">
        <v>76</v>
      </c>
      <c r="J71" s="44">
        <v>1064</v>
      </c>
      <c r="K71" s="44">
        <v>2126</v>
      </c>
      <c r="L71" s="44">
        <v>8167</v>
      </c>
      <c r="M71" s="44">
        <v>24506</v>
      </c>
      <c r="N71" s="44">
        <v>39471</v>
      </c>
      <c r="O71" s="44">
        <v>64796</v>
      </c>
      <c r="P71" s="44">
        <v>101416</v>
      </c>
      <c r="Q71" s="44">
        <v>157036</v>
      </c>
      <c r="R71" s="44">
        <v>250408</v>
      </c>
      <c r="S71" s="44">
        <v>350670</v>
      </c>
      <c r="T71" s="44">
        <v>486784</v>
      </c>
      <c r="U71" s="44">
        <v>682378</v>
      </c>
      <c r="V71" s="44">
        <v>929508</v>
      </c>
      <c r="W71" s="44">
        <v>2798991</v>
      </c>
      <c r="X71" s="44">
        <v>5052140</v>
      </c>
      <c r="Y71" s="44">
        <v>7776576</v>
      </c>
      <c r="Z71" s="44">
        <v>10291406</v>
      </c>
      <c r="AA71" s="44">
        <v>12659610</v>
      </c>
      <c r="AB71" s="44">
        <v>14660775</v>
      </c>
      <c r="AC71" s="44">
        <v>16453227</v>
      </c>
      <c r="AD71" s="44">
        <v>17895476</v>
      </c>
      <c r="AE71" s="44">
        <v>19141084</v>
      </c>
      <c r="AF71" s="44">
        <v>20458812</v>
      </c>
      <c r="AG71" s="44">
        <v>21861000</v>
      </c>
      <c r="AH71" s="44">
        <v>23382887</v>
      </c>
      <c r="AI71" s="44">
        <v>25037402</v>
      </c>
      <c r="AJ71" s="44">
        <v>26835118</v>
      </c>
      <c r="AK71" s="44">
        <v>28775122</v>
      </c>
      <c r="AL71" s="44">
        <v>30873064</v>
      </c>
      <c r="AM71" s="44">
        <v>33118778</v>
      </c>
      <c r="AN71" s="44">
        <v>35509563</v>
      </c>
      <c r="AO71" s="44">
        <v>38010714</v>
      </c>
      <c r="AP71" s="44">
        <v>40629168</v>
      </c>
      <c r="AQ71" s="44">
        <v>43346088</v>
      </c>
      <c r="AR71" s="44">
        <v>46150672</v>
      </c>
      <c r="AS71" s="44">
        <v>49003782</v>
      </c>
      <c r="AT71" s="44">
        <v>51908538</v>
      </c>
      <c r="AU71" s="44">
        <v>54824596</v>
      </c>
      <c r="AV71" s="44">
        <v>57741852</v>
      </c>
      <c r="AW71" s="44">
        <v>60592270</v>
      </c>
      <c r="AX71" s="44">
        <v>63392271</v>
      </c>
      <c r="AY71" s="44">
        <v>66105974</v>
      </c>
      <c r="AZ71" s="44">
        <v>68754176</v>
      </c>
    </row>
    <row r="72" spans="1:52" x14ac:dyDescent="0.25">
      <c r="A72" s="60" t="s">
        <v>109</v>
      </c>
      <c r="B72" s="44">
        <v>0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13</v>
      </c>
      <c r="S72" s="44">
        <v>42</v>
      </c>
      <c r="T72" s="44">
        <v>115</v>
      </c>
      <c r="U72" s="44">
        <v>317</v>
      </c>
      <c r="V72" s="44">
        <v>797</v>
      </c>
      <c r="W72" s="44">
        <v>4888</v>
      </c>
      <c r="X72" s="44">
        <v>13972</v>
      </c>
      <c r="Y72" s="44">
        <v>33310</v>
      </c>
      <c r="Z72" s="44">
        <v>65834</v>
      </c>
      <c r="AA72" s="44">
        <v>119294</v>
      </c>
      <c r="AB72" s="44">
        <v>197593</v>
      </c>
      <c r="AC72" s="44">
        <v>312149</v>
      </c>
      <c r="AD72" s="44">
        <v>464709</v>
      </c>
      <c r="AE72" s="44">
        <v>667848</v>
      </c>
      <c r="AF72" s="44">
        <v>951647</v>
      </c>
      <c r="AG72" s="44">
        <v>1329178</v>
      </c>
      <c r="AH72" s="44">
        <v>1812868</v>
      </c>
      <c r="AI72" s="44">
        <v>2408993</v>
      </c>
      <c r="AJ72" s="44">
        <v>3118224</v>
      </c>
      <c r="AK72" s="44">
        <v>3933037</v>
      </c>
      <c r="AL72" s="44">
        <v>4846078</v>
      </c>
      <c r="AM72" s="44">
        <v>5840656</v>
      </c>
      <c r="AN72" s="44">
        <v>6902459</v>
      </c>
      <c r="AO72" s="44">
        <v>8007948</v>
      </c>
      <c r="AP72" s="44">
        <v>9143427</v>
      </c>
      <c r="AQ72" s="44">
        <v>10288276</v>
      </c>
      <c r="AR72" s="44">
        <v>11430602</v>
      </c>
      <c r="AS72" s="44">
        <v>12554528</v>
      </c>
      <c r="AT72" s="44">
        <v>13653654</v>
      </c>
      <c r="AU72" s="44">
        <v>14720447</v>
      </c>
      <c r="AV72" s="44">
        <v>15750380</v>
      </c>
      <c r="AW72" s="44">
        <v>16732527</v>
      </c>
      <c r="AX72" s="44">
        <v>17670876</v>
      </c>
      <c r="AY72" s="44">
        <v>18562848</v>
      </c>
      <c r="AZ72" s="44">
        <v>19413095</v>
      </c>
    </row>
    <row r="73" spans="1:52" x14ac:dyDescent="0.25">
      <c r="A73" s="60" t="s">
        <v>110</v>
      </c>
      <c r="B73" s="44">
        <v>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</row>
    <row r="74" spans="1:52" x14ac:dyDescent="0.25">
      <c r="A74" s="60" t="s">
        <v>117</v>
      </c>
      <c r="B74" s="44">
        <v>0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</row>
    <row r="75" spans="1:52" x14ac:dyDescent="0.25">
      <c r="A75" s="58" t="s">
        <v>111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529</v>
      </c>
      <c r="S75" s="59">
        <v>1128</v>
      </c>
      <c r="T75" s="59">
        <v>1789</v>
      </c>
      <c r="U75" s="59">
        <v>2727</v>
      </c>
      <c r="V75" s="59">
        <v>4337</v>
      </c>
      <c r="W75" s="59">
        <v>5337</v>
      </c>
      <c r="X75" s="59">
        <v>5548</v>
      </c>
      <c r="Y75" s="59">
        <v>5699</v>
      </c>
      <c r="Z75" s="59">
        <v>5768</v>
      </c>
      <c r="AA75" s="59">
        <v>5754</v>
      </c>
      <c r="AB75" s="59">
        <v>5665</v>
      </c>
      <c r="AC75" s="59">
        <v>5500</v>
      </c>
      <c r="AD75" s="59">
        <v>5307</v>
      </c>
      <c r="AE75" s="59">
        <v>5893</v>
      </c>
      <c r="AF75" s="59">
        <v>16382</v>
      </c>
      <c r="AG75" s="59">
        <v>41680</v>
      </c>
      <c r="AH75" s="59">
        <v>83670</v>
      </c>
      <c r="AI75" s="59">
        <v>143903</v>
      </c>
      <c r="AJ75" s="59">
        <v>223307</v>
      </c>
      <c r="AK75" s="59">
        <v>322257</v>
      </c>
      <c r="AL75" s="59">
        <v>440904</v>
      </c>
      <c r="AM75" s="59">
        <v>578852</v>
      </c>
      <c r="AN75" s="59">
        <v>735564</v>
      </c>
      <c r="AO75" s="59">
        <v>909901</v>
      </c>
      <c r="AP75" s="59">
        <v>1101560</v>
      </c>
      <c r="AQ75" s="59">
        <v>1310764</v>
      </c>
      <c r="AR75" s="59">
        <v>1537485</v>
      </c>
      <c r="AS75" s="59">
        <v>1780806</v>
      </c>
      <c r="AT75" s="59">
        <v>2039371</v>
      </c>
      <c r="AU75" s="59">
        <v>2312746</v>
      </c>
      <c r="AV75" s="59">
        <v>2598281</v>
      </c>
      <c r="AW75" s="59">
        <v>2893671</v>
      </c>
      <c r="AX75" s="59">
        <v>3197136</v>
      </c>
      <c r="AY75" s="59">
        <v>3506763</v>
      </c>
      <c r="AZ75" s="59">
        <v>3818963</v>
      </c>
    </row>
    <row r="76" spans="1:52" x14ac:dyDescent="0.25">
      <c r="A76" s="60" t="s">
        <v>112</v>
      </c>
      <c r="B76" s="44">
        <v>0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38</v>
      </c>
      <c r="S76" s="44">
        <v>91</v>
      </c>
      <c r="T76" s="44">
        <v>160</v>
      </c>
      <c r="U76" s="44">
        <v>276</v>
      </c>
      <c r="V76" s="44">
        <v>510</v>
      </c>
      <c r="W76" s="44">
        <v>798</v>
      </c>
      <c r="X76" s="44">
        <v>881</v>
      </c>
      <c r="Y76" s="44">
        <v>960</v>
      </c>
      <c r="Z76" s="44">
        <v>1024</v>
      </c>
      <c r="AA76" s="44">
        <v>1073</v>
      </c>
      <c r="AB76" s="44">
        <v>1105</v>
      </c>
      <c r="AC76" s="44">
        <v>1129</v>
      </c>
      <c r="AD76" s="44">
        <v>1150</v>
      </c>
      <c r="AE76" s="44">
        <v>1528</v>
      </c>
      <c r="AF76" s="44">
        <v>6744</v>
      </c>
      <c r="AG76" s="44">
        <v>20135</v>
      </c>
      <c r="AH76" s="44">
        <v>43903</v>
      </c>
      <c r="AI76" s="44">
        <v>80156</v>
      </c>
      <c r="AJ76" s="44">
        <v>130653</v>
      </c>
      <c r="AK76" s="44">
        <v>196814</v>
      </c>
      <c r="AL76" s="44">
        <v>279784</v>
      </c>
      <c r="AM76" s="44">
        <v>380320</v>
      </c>
      <c r="AN76" s="44">
        <v>498844</v>
      </c>
      <c r="AO76" s="44">
        <v>635254</v>
      </c>
      <c r="AP76" s="44">
        <v>789913</v>
      </c>
      <c r="AQ76" s="44">
        <v>963583</v>
      </c>
      <c r="AR76" s="44">
        <v>1156642</v>
      </c>
      <c r="AS76" s="44">
        <v>1368626</v>
      </c>
      <c r="AT76" s="44">
        <v>1598593</v>
      </c>
      <c r="AU76" s="44">
        <v>1846280</v>
      </c>
      <c r="AV76" s="44">
        <v>2109303</v>
      </c>
      <c r="AW76" s="44">
        <v>2385444</v>
      </c>
      <c r="AX76" s="44">
        <v>2672767</v>
      </c>
      <c r="AY76" s="44">
        <v>2969105</v>
      </c>
      <c r="AZ76" s="44">
        <v>3270716</v>
      </c>
    </row>
    <row r="77" spans="1:52" x14ac:dyDescent="0.25">
      <c r="A77" s="60" t="s">
        <v>118</v>
      </c>
      <c r="B77" s="44">
        <v>0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491</v>
      </c>
      <c r="S77" s="44">
        <v>1037</v>
      </c>
      <c r="T77" s="44">
        <v>1629</v>
      </c>
      <c r="U77" s="44">
        <v>2451</v>
      </c>
      <c r="V77" s="44">
        <v>3827</v>
      </c>
      <c r="W77" s="44">
        <v>4539</v>
      </c>
      <c r="X77" s="44">
        <v>4667</v>
      </c>
      <c r="Y77" s="44">
        <v>4739</v>
      </c>
      <c r="Z77" s="44">
        <v>4744</v>
      </c>
      <c r="AA77" s="44">
        <v>4681</v>
      </c>
      <c r="AB77" s="44">
        <v>4560</v>
      </c>
      <c r="AC77" s="44">
        <v>4371</v>
      </c>
      <c r="AD77" s="44">
        <v>4157</v>
      </c>
      <c r="AE77" s="44">
        <v>4365</v>
      </c>
      <c r="AF77" s="44">
        <v>9638</v>
      </c>
      <c r="AG77" s="44">
        <v>21545</v>
      </c>
      <c r="AH77" s="44">
        <v>39767</v>
      </c>
      <c r="AI77" s="44">
        <v>63747</v>
      </c>
      <c r="AJ77" s="44">
        <v>92654</v>
      </c>
      <c r="AK77" s="44">
        <v>125443</v>
      </c>
      <c r="AL77" s="44">
        <v>161120</v>
      </c>
      <c r="AM77" s="44">
        <v>198532</v>
      </c>
      <c r="AN77" s="44">
        <v>236720</v>
      </c>
      <c r="AO77" s="44">
        <v>274647</v>
      </c>
      <c r="AP77" s="44">
        <v>311647</v>
      </c>
      <c r="AQ77" s="44">
        <v>347181</v>
      </c>
      <c r="AR77" s="44">
        <v>380843</v>
      </c>
      <c r="AS77" s="44">
        <v>412180</v>
      </c>
      <c r="AT77" s="44">
        <v>440778</v>
      </c>
      <c r="AU77" s="44">
        <v>466466</v>
      </c>
      <c r="AV77" s="44">
        <v>488978</v>
      </c>
      <c r="AW77" s="44">
        <v>508227</v>
      </c>
      <c r="AX77" s="44">
        <v>524369</v>
      </c>
      <c r="AY77" s="44">
        <v>537658</v>
      </c>
      <c r="AZ77" s="44">
        <v>548247</v>
      </c>
    </row>
    <row r="78" spans="1:52" x14ac:dyDescent="0.25">
      <c r="A78" s="56" t="s">
        <v>85</v>
      </c>
      <c r="B78" s="57">
        <v>663947</v>
      </c>
      <c r="C78" s="57">
        <v>671951</v>
      </c>
      <c r="D78" s="57">
        <v>666392</v>
      </c>
      <c r="E78" s="57">
        <v>671199</v>
      </c>
      <c r="F78" s="57">
        <v>675239</v>
      </c>
      <c r="G78" s="57">
        <v>667113</v>
      </c>
      <c r="H78" s="57">
        <v>669347</v>
      </c>
      <c r="I78" s="57">
        <v>670926</v>
      </c>
      <c r="J78" s="57">
        <v>679968</v>
      </c>
      <c r="K78" s="57">
        <v>678797</v>
      </c>
      <c r="L78" s="57">
        <v>675970</v>
      </c>
      <c r="M78" s="57">
        <v>677217</v>
      </c>
      <c r="N78" s="57">
        <v>672407</v>
      </c>
      <c r="O78" s="57">
        <v>677357</v>
      </c>
      <c r="P78" s="57">
        <v>687554</v>
      </c>
      <c r="Q78" s="57">
        <v>710167</v>
      </c>
      <c r="R78" s="57">
        <v>723293</v>
      </c>
      <c r="S78" s="57">
        <v>745650</v>
      </c>
      <c r="T78" s="57">
        <v>765670</v>
      </c>
      <c r="U78" s="57">
        <v>783105</v>
      </c>
      <c r="V78" s="57">
        <v>798157</v>
      </c>
      <c r="W78" s="57">
        <v>811629</v>
      </c>
      <c r="X78" s="57">
        <v>822568</v>
      </c>
      <c r="Y78" s="57">
        <v>833407</v>
      </c>
      <c r="Z78" s="57">
        <v>843683</v>
      </c>
      <c r="AA78" s="57">
        <v>853407</v>
      </c>
      <c r="AB78" s="57">
        <v>861704</v>
      </c>
      <c r="AC78" s="57">
        <v>869043</v>
      </c>
      <c r="AD78" s="57">
        <v>876287</v>
      </c>
      <c r="AE78" s="57">
        <v>883160</v>
      </c>
      <c r="AF78" s="57">
        <v>889513</v>
      </c>
      <c r="AG78" s="57">
        <v>895044</v>
      </c>
      <c r="AH78" s="57">
        <v>899917</v>
      </c>
      <c r="AI78" s="57">
        <v>904646</v>
      </c>
      <c r="AJ78" s="57">
        <v>910349</v>
      </c>
      <c r="AK78" s="57">
        <v>915616</v>
      </c>
      <c r="AL78" s="57">
        <v>920670</v>
      </c>
      <c r="AM78" s="57">
        <v>925790</v>
      </c>
      <c r="AN78" s="57">
        <v>930747</v>
      </c>
      <c r="AO78" s="57">
        <v>935675</v>
      </c>
      <c r="AP78" s="57">
        <v>941275</v>
      </c>
      <c r="AQ78" s="57">
        <v>946789</v>
      </c>
      <c r="AR78" s="57">
        <v>952154</v>
      </c>
      <c r="AS78" s="57">
        <v>957439</v>
      </c>
      <c r="AT78" s="57">
        <v>962699</v>
      </c>
      <c r="AU78" s="57">
        <v>968069</v>
      </c>
      <c r="AV78" s="57">
        <v>973403</v>
      </c>
      <c r="AW78" s="57">
        <v>979039</v>
      </c>
      <c r="AX78" s="57">
        <v>984750</v>
      </c>
      <c r="AY78" s="57">
        <v>990695</v>
      </c>
      <c r="AZ78" s="57">
        <v>996732</v>
      </c>
    </row>
    <row r="79" spans="1:52" x14ac:dyDescent="0.25">
      <c r="A79" s="58" t="s">
        <v>102</v>
      </c>
      <c r="B79" s="59">
        <v>662223</v>
      </c>
      <c r="C79" s="59">
        <v>670169</v>
      </c>
      <c r="D79" s="59">
        <v>664578</v>
      </c>
      <c r="E79" s="59">
        <v>669433</v>
      </c>
      <c r="F79" s="59">
        <v>673466</v>
      </c>
      <c r="G79" s="59">
        <v>664942</v>
      </c>
      <c r="H79" s="59">
        <v>667219</v>
      </c>
      <c r="I79" s="59">
        <v>668817</v>
      </c>
      <c r="J79" s="59">
        <v>677815</v>
      </c>
      <c r="K79" s="59">
        <v>676592</v>
      </c>
      <c r="L79" s="59">
        <v>673419</v>
      </c>
      <c r="M79" s="59">
        <v>674555</v>
      </c>
      <c r="N79" s="59">
        <v>669752</v>
      </c>
      <c r="O79" s="59">
        <v>673579</v>
      </c>
      <c r="P79" s="59">
        <v>683833</v>
      </c>
      <c r="Q79" s="59">
        <v>706049</v>
      </c>
      <c r="R79" s="59">
        <v>718320</v>
      </c>
      <c r="S79" s="59">
        <v>739192</v>
      </c>
      <c r="T79" s="59">
        <v>757350</v>
      </c>
      <c r="U79" s="59">
        <v>772633</v>
      </c>
      <c r="V79" s="59">
        <v>785304</v>
      </c>
      <c r="W79" s="59">
        <v>795865</v>
      </c>
      <c r="X79" s="59">
        <v>803354</v>
      </c>
      <c r="Y79" s="59">
        <v>810175</v>
      </c>
      <c r="Z79" s="59">
        <v>815885</v>
      </c>
      <c r="AA79" s="59">
        <v>820536</v>
      </c>
      <c r="AB79" s="59">
        <v>823295</v>
      </c>
      <c r="AC79" s="59">
        <v>824595</v>
      </c>
      <c r="AD79" s="59">
        <v>825279</v>
      </c>
      <c r="AE79" s="59">
        <v>825005</v>
      </c>
      <c r="AF79" s="59">
        <v>823571</v>
      </c>
      <c r="AG79" s="59">
        <v>820569</v>
      </c>
      <c r="AH79" s="59">
        <v>816132</v>
      </c>
      <c r="AI79" s="59">
        <v>810867</v>
      </c>
      <c r="AJ79" s="59">
        <v>805850</v>
      </c>
      <c r="AK79" s="59">
        <v>799955</v>
      </c>
      <c r="AL79" s="59">
        <v>793398</v>
      </c>
      <c r="AM79" s="59">
        <v>786343</v>
      </c>
      <c r="AN79" s="59">
        <v>778715</v>
      </c>
      <c r="AO79" s="59">
        <v>770543</v>
      </c>
      <c r="AP79" s="59">
        <v>762433</v>
      </c>
      <c r="AQ79" s="59">
        <v>753597</v>
      </c>
      <c r="AR79" s="59">
        <v>744052</v>
      </c>
      <c r="AS79" s="59">
        <v>733853</v>
      </c>
      <c r="AT79" s="59">
        <v>723251</v>
      </c>
      <c r="AU79" s="59">
        <v>712232</v>
      </c>
      <c r="AV79" s="59">
        <v>700920</v>
      </c>
      <c r="AW79" s="59">
        <v>689414</v>
      </c>
      <c r="AX79" s="59">
        <v>677991</v>
      </c>
      <c r="AY79" s="59">
        <v>666448</v>
      </c>
      <c r="AZ79" s="59">
        <v>655057</v>
      </c>
    </row>
    <row r="80" spans="1:52" x14ac:dyDescent="0.25">
      <c r="A80" s="60" t="s">
        <v>113</v>
      </c>
      <c r="B80" s="44">
        <v>1225</v>
      </c>
      <c r="C80" s="44">
        <v>1203</v>
      </c>
      <c r="D80" s="44">
        <v>1138</v>
      </c>
      <c r="E80" s="44">
        <v>1103</v>
      </c>
      <c r="F80" s="44">
        <v>2248</v>
      </c>
      <c r="G80" s="44">
        <v>2247</v>
      </c>
      <c r="H80" s="44">
        <v>2167</v>
      </c>
      <c r="I80" s="44">
        <v>2263</v>
      </c>
      <c r="J80" s="44">
        <v>2282</v>
      </c>
      <c r="K80" s="44">
        <v>2396</v>
      </c>
      <c r="L80" s="44">
        <v>2375</v>
      </c>
      <c r="M80" s="44">
        <v>2314</v>
      </c>
      <c r="N80" s="44">
        <v>2212</v>
      </c>
      <c r="O80" s="44">
        <v>2153</v>
      </c>
      <c r="P80" s="44">
        <v>2116</v>
      </c>
      <c r="Q80" s="44">
        <v>2004</v>
      </c>
      <c r="R80" s="44">
        <v>1958</v>
      </c>
      <c r="S80" s="44">
        <v>1938</v>
      </c>
      <c r="T80" s="44">
        <v>1847</v>
      </c>
      <c r="U80" s="44">
        <v>1800</v>
      </c>
      <c r="V80" s="44">
        <v>1794</v>
      </c>
      <c r="W80" s="44">
        <v>1832</v>
      </c>
      <c r="X80" s="44">
        <v>1898</v>
      </c>
      <c r="Y80" s="44">
        <v>1983</v>
      </c>
      <c r="Z80" s="44">
        <v>2085</v>
      </c>
      <c r="AA80" s="44">
        <v>2192</v>
      </c>
      <c r="AB80" s="44">
        <v>2287</v>
      </c>
      <c r="AC80" s="44">
        <v>2377</v>
      </c>
      <c r="AD80" s="44">
        <v>2451</v>
      </c>
      <c r="AE80" s="44">
        <v>2517</v>
      </c>
      <c r="AF80" s="44">
        <v>2566</v>
      </c>
      <c r="AG80" s="44">
        <v>2603</v>
      </c>
      <c r="AH80" s="44">
        <v>2632</v>
      </c>
      <c r="AI80" s="44">
        <v>2651</v>
      </c>
      <c r="AJ80" s="44">
        <v>2664</v>
      </c>
      <c r="AK80" s="44">
        <v>2648</v>
      </c>
      <c r="AL80" s="44">
        <v>2627</v>
      </c>
      <c r="AM80" s="44">
        <v>2604</v>
      </c>
      <c r="AN80" s="44">
        <v>2577</v>
      </c>
      <c r="AO80" s="44">
        <v>2549</v>
      </c>
      <c r="AP80" s="44">
        <v>2523</v>
      </c>
      <c r="AQ80" s="44">
        <v>2493</v>
      </c>
      <c r="AR80" s="44">
        <v>2468</v>
      </c>
      <c r="AS80" s="44">
        <v>2431</v>
      </c>
      <c r="AT80" s="44">
        <v>2391</v>
      </c>
      <c r="AU80" s="44">
        <v>2360</v>
      </c>
      <c r="AV80" s="44">
        <v>2327</v>
      </c>
      <c r="AW80" s="44">
        <v>2298</v>
      </c>
      <c r="AX80" s="44">
        <v>2249</v>
      </c>
      <c r="AY80" s="44">
        <v>2210</v>
      </c>
      <c r="AZ80" s="44">
        <v>2177</v>
      </c>
    </row>
    <row r="81" spans="1:52" x14ac:dyDescent="0.25">
      <c r="A81" s="60" t="s">
        <v>103</v>
      </c>
      <c r="B81" s="44">
        <v>14605</v>
      </c>
      <c r="C81" s="44">
        <v>13822</v>
      </c>
      <c r="D81" s="44">
        <v>13094</v>
      </c>
      <c r="E81" s="44">
        <v>11242</v>
      </c>
      <c r="F81" s="44">
        <v>10158</v>
      </c>
      <c r="G81" s="44">
        <v>9073</v>
      </c>
      <c r="H81" s="44">
        <v>8454</v>
      </c>
      <c r="I81" s="44">
        <v>7523</v>
      </c>
      <c r="J81" s="44">
        <v>6926</v>
      </c>
      <c r="K81" s="44">
        <v>6185</v>
      </c>
      <c r="L81" s="44">
        <v>5664</v>
      </c>
      <c r="M81" s="44">
        <v>5248</v>
      </c>
      <c r="N81" s="44">
        <v>4881</v>
      </c>
      <c r="O81" s="44">
        <v>5320</v>
      </c>
      <c r="P81" s="44">
        <v>4517</v>
      </c>
      <c r="Q81" s="44">
        <v>4259</v>
      </c>
      <c r="R81" s="44">
        <v>4142</v>
      </c>
      <c r="S81" s="44">
        <v>4082</v>
      </c>
      <c r="T81" s="44">
        <v>3759</v>
      </c>
      <c r="U81" s="44">
        <v>3647</v>
      </c>
      <c r="V81" s="44">
        <v>3673</v>
      </c>
      <c r="W81" s="44">
        <v>3776</v>
      </c>
      <c r="X81" s="44">
        <v>3940</v>
      </c>
      <c r="Y81" s="44">
        <v>4141</v>
      </c>
      <c r="Z81" s="44">
        <v>4344</v>
      </c>
      <c r="AA81" s="44">
        <v>4532</v>
      </c>
      <c r="AB81" s="44">
        <v>4690</v>
      </c>
      <c r="AC81" s="44">
        <v>4818</v>
      </c>
      <c r="AD81" s="44">
        <v>4919</v>
      </c>
      <c r="AE81" s="44">
        <v>5004</v>
      </c>
      <c r="AF81" s="44">
        <v>5064</v>
      </c>
      <c r="AG81" s="44">
        <v>5087</v>
      </c>
      <c r="AH81" s="44">
        <v>5089</v>
      </c>
      <c r="AI81" s="44">
        <v>5068</v>
      </c>
      <c r="AJ81" s="44">
        <v>5017</v>
      </c>
      <c r="AK81" s="44">
        <v>4935</v>
      </c>
      <c r="AL81" s="44">
        <v>4861</v>
      </c>
      <c r="AM81" s="44">
        <v>4772</v>
      </c>
      <c r="AN81" s="44">
        <v>4684</v>
      </c>
      <c r="AO81" s="44">
        <v>4597</v>
      </c>
      <c r="AP81" s="44">
        <v>4505</v>
      </c>
      <c r="AQ81" s="44">
        <v>4412</v>
      </c>
      <c r="AR81" s="44">
        <v>4324</v>
      </c>
      <c r="AS81" s="44">
        <v>4233</v>
      </c>
      <c r="AT81" s="44">
        <v>4125</v>
      </c>
      <c r="AU81" s="44">
        <v>4040</v>
      </c>
      <c r="AV81" s="44">
        <v>3957</v>
      </c>
      <c r="AW81" s="44">
        <v>3868</v>
      </c>
      <c r="AX81" s="44">
        <v>3744</v>
      </c>
      <c r="AY81" s="44">
        <v>3635</v>
      </c>
      <c r="AZ81" s="44">
        <v>3534</v>
      </c>
    </row>
    <row r="82" spans="1:52" x14ac:dyDescent="0.25">
      <c r="A82" s="60" t="s">
        <v>114</v>
      </c>
      <c r="B82" s="44">
        <v>3430</v>
      </c>
      <c r="C82" s="44">
        <v>5453</v>
      </c>
      <c r="D82" s="44">
        <v>5514</v>
      </c>
      <c r="E82" s="44">
        <v>7848</v>
      </c>
      <c r="F82" s="44">
        <v>8498</v>
      </c>
      <c r="G82" s="44">
        <v>9526</v>
      </c>
      <c r="H82" s="44">
        <v>11770</v>
      </c>
      <c r="I82" s="44">
        <v>13446</v>
      </c>
      <c r="J82" s="44">
        <v>15119</v>
      </c>
      <c r="K82" s="44">
        <v>16318</v>
      </c>
      <c r="L82" s="44">
        <v>17209</v>
      </c>
      <c r="M82" s="44">
        <v>19523</v>
      </c>
      <c r="N82" s="44">
        <v>20930</v>
      </c>
      <c r="O82" s="44">
        <v>22803</v>
      </c>
      <c r="P82" s="44">
        <v>25598</v>
      </c>
      <c r="Q82" s="44">
        <v>34907</v>
      </c>
      <c r="R82" s="44">
        <v>36929</v>
      </c>
      <c r="S82" s="44">
        <v>39480</v>
      </c>
      <c r="T82" s="44">
        <v>42254</v>
      </c>
      <c r="U82" s="44">
        <v>45184</v>
      </c>
      <c r="V82" s="44">
        <v>48169</v>
      </c>
      <c r="W82" s="44">
        <v>51231</v>
      </c>
      <c r="X82" s="44">
        <v>54282</v>
      </c>
      <c r="Y82" s="44">
        <v>57487</v>
      </c>
      <c r="Z82" s="44">
        <v>60734</v>
      </c>
      <c r="AA82" s="44">
        <v>63966</v>
      </c>
      <c r="AB82" s="44">
        <v>67084</v>
      </c>
      <c r="AC82" s="44">
        <v>70113</v>
      </c>
      <c r="AD82" s="44">
        <v>73079</v>
      </c>
      <c r="AE82" s="44">
        <v>76030</v>
      </c>
      <c r="AF82" s="44">
        <v>78966</v>
      </c>
      <c r="AG82" s="44">
        <v>81853</v>
      </c>
      <c r="AH82" s="44">
        <v>84673</v>
      </c>
      <c r="AI82" s="44">
        <v>87418</v>
      </c>
      <c r="AJ82" s="44">
        <v>90213</v>
      </c>
      <c r="AK82" s="44">
        <v>92797</v>
      </c>
      <c r="AL82" s="44">
        <v>95184</v>
      </c>
      <c r="AM82" s="44">
        <v>97351</v>
      </c>
      <c r="AN82" s="44">
        <v>99279</v>
      </c>
      <c r="AO82" s="44">
        <v>100940</v>
      </c>
      <c r="AP82" s="44">
        <v>102465</v>
      </c>
      <c r="AQ82" s="44">
        <v>103700</v>
      </c>
      <c r="AR82" s="44">
        <v>104663</v>
      </c>
      <c r="AS82" s="44">
        <v>105338</v>
      </c>
      <c r="AT82" s="44">
        <v>105798</v>
      </c>
      <c r="AU82" s="44">
        <v>106017</v>
      </c>
      <c r="AV82" s="44">
        <v>105995</v>
      </c>
      <c r="AW82" s="44">
        <v>105754</v>
      </c>
      <c r="AX82" s="44">
        <v>105325</v>
      </c>
      <c r="AY82" s="44">
        <v>104700</v>
      </c>
      <c r="AZ82" s="44">
        <v>103905</v>
      </c>
    </row>
    <row r="83" spans="1:52" x14ac:dyDescent="0.25">
      <c r="A83" s="60" t="s">
        <v>104</v>
      </c>
      <c r="B83" s="44">
        <v>642963</v>
      </c>
      <c r="C83" s="44">
        <v>649691</v>
      </c>
      <c r="D83" s="44">
        <v>644832</v>
      </c>
      <c r="E83" s="44">
        <v>649240</v>
      </c>
      <c r="F83" s="44">
        <v>652562</v>
      </c>
      <c r="G83" s="44">
        <v>644096</v>
      </c>
      <c r="H83" s="44">
        <v>644828</v>
      </c>
      <c r="I83" s="44">
        <v>645585</v>
      </c>
      <c r="J83" s="44">
        <v>653488</v>
      </c>
      <c r="K83" s="44">
        <v>651693</v>
      </c>
      <c r="L83" s="44">
        <v>648171</v>
      </c>
      <c r="M83" s="44">
        <v>647470</v>
      </c>
      <c r="N83" s="44">
        <v>641729</v>
      </c>
      <c r="O83" s="44">
        <v>643303</v>
      </c>
      <c r="P83" s="44">
        <v>651602</v>
      </c>
      <c r="Q83" s="44">
        <v>664879</v>
      </c>
      <c r="R83" s="44">
        <v>675291</v>
      </c>
      <c r="S83" s="44">
        <v>693692</v>
      </c>
      <c r="T83" s="44">
        <v>709490</v>
      </c>
      <c r="U83" s="44">
        <v>722002</v>
      </c>
      <c r="V83" s="44">
        <v>731668</v>
      </c>
      <c r="W83" s="44">
        <v>739026</v>
      </c>
      <c r="X83" s="44">
        <v>743234</v>
      </c>
      <c r="Y83" s="44">
        <v>746561</v>
      </c>
      <c r="Z83" s="44">
        <v>748713</v>
      </c>
      <c r="AA83" s="44">
        <v>749830</v>
      </c>
      <c r="AB83" s="44">
        <v>749205</v>
      </c>
      <c r="AC83" s="44">
        <v>747234</v>
      </c>
      <c r="AD83" s="44">
        <v>744744</v>
      </c>
      <c r="AE83" s="44">
        <v>741322</v>
      </c>
      <c r="AF83" s="44">
        <v>736774</v>
      </c>
      <c r="AG83" s="44">
        <v>730728</v>
      </c>
      <c r="AH83" s="44">
        <v>723300</v>
      </c>
      <c r="AI83" s="44">
        <v>715103</v>
      </c>
      <c r="AJ83" s="44">
        <v>707072</v>
      </c>
      <c r="AK83" s="44">
        <v>698352</v>
      </c>
      <c r="AL83" s="44">
        <v>689074</v>
      </c>
      <c r="AM83" s="44">
        <v>679427</v>
      </c>
      <c r="AN83" s="44">
        <v>669311</v>
      </c>
      <c r="AO83" s="44">
        <v>658775</v>
      </c>
      <c r="AP83" s="44">
        <v>648300</v>
      </c>
      <c r="AQ83" s="44">
        <v>637280</v>
      </c>
      <c r="AR83" s="44">
        <v>625685</v>
      </c>
      <c r="AS83" s="44">
        <v>613597</v>
      </c>
      <c r="AT83" s="44">
        <v>601224</v>
      </c>
      <c r="AU83" s="44">
        <v>588477</v>
      </c>
      <c r="AV83" s="44">
        <v>575591</v>
      </c>
      <c r="AW83" s="44">
        <v>562600</v>
      </c>
      <c r="AX83" s="44">
        <v>549808</v>
      </c>
      <c r="AY83" s="44">
        <v>536870</v>
      </c>
      <c r="AZ83" s="44">
        <v>524052</v>
      </c>
    </row>
    <row r="84" spans="1:52" x14ac:dyDescent="0.25">
      <c r="A84" s="60" t="s">
        <v>105</v>
      </c>
      <c r="B84" s="44">
        <v>0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1</v>
      </c>
      <c r="AB84" s="44">
        <v>5</v>
      </c>
      <c r="AC84" s="44">
        <v>11</v>
      </c>
      <c r="AD84" s="44">
        <v>17</v>
      </c>
      <c r="AE84" s="44">
        <v>25</v>
      </c>
      <c r="AF84" s="44">
        <v>39</v>
      </c>
      <c r="AG84" s="44">
        <v>58</v>
      </c>
      <c r="AH84" s="44">
        <v>88</v>
      </c>
      <c r="AI84" s="44">
        <v>126</v>
      </c>
      <c r="AJ84" s="44">
        <v>178</v>
      </c>
      <c r="AK84" s="44">
        <v>242</v>
      </c>
      <c r="AL84" s="44">
        <v>332</v>
      </c>
      <c r="AM84" s="44">
        <v>451</v>
      </c>
      <c r="AN84" s="44">
        <v>606</v>
      </c>
      <c r="AO84" s="44">
        <v>806</v>
      </c>
      <c r="AP84" s="44">
        <v>1049</v>
      </c>
      <c r="AQ84" s="44">
        <v>1346</v>
      </c>
      <c r="AR84" s="44">
        <v>1725</v>
      </c>
      <c r="AS84" s="44">
        <v>2213</v>
      </c>
      <c r="AT84" s="44">
        <v>2816</v>
      </c>
      <c r="AU84" s="44">
        <v>3579</v>
      </c>
      <c r="AV84" s="44">
        <v>4495</v>
      </c>
      <c r="AW84" s="44">
        <v>5623</v>
      </c>
      <c r="AX84" s="44">
        <v>6983</v>
      </c>
      <c r="AY84" s="44">
        <v>8647</v>
      </c>
      <c r="AZ84" s="44">
        <v>10609</v>
      </c>
    </row>
    <row r="85" spans="1:52" x14ac:dyDescent="0.25">
      <c r="A85" s="60" t="s">
        <v>119</v>
      </c>
      <c r="B85" s="44">
        <v>0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3</v>
      </c>
      <c r="Z85" s="44">
        <v>9</v>
      </c>
      <c r="AA85" s="44">
        <v>15</v>
      </c>
      <c r="AB85" s="44">
        <v>24</v>
      </c>
      <c r="AC85" s="44">
        <v>42</v>
      </c>
      <c r="AD85" s="44">
        <v>69</v>
      </c>
      <c r="AE85" s="44">
        <v>107</v>
      </c>
      <c r="AF85" s="44">
        <v>162</v>
      </c>
      <c r="AG85" s="44">
        <v>240</v>
      </c>
      <c r="AH85" s="44">
        <v>350</v>
      </c>
      <c r="AI85" s="44">
        <v>501</v>
      </c>
      <c r="AJ85" s="44">
        <v>706</v>
      </c>
      <c r="AK85" s="44">
        <v>981</v>
      </c>
      <c r="AL85" s="44">
        <v>1320</v>
      </c>
      <c r="AM85" s="44">
        <v>1738</v>
      </c>
      <c r="AN85" s="44">
        <v>2258</v>
      </c>
      <c r="AO85" s="44">
        <v>2876</v>
      </c>
      <c r="AP85" s="44">
        <v>3591</v>
      </c>
      <c r="AQ85" s="44">
        <v>4366</v>
      </c>
      <c r="AR85" s="44">
        <v>5187</v>
      </c>
      <c r="AS85" s="44">
        <v>6041</v>
      </c>
      <c r="AT85" s="44">
        <v>6897</v>
      </c>
      <c r="AU85" s="44">
        <v>7759</v>
      </c>
      <c r="AV85" s="44">
        <v>8555</v>
      </c>
      <c r="AW85" s="44">
        <v>9271</v>
      </c>
      <c r="AX85" s="44">
        <v>9882</v>
      </c>
      <c r="AY85" s="44">
        <v>10386</v>
      </c>
      <c r="AZ85" s="44">
        <v>10780</v>
      </c>
    </row>
    <row r="86" spans="1:52" hidden="1" x14ac:dyDescent="0.25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 x14ac:dyDescent="0.25">
      <c r="A87" s="60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hidden="1" x14ac:dyDescent="0.25">
      <c r="A88" s="60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hidden="1" x14ac:dyDescent="0.25">
      <c r="A89" s="60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hidden="1" x14ac:dyDescent="0.25">
      <c r="A90" s="60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hidden="1" x14ac:dyDescent="0.25">
      <c r="A91" s="60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hidden="1" x14ac:dyDescent="0.25">
      <c r="A92" s="6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25">
      <c r="A93" s="58" t="s">
        <v>106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297</v>
      </c>
      <c r="S93" s="59">
        <v>712</v>
      </c>
      <c r="T93" s="59">
        <v>1174</v>
      </c>
      <c r="U93" s="59">
        <v>1677</v>
      </c>
      <c r="V93" s="59">
        <v>2209</v>
      </c>
      <c r="W93" s="59">
        <v>2766</v>
      </c>
      <c r="X93" s="59">
        <v>3335</v>
      </c>
      <c r="Y93" s="59">
        <v>3928</v>
      </c>
      <c r="Z93" s="59">
        <v>4525</v>
      </c>
      <c r="AA93" s="59">
        <v>5105</v>
      </c>
      <c r="AB93" s="59">
        <v>5661</v>
      </c>
      <c r="AC93" s="59">
        <v>6198</v>
      </c>
      <c r="AD93" s="59">
        <v>6696</v>
      </c>
      <c r="AE93" s="59">
        <v>7183</v>
      </c>
      <c r="AF93" s="59">
        <v>7655</v>
      </c>
      <c r="AG93" s="59">
        <v>8102</v>
      </c>
      <c r="AH93" s="59">
        <v>8550</v>
      </c>
      <c r="AI93" s="59">
        <v>8974</v>
      </c>
      <c r="AJ93" s="59">
        <v>9382</v>
      </c>
      <c r="AK93" s="59">
        <v>9724</v>
      </c>
      <c r="AL93" s="59">
        <v>10062</v>
      </c>
      <c r="AM93" s="59">
        <v>10381</v>
      </c>
      <c r="AN93" s="59">
        <v>10681</v>
      </c>
      <c r="AO93" s="59">
        <v>10978</v>
      </c>
      <c r="AP93" s="59">
        <v>11271</v>
      </c>
      <c r="AQ93" s="59">
        <v>11544</v>
      </c>
      <c r="AR93" s="59">
        <v>11816</v>
      </c>
      <c r="AS93" s="59">
        <v>12082</v>
      </c>
      <c r="AT93" s="59">
        <v>12316</v>
      </c>
      <c r="AU93" s="59">
        <v>12570</v>
      </c>
      <c r="AV93" s="59">
        <v>12802</v>
      </c>
      <c r="AW93" s="59">
        <v>13049</v>
      </c>
      <c r="AX93" s="59">
        <v>13229</v>
      </c>
      <c r="AY93" s="59">
        <v>13441</v>
      </c>
      <c r="AZ93" s="59">
        <v>13647</v>
      </c>
    </row>
    <row r="94" spans="1:52" x14ac:dyDescent="0.25">
      <c r="A94" s="60" t="s">
        <v>113</v>
      </c>
      <c r="B94" s="44">
        <v>0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</row>
    <row r="95" spans="1:52" x14ac:dyDescent="0.25">
      <c r="A95" s="60" t="s">
        <v>103</v>
      </c>
      <c r="B95" s="44">
        <v>0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211</v>
      </c>
      <c r="S95" s="44">
        <v>511</v>
      </c>
      <c r="T95" s="44">
        <v>846</v>
      </c>
      <c r="U95" s="44">
        <v>1211</v>
      </c>
      <c r="V95" s="44">
        <v>1595</v>
      </c>
      <c r="W95" s="44">
        <v>1996</v>
      </c>
      <c r="X95" s="44">
        <v>2404</v>
      </c>
      <c r="Y95" s="44">
        <v>2827</v>
      </c>
      <c r="Z95" s="44">
        <v>3254</v>
      </c>
      <c r="AA95" s="44">
        <v>3666</v>
      </c>
      <c r="AB95" s="44">
        <v>4057</v>
      </c>
      <c r="AC95" s="44">
        <v>4432</v>
      </c>
      <c r="AD95" s="44">
        <v>4791</v>
      </c>
      <c r="AE95" s="44">
        <v>5136</v>
      </c>
      <c r="AF95" s="44">
        <v>5476</v>
      </c>
      <c r="AG95" s="44">
        <v>5801</v>
      </c>
      <c r="AH95" s="44">
        <v>6116</v>
      </c>
      <c r="AI95" s="44">
        <v>6416</v>
      </c>
      <c r="AJ95" s="44">
        <v>6710</v>
      </c>
      <c r="AK95" s="44">
        <v>6966</v>
      </c>
      <c r="AL95" s="44">
        <v>7217</v>
      </c>
      <c r="AM95" s="44">
        <v>7461</v>
      </c>
      <c r="AN95" s="44">
        <v>7694</v>
      </c>
      <c r="AO95" s="44">
        <v>7918</v>
      </c>
      <c r="AP95" s="44">
        <v>8138</v>
      </c>
      <c r="AQ95" s="44">
        <v>8346</v>
      </c>
      <c r="AR95" s="44">
        <v>8544</v>
      </c>
      <c r="AS95" s="44">
        <v>8741</v>
      </c>
      <c r="AT95" s="44">
        <v>8916</v>
      </c>
      <c r="AU95" s="44">
        <v>9100</v>
      </c>
      <c r="AV95" s="44">
        <v>9267</v>
      </c>
      <c r="AW95" s="44">
        <v>9447</v>
      </c>
      <c r="AX95" s="44">
        <v>9590</v>
      </c>
      <c r="AY95" s="44">
        <v>9748</v>
      </c>
      <c r="AZ95" s="44">
        <v>9901</v>
      </c>
    </row>
    <row r="96" spans="1:52" x14ac:dyDescent="0.25">
      <c r="A96" s="60" t="s">
        <v>114</v>
      </c>
      <c r="B96" s="44">
        <v>0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</row>
    <row r="97" spans="1:52" x14ac:dyDescent="0.25">
      <c r="A97" s="60" t="s">
        <v>104</v>
      </c>
      <c r="B97" s="44">
        <v>0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86</v>
      </c>
      <c r="S97" s="44">
        <v>201</v>
      </c>
      <c r="T97" s="44">
        <v>328</v>
      </c>
      <c r="U97" s="44">
        <v>466</v>
      </c>
      <c r="V97" s="44">
        <v>614</v>
      </c>
      <c r="W97" s="44">
        <v>770</v>
      </c>
      <c r="X97" s="44">
        <v>931</v>
      </c>
      <c r="Y97" s="44">
        <v>1101</v>
      </c>
      <c r="Z97" s="44">
        <v>1271</v>
      </c>
      <c r="AA97" s="44">
        <v>1439</v>
      </c>
      <c r="AB97" s="44">
        <v>1604</v>
      </c>
      <c r="AC97" s="44">
        <v>1766</v>
      </c>
      <c r="AD97" s="44">
        <v>1905</v>
      </c>
      <c r="AE97" s="44">
        <v>2047</v>
      </c>
      <c r="AF97" s="44">
        <v>2179</v>
      </c>
      <c r="AG97" s="44">
        <v>2301</v>
      </c>
      <c r="AH97" s="44">
        <v>2434</v>
      </c>
      <c r="AI97" s="44">
        <v>2558</v>
      </c>
      <c r="AJ97" s="44">
        <v>2672</v>
      </c>
      <c r="AK97" s="44">
        <v>2758</v>
      </c>
      <c r="AL97" s="44">
        <v>2845</v>
      </c>
      <c r="AM97" s="44">
        <v>2920</v>
      </c>
      <c r="AN97" s="44">
        <v>2987</v>
      </c>
      <c r="AO97" s="44">
        <v>3060</v>
      </c>
      <c r="AP97" s="44">
        <v>3133</v>
      </c>
      <c r="AQ97" s="44">
        <v>3198</v>
      </c>
      <c r="AR97" s="44">
        <v>3272</v>
      </c>
      <c r="AS97" s="44">
        <v>3341</v>
      </c>
      <c r="AT97" s="44">
        <v>3400</v>
      </c>
      <c r="AU97" s="44">
        <v>3470</v>
      </c>
      <c r="AV97" s="44">
        <v>3535</v>
      </c>
      <c r="AW97" s="44">
        <v>3602</v>
      </c>
      <c r="AX97" s="44">
        <v>3639</v>
      </c>
      <c r="AY97" s="44">
        <v>3693</v>
      </c>
      <c r="AZ97" s="44">
        <v>3746</v>
      </c>
    </row>
    <row r="98" spans="1:52" x14ac:dyDescent="0.25">
      <c r="A98" s="60" t="s">
        <v>105</v>
      </c>
      <c r="B98" s="44">
        <v>0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</row>
    <row r="99" spans="1:52" x14ac:dyDescent="0.25">
      <c r="A99" s="60" t="s">
        <v>119</v>
      </c>
      <c r="B99" s="44">
        <v>0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</row>
    <row r="100" spans="1:52" x14ac:dyDescent="0.25">
      <c r="A100" s="58" t="s">
        <v>107</v>
      </c>
      <c r="B100" s="59">
        <v>1724</v>
      </c>
      <c r="C100" s="59">
        <v>1782</v>
      </c>
      <c r="D100" s="59">
        <v>1814</v>
      </c>
      <c r="E100" s="59">
        <v>1766</v>
      </c>
      <c r="F100" s="59">
        <v>1773</v>
      </c>
      <c r="G100" s="59">
        <v>2171</v>
      </c>
      <c r="H100" s="59">
        <v>2128</v>
      </c>
      <c r="I100" s="59">
        <v>2109</v>
      </c>
      <c r="J100" s="59">
        <v>2153</v>
      </c>
      <c r="K100" s="59">
        <v>2205</v>
      </c>
      <c r="L100" s="59">
        <v>2551</v>
      </c>
      <c r="M100" s="59">
        <v>2662</v>
      </c>
      <c r="N100" s="59">
        <v>2655</v>
      </c>
      <c r="O100" s="59">
        <v>3778</v>
      </c>
      <c r="P100" s="59">
        <v>3721</v>
      </c>
      <c r="Q100" s="59">
        <v>4118</v>
      </c>
      <c r="R100" s="59">
        <v>4675</v>
      </c>
      <c r="S100" s="59">
        <v>5742</v>
      </c>
      <c r="T100" s="59">
        <v>7139</v>
      </c>
      <c r="U100" s="59">
        <v>8785</v>
      </c>
      <c r="V100" s="59">
        <v>10629</v>
      </c>
      <c r="W100" s="59">
        <v>12983</v>
      </c>
      <c r="X100" s="59">
        <v>15864</v>
      </c>
      <c r="Y100" s="59">
        <v>19289</v>
      </c>
      <c r="Z100" s="59">
        <v>23258</v>
      </c>
      <c r="AA100" s="59">
        <v>27751</v>
      </c>
      <c r="AB100" s="59">
        <v>32733</v>
      </c>
      <c r="AC100" s="59">
        <v>38235</v>
      </c>
      <c r="AD100" s="59">
        <v>44297</v>
      </c>
      <c r="AE100" s="59">
        <v>50957</v>
      </c>
      <c r="AF100" s="59">
        <v>58185</v>
      </c>
      <c r="AG100" s="59">
        <v>65945</v>
      </c>
      <c r="AH100" s="59">
        <v>74189</v>
      </c>
      <c r="AI100" s="59">
        <v>82804</v>
      </c>
      <c r="AJ100" s="59">
        <v>91787</v>
      </c>
      <c r="AK100" s="59">
        <v>100903</v>
      </c>
      <c r="AL100" s="59">
        <v>110092</v>
      </c>
      <c r="AM100" s="59">
        <v>119483</v>
      </c>
      <c r="AN100" s="59">
        <v>128948</v>
      </c>
      <c r="AO100" s="59">
        <v>138588</v>
      </c>
      <c r="AP100" s="59">
        <v>148513</v>
      </c>
      <c r="AQ100" s="59">
        <v>158762</v>
      </c>
      <c r="AR100" s="59">
        <v>169309</v>
      </c>
      <c r="AS100" s="59">
        <v>180167</v>
      </c>
      <c r="AT100" s="59">
        <v>191241</v>
      </c>
      <c r="AU100" s="59">
        <v>202669</v>
      </c>
      <c r="AV100" s="59">
        <v>214272</v>
      </c>
      <c r="AW100" s="59">
        <v>226213</v>
      </c>
      <c r="AX100" s="59">
        <v>238216</v>
      </c>
      <c r="AY100" s="59">
        <v>250469</v>
      </c>
      <c r="AZ100" s="59">
        <v>262749</v>
      </c>
    </row>
    <row r="101" spans="1:52" x14ac:dyDescent="0.25">
      <c r="A101" s="60" t="s">
        <v>108</v>
      </c>
      <c r="B101" s="44">
        <v>1724</v>
      </c>
      <c r="C101" s="44">
        <v>1782</v>
      </c>
      <c r="D101" s="44">
        <v>1814</v>
      </c>
      <c r="E101" s="44">
        <v>1766</v>
      </c>
      <c r="F101" s="44">
        <v>1773</v>
      </c>
      <c r="G101" s="44">
        <v>2171</v>
      </c>
      <c r="H101" s="44">
        <v>2128</v>
      </c>
      <c r="I101" s="44">
        <v>2109</v>
      </c>
      <c r="J101" s="44">
        <v>2153</v>
      </c>
      <c r="K101" s="44">
        <v>2205</v>
      </c>
      <c r="L101" s="44">
        <v>2551</v>
      </c>
      <c r="M101" s="44">
        <v>2662</v>
      </c>
      <c r="N101" s="44">
        <v>2655</v>
      </c>
      <c r="O101" s="44">
        <v>3778</v>
      </c>
      <c r="P101" s="44">
        <v>3721</v>
      </c>
      <c r="Q101" s="44">
        <v>4118</v>
      </c>
      <c r="R101" s="44">
        <v>4675</v>
      </c>
      <c r="S101" s="44">
        <v>5742</v>
      </c>
      <c r="T101" s="44">
        <v>7139</v>
      </c>
      <c r="U101" s="44">
        <v>8785</v>
      </c>
      <c r="V101" s="44">
        <v>10629</v>
      </c>
      <c r="W101" s="44">
        <v>12983</v>
      </c>
      <c r="X101" s="44">
        <v>15864</v>
      </c>
      <c r="Y101" s="44">
        <v>19288</v>
      </c>
      <c r="Z101" s="44">
        <v>23251</v>
      </c>
      <c r="AA101" s="44">
        <v>27735</v>
      </c>
      <c r="AB101" s="44">
        <v>32701</v>
      </c>
      <c r="AC101" s="44">
        <v>38176</v>
      </c>
      <c r="AD101" s="44">
        <v>44195</v>
      </c>
      <c r="AE101" s="44">
        <v>50794</v>
      </c>
      <c r="AF101" s="44">
        <v>57933</v>
      </c>
      <c r="AG101" s="44">
        <v>65568</v>
      </c>
      <c r="AH101" s="44">
        <v>73641</v>
      </c>
      <c r="AI101" s="44">
        <v>82023</v>
      </c>
      <c r="AJ101" s="44">
        <v>90695</v>
      </c>
      <c r="AK101" s="44">
        <v>99406</v>
      </c>
      <c r="AL101" s="44">
        <v>108084</v>
      </c>
      <c r="AM101" s="44">
        <v>116823</v>
      </c>
      <c r="AN101" s="44">
        <v>125470</v>
      </c>
      <c r="AO101" s="44">
        <v>134083</v>
      </c>
      <c r="AP101" s="44">
        <v>142770</v>
      </c>
      <c r="AQ101" s="44">
        <v>151509</v>
      </c>
      <c r="AR101" s="44">
        <v>160222</v>
      </c>
      <c r="AS101" s="44">
        <v>168852</v>
      </c>
      <c r="AT101" s="44">
        <v>177308</v>
      </c>
      <c r="AU101" s="44">
        <v>185620</v>
      </c>
      <c r="AV101" s="44">
        <v>193649</v>
      </c>
      <c r="AW101" s="44">
        <v>201440</v>
      </c>
      <c r="AX101" s="44">
        <v>208778</v>
      </c>
      <c r="AY101" s="44">
        <v>215742</v>
      </c>
      <c r="AZ101" s="44">
        <v>222170</v>
      </c>
    </row>
    <row r="102" spans="1:52" x14ac:dyDescent="0.25">
      <c r="A102" s="60" t="s">
        <v>109</v>
      </c>
      <c r="B102" s="44">
        <v>0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1</v>
      </c>
      <c r="AA102" s="44">
        <v>4</v>
      </c>
      <c r="AB102" s="44">
        <v>9</v>
      </c>
      <c r="AC102" s="44">
        <v>16</v>
      </c>
      <c r="AD102" s="44">
        <v>27</v>
      </c>
      <c r="AE102" s="44">
        <v>45</v>
      </c>
      <c r="AF102" s="44">
        <v>71</v>
      </c>
      <c r="AG102" s="44">
        <v>107</v>
      </c>
      <c r="AH102" s="44">
        <v>153</v>
      </c>
      <c r="AI102" s="44">
        <v>213</v>
      </c>
      <c r="AJ102" s="44">
        <v>292</v>
      </c>
      <c r="AK102" s="44">
        <v>396</v>
      </c>
      <c r="AL102" s="44">
        <v>526</v>
      </c>
      <c r="AM102" s="44">
        <v>691</v>
      </c>
      <c r="AN102" s="44">
        <v>884</v>
      </c>
      <c r="AO102" s="44">
        <v>1108</v>
      </c>
      <c r="AP102" s="44">
        <v>1374</v>
      </c>
      <c r="AQ102" s="44">
        <v>1693</v>
      </c>
      <c r="AR102" s="44">
        <v>2076</v>
      </c>
      <c r="AS102" s="44">
        <v>2521</v>
      </c>
      <c r="AT102" s="44">
        <v>3010</v>
      </c>
      <c r="AU102" s="44">
        <v>3569</v>
      </c>
      <c r="AV102" s="44">
        <v>4195</v>
      </c>
      <c r="AW102" s="44">
        <v>4917</v>
      </c>
      <c r="AX102" s="44">
        <v>5703</v>
      </c>
      <c r="AY102" s="44">
        <v>6602</v>
      </c>
      <c r="AZ102" s="44">
        <v>7575</v>
      </c>
    </row>
    <row r="103" spans="1:52" x14ac:dyDescent="0.25">
      <c r="A103" s="60" t="s">
        <v>110</v>
      </c>
      <c r="B103" s="44">
        <v>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1</v>
      </c>
      <c r="Z103" s="44">
        <v>6</v>
      </c>
      <c r="AA103" s="44">
        <v>12</v>
      </c>
      <c r="AB103" s="44">
        <v>23</v>
      </c>
      <c r="AC103" s="44">
        <v>43</v>
      </c>
      <c r="AD103" s="44">
        <v>75</v>
      </c>
      <c r="AE103" s="44">
        <v>118</v>
      </c>
      <c r="AF103" s="44">
        <v>181</v>
      </c>
      <c r="AG103" s="44">
        <v>270</v>
      </c>
      <c r="AH103" s="44">
        <v>395</v>
      </c>
      <c r="AI103" s="44">
        <v>568</v>
      </c>
      <c r="AJ103" s="44">
        <v>800</v>
      </c>
      <c r="AK103" s="44">
        <v>1101</v>
      </c>
      <c r="AL103" s="44">
        <v>1482</v>
      </c>
      <c r="AM103" s="44">
        <v>1969</v>
      </c>
      <c r="AN103" s="44">
        <v>2594</v>
      </c>
      <c r="AO103" s="44">
        <v>3397</v>
      </c>
      <c r="AP103" s="44">
        <v>4369</v>
      </c>
      <c r="AQ103" s="44">
        <v>5560</v>
      </c>
      <c r="AR103" s="44">
        <v>7011</v>
      </c>
      <c r="AS103" s="44">
        <v>8794</v>
      </c>
      <c r="AT103" s="44">
        <v>10923</v>
      </c>
      <c r="AU103" s="44">
        <v>13480</v>
      </c>
      <c r="AV103" s="44">
        <v>16428</v>
      </c>
      <c r="AW103" s="44">
        <v>19856</v>
      </c>
      <c r="AX103" s="44">
        <v>23735</v>
      </c>
      <c r="AY103" s="44">
        <v>28125</v>
      </c>
      <c r="AZ103" s="44">
        <v>33004</v>
      </c>
    </row>
    <row r="104" spans="1:52" x14ac:dyDescent="0.25">
      <c r="A104" s="60" t="s">
        <v>117</v>
      </c>
      <c r="B104" s="44">
        <v>0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</row>
    <row r="105" spans="1:52" x14ac:dyDescent="0.25">
      <c r="A105" s="58" t="s">
        <v>111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1</v>
      </c>
      <c r="S105" s="59">
        <v>4</v>
      </c>
      <c r="T105" s="59">
        <v>7</v>
      </c>
      <c r="U105" s="59">
        <v>10</v>
      </c>
      <c r="V105" s="59">
        <v>15</v>
      </c>
      <c r="W105" s="59">
        <v>15</v>
      </c>
      <c r="X105" s="59">
        <v>15</v>
      </c>
      <c r="Y105" s="59">
        <v>15</v>
      </c>
      <c r="Z105" s="59">
        <v>15</v>
      </c>
      <c r="AA105" s="59">
        <v>15</v>
      </c>
      <c r="AB105" s="59">
        <v>15</v>
      </c>
      <c r="AC105" s="59">
        <v>15</v>
      </c>
      <c r="AD105" s="59">
        <v>15</v>
      </c>
      <c r="AE105" s="59">
        <v>15</v>
      </c>
      <c r="AF105" s="59">
        <v>102</v>
      </c>
      <c r="AG105" s="59">
        <v>428</v>
      </c>
      <c r="AH105" s="59">
        <v>1046</v>
      </c>
      <c r="AI105" s="59">
        <v>2001</v>
      </c>
      <c r="AJ105" s="59">
        <v>3330</v>
      </c>
      <c r="AK105" s="59">
        <v>5034</v>
      </c>
      <c r="AL105" s="59">
        <v>7118</v>
      </c>
      <c r="AM105" s="59">
        <v>9583</v>
      </c>
      <c r="AN105" s="59">
        <v>12403</v>
      </c>
      <c r="AO105" s="59">
        <v>15566</v>
      </c>
      <c r="AP105" s="59">
        <v>19058</v>
      </c>
      <c r="AQ105" s="59">
        <v>22886</v>
      </c>
      <c r="AR105" s="59">
        <v>26977</v>
      </c>
      <c r="AS105" s="59">
        <v>31337</v>
      </c>
      <c r="AT105" s="59">
        <v>35891</v>
      </c>
      <c r="AU105" s="59">
        <v>40598</v>
      </c>
      <c r="AV105" s="59">
        <v>45409</v>
      </c>
      <c r="AW105" s="59">
        <v>50363</v>
      </c>
      <c r="AX105" s="59">
        <v>55314</v>
      </c>
      <c r="AY105" s="59">
        <v>60337</v>
      </c>
      <c r="AZ105" s="59">
        <v>65279</v>
      </c>
    </row>
    <row r="106" spans="1:52" x14ac:dyDescent="0.25">
      <c r="A106" s="60" t="s">
        <v>112</v>
      </c>
      <c r="B106" s="44">
        <v>0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48</v>
      </c>
      <c r="AG106" s="44">
        <v>243</v>
      </c>
      <c r="AH106" s="44">
        <v>640</v>
      </c>
      <c r="AI106" s="44">
        <v>1282</v>
      </c>
      <c r="AJ106" s="44">
        <v>2216</v>
      </c>
      <c r="AK106" s="44">
        <v>3464</v>
      </c>
      <c r="AL106" s="44">
        <v>5043</v>
      </c>
      <c r="AM106" s="44">
        <v>6966</v>
      </c>
      <c r="AN106" s="44">
        <v>9239</v>
      </c>
      <c r="AO106" s="44">
        <v>11876</v>
      </c>
      <c r="AP106" s="44">
        <v>14868</v>
      </c>
      <c r="AQ106" s="44">
        <v>18222</v>
      </c>
      <c r="AR106" s="44">
        <v>21874</v>
      </c>
      <c r="AS106" s="44">
        <v>25840</v>
      </c>
      <c r="AT106" s="44">
        <v>30058</v>
      </c>
      <c r="AU106" s="44">
        <v>34497</v>
      </c>
      <c r="AV106" s="44">
        <v>39095</v>
      </c>
      <c r="AW106" s="44">
        <v>43874</v>
      </c>
      <c r="AX106" s="44">
        <v>48718</v>
      </c>
      <c r="AY106" s="44">
        <v>53654</v>
      </c>
      <c r="AZ106" s="44">
        <v>58533</v>
      </c>
    </row>
    <row r="107" spans="1:52" x14ac:dyDescent="0.25">
      <c r="A107" s="60" t="s">
        <v>120</v>
      </c>
      <c r="B107" s="44">
        <v>0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1</v>
      </c>
      <c r="S107" s="44">
        <v>4</v>
      </c>
      <c r="T107" s="44">
        <v>7</v>
      </c>
      <c r="U107" s="44">
        <v>10</v>
      </c>
      <c r="V107" s="44">
        <v>15</v>
      </c>
      <c r="W107" s="44">
        <v>15</v>
      </c>
      <c r="X107" s="44">
        <v>15</v>
      </c>
      <c r="Y107" s="44">
        <v>15</v>
      </c>
      <c r="Z107" s="44">
        <v>15</v>
      </c>
      <c r="AA107" s="44">
        <v>15</v>
      </c>
      <c r="AB107" s="44">
        <v>15</v>
      </c>
      <c r="AC107" s="44">
        <v>15</v>
      </c>
      <c r="AD107" s="44">
        <v>15</v>
      </c>
      <c r="AE107" s="44">
        <v>15</v>
      </c>
      <c r="AF107" s="44">
        <v>54</v>
      </c>
      <c r="AG107" s="44">
        <v>185</v>
      </c>
      <c r="AH107" s="44">
        <v>406</v>
      </c>
      <c r="AI107" s="44">
        <v>719</v>
      </c>
      <c r="AJ107" s="44">
        <v>1114</v>
      </c>
      <c r="AK107" s="44">
        <v>1570</v>
      </c>
      <c r="AL107" s="44">
        <v>2075</v>
      </c>
      <c r="AM107" s="44">
        <v>2617</v>
      </c>
      <c r="AN107" s="44">
        <v>3164</v>
      </c>
      <c r="AO107" s="44">
        <v>3690</v>
      </c>
      <c r="AP107" s="44">
        <v>4190</v>
      </c>
      <c r="AQ107" s="44">
        <v>4664</v>
      </c>
      <c r="AR107" s="44">
        <v>5103</v>
      </c>
      <c r="AS107" s="44">
        <v>5497</v>
      </c>
      <c r="AT107" s="44">
        <v>5833</v>
      </c>
      <c r="AU107" s="44">
        <v>6101</v>
      </c>
      <c r="AV107" s="44">
        <v>6314</v>
      </c>
      <c r="AW107" s="44">
        <v>6489</v>
      </c>
      <c r="AX107" s="44">
        <v>6596</v>
      </c>
      <c r="AY107" s="44">
        <v>6683</v>
      </c>
      <c r="AZ107" s="44">
        <v>6746</v>
      </c>
    </row>
    <row r="108" spans="1:52" x14ac:dyDescent="0.25">
      <c r="A108" s="54" t="s">
        <v>94</v>
      </c>
      <c r="B108" s="55">
        <v>28201448.179047562</v>
      </c>
      <c r="C108" s="55">
        <v>29050357.880825322</v>
      </c>
      <c r="D108" s="55">
        <v>29540041.210927226</v>
      </c>
      <c r="E108" s="55">
        <v>30109832.241383344</v>
      </c>
      <c r="F108" s="55">
        <v>30826229.856754202</v>
      </c>
      <c r="G108" s="55">
        <v>31523023.338508099</v>
      </c>
      <c r="H108" s="55">
        <v>32285538.733455695</v>
      </c>
      <c r="I108" s="55">
        <v>33562870.694916643</v>
      </c>
      <c r="J108" s="55">
        <v>33888264.90327166</v>
      </c>
      <c r="K108" s="55">
        <v>33498389.55668062</v>
      </c>
      <c r="L108" s="55">
        <v>33627256.966098927</v>
      </c>
      <c r="M108" s="55">
        <v>33769849.45298817</v>
      </c>
      <c r="N108" s="55">
        <v>33437863.31172666</v>
      </c>
      <c r="O108" s="55">
        <v>33608208.470376797</v>
      </c>
      <c r="P108" s="55">
        <v>34200762.581494287</v>
      </c>
      <c r="Q108" s="55">
        <v>35084305.991468422</v>
      </c>
      <c r="R108" s="55">
        <v>35901968</v>
      </c>
      <c r="S108" s="55">
        <v>36909062</v>
      </c>
      <c r="T108" s="55">
        <v>37822806</v>
      </c>
      <c r="U108" s="55">
        <v>38603984</v>
      </c>
      <c r="V108" s="55">
        <v>39321131</v>
      </c>
      <c r="W108" s="55">
        <v>39954000</v>
      </c>
      <c r="X108" s="55">
        <v>40483047</v>
      </c>
      <c r="Y108" s="55">
        <v>40972483</v>
      </c>
      <c r="Z108" s="55">
        <v>41420160</v>
      </c>
      <c r="AA108" s="55">
        <v>41842494</v>
      </c>
      <c r="AB108" s="55">
        <v>42215659</v>
      </c>
      <c r="AC108" s="55">
        <v>42547153</v>
      </c>
      <c r="AD108" s="55">
        <v>42859605</v>
      </c>
      <c r="AE108" s="55">
        <v>43170111</v>
      </c>
      <c r="AF108" s="55">
        <v>43504501</v>
      </c>
      <c r="AG108" s="55">
        <v>43849369</v>
      </c>
      <c r="AH108" s="55">
        <v>44196287</v>
      </c>
      <c r="AI108" s="55">
        <v>44509130</v>
      </c>
      <c r="AJ108" s="55">
        <v>44830502</v>
      </c>
      <c r="AK108" s="55">
        <v>45164722</v>
      </c>
      <c r="AL108" s="55">
        <v>45514184</v>
      </c>
      <c r="AM108" s="55">
        <v>45875419</v>
      </c>
      <c r="AN108" s="55">
        <v>46248654</v>
      </c>
      <c r="AO108" s="55">
        <v>46637818</v>
      </c>
      <c r="AP108" s="55">
        <v>47040557</v>
      </c>
      <c r="AQ108" s="55">
        <v>47464910</v>
      </c>
      <c r="AR108" s="55">
        <v>47913594</v>
      </c>
      <c r="AS108" s="55">
        <v>48378699</v>
      </c>
      <c r="AT108" s="55">
        <v>48863841</v>
      </c>
      <c r="AU108" s="55">
        <v>49369762</v>
      </c>
      <c r="AV108" s="55">
        <v>49893220</v>
      </c>
      <c r="AW108" s="55">
        <v>50422091</v>
      </c>
      <c r="AX108" s="55">
        <v>50967811</v>
      </c>
      <c r="AY108" s="55">
        <v>51542414</v>
      </c>
      <c r="AZ108" s="55">
        <v>52156647</v>
      </c>
    </row>
    <row r="109" spans="1:52" x14ac:dyDescent="0.25">
      <c r="A109" s="56" t="s">
        <v>95</v>
      </c>
      <c r="B109" s="57">
        <v>22894199</v>
      </c>
      <c r="C109" s="57">
        <v>23651287</v>
      </c>
      <c r="D109" s="57">
        <v>24043841</v>
      </c>
      <c r="E109" s="57">
        <v>24574075</v>
      </c>
      <c r="F109" s="57">
        <v>25255875</v>
      </c>
      <c r="G109" s="57">
        <v>25916468</v>
      </c>
      <c r="H109" s="57">
        <v>26555673</v>
      </c>
      <c r="I109" s="57">
        <v>27819515</v>
      </c>
      <c r="J109" s="57">
        <v>28067306</v>
      </c>
      <c r="K109" s="57">
        <v>27733367</v>
      </c>
      <c r="L109" s="57">
        <v>27890843</v>
      </c>
      <c r="M109" s="57">
        <v>27995901</v>
      </c>
      <c r="N109" s="57">
        <v>27734174</v>
      </c>
      <c r="O109" s="57">
        <v>27887887</v>
      </c>
      <c r="P109" s="57">
        <v>28400895</v>
      </c>
      <c r="Q109" s="57">
        <v>29147375</v>
      </c>
      <c r="R109" s="57">
        <v>29688815</v>
      </c>
      <c r="S109" s="57">
        <v>30447295</v>
      </c>
      <c r="T109" s="57">
        <v>31170528</v>
      </c>
      <c r="U109" s="57">
        <v>31809169</v>
      </c>
      <c r="V109" s="57">
        <v>32409449</v>
      </c>
      <c r="W109" s="57">
        <v>32946552</v>
      </c>
      <c r="X109" s="57">
        <v>33398962</v>
      </c>
      <c r="Y109" s="57">
        <v>33815750</v>
      </c>
      <c r="Z109" s="57">
        <v>34194387</v>
      </c>
      <c r="AA109" s="57">
        <v>34548138</v>
      </c>
      <c r="AB109" s="57">
        <v>34854238</v>
      </c>
      <c r="AC109" s="57">
        <v>35125204</v>
      </c>
      <c r="AD109" s="57">
        <v>35383255</v>
      </c>
      <c r="AE109" s="57">
        <v>35644284</v>
      </c>
      <c r="AF109" s="57">
        <v>35932086</v>
      </c>
      <c r="AG109" s="57">
        <v>36231782</v>
      </c>
      <c r="AH109" s="57">
        <v>36529554</v>
      </c>
      <c r="AI109" s="57">
        <v>36797520</v>
      </c>
      <c r="AJ109" s="57">
        <v>37072012</v>
      </c>
      <c r="AK109" s="57">
        <v>37357790</v>
      </c>
      <c r="AL109" s="57">
        <v>37657532</v>
      </c>
      <c r="AM109" s="57">
        <v>37968506</v>
      </c>
      <c r="AN109" s="57">
        <v>38290878</v>
      </c>
      <c r="AO109" s="57">
        <v>38628446</v>
      </c>
      <c r="AP109" s="57">
        <v>38981568</v>
      </c>
      <c r="AQ109" s="57">
        <v>39354151</v>
      </c>
      <c r="AR109" s="57">
        <v>39749002</v>
      </c>
      <c r="AS109" s="57">
        <v>40156352</v>
      </c>
      <c r="AT109" s="57">
        <v>40581219</v>
      </c>
      <c r="AU109" s="57">
        <v>41024681</v>
      </c>
      <c r="AV109" s="57">
        <v>41485857</v>
      </c>
      <c r="AW109" s="57">
        <v>41951656</v>
      </c>
      <c r="AX109" s="57">
        <v>42433451</v>
      </c>
      <c r="AY109" s="57">
        <v>42942842</v>
      </c>
      <c r="AZ109" s="57">
        <v>43490302</v>
      </c>
    </row>
    <row r="110" spans="1:52" x14ac:dyDescent="0.25">
      <c r="A110" s="58" t="s">
        <v>102</v>
      </c>
      <c r="B110" s="59">
        <v>22889003</v>
      </c>
      <c r="C110" s="59">
        <v>23645383</v>
      </c>
      <c r="D110" s="59">
        <v>24037666</v>
      </c>
      <c r="E110" s="59">
        <v>24567778</v>
      </c>
      <c r="F110" s="59">
        <v>25248392</v>
      </c>
      <c r="G110" s="59">
        <v>25909101</v>
      </c>
      <c r="H110" s="59">
        <v>26548191</v>
      </c>
      <c r="I110" s="59">
        <v>27811850</v>
      </c>
      <c r="J110" s="59">
        <v>28060131</v>
      </c>
      <c r="K110" s="59">
        <v>27725839</v>
      </c>
      <c r="L110" s="59">
        <v>27883510</v>
      </c>
      <c r="M110" s="59">
        <v>27987460</v>
      </c>
      <c r="N110" s="59">
        <v>27719136</v>
      </c>
      <c r="O110" s="59">
        <v>27865385</v>
      </c>
      <c r="P110" s="59">
        <v>28369868</v>
      </c>
      <c r="Q110" s="59">
        <v>29106871</v>
      </c>
      <c r="R110" s="59">
        <v>29629930</v>
      </c>
      <c r="S110" s="59">
        <v>30361518</v>
      </c>
      <c r="T110" s="59">
        <v>31050513</v>
      </c>
      <c r="U110" s="59">
        <v>31648612</v>
      </c>
      <c r="V110" s="59">
        <v>32026455</v>
      </c>
      <c r="W110" s="59">
        <v>32340408</v>
      </c>
      <c r="X110" s="59">
        <v>32583985</v>
      </c>
      <c r="Y110" s="59">
        <v>32805910</v>
      </c>
      <c r="Z110" s="59">
        <v>32972135</v>
      </c>
      <c r="AA110" s="59">
        <v>33065569</v>
      </c>
      <c r="AB110" s="59">
        <v>33066606</v>
      </c>
      <c r="AC110" s="59">
        <v>32991327</v>
      </c>
      <c r="AD110" s="59">
        <v>32860660</v>
      </c>
      <c r="AE110" s="59">
        <v>32689670</v>
      </c>
      <c r="AF110" s="59">
        <v>32493294</v>
      </c>
      <c r="AG110" s="59">
        <v>32252601</v>
      </c>
      <c r="AH110" s="59">
        <v>31946227</v>
      </c>
      <c r="AI110" s="59">
        <v>31556297</v>
      </c>
      <c r="AJ110" s="59">
        <v>31111214</v>
      </c>
      <c r="AK110" s="59">
        <v>30621626</v>
      </c>
      <c r="AL110" s="59">
        <v>30094000</v>
      </c>
      <c r="AM110" s="59">
        <v>29538527</v>
      </c>
      <c r="AN110" s="59">
        <v>28966939</v>
      </c>
      <c r="AO110" s="59">
        <v>28400042</v>
      </c>
      <c r="AP110" s="59">
        <v>27850960</v>
      </c>
      <c r="AQ110" s="59">
        <v>27338282</v>
      </c>
      <c r="AR110" s="59">
        <v>26870042</v>
      </c>
      <c r="AS110" s="59">
        <v>26451921</v>
      </c>
      <c r="AT110" s="59">
        <v>26084733</v>
      </c>
      <c r="AU110" s="59">
        <v>25772621</v>
      </c>
      <c r="AV110" s="59">
        <v>25511762</v>
      </c>
      <c r="AW110" s="59">
        <v>25295366</v>
      </c>
      <c r="AX110" s="59">
        <v>25122730</v>
      </c>
      <c r="AY110" s="59">
        <v>24996364</v>
      </c>
      <c r="AZ110" s="59">
        <v>24914392</v>
      </c>
    </row>
    <row r="111" spans="1:52" x14ac:dyDescent="0.25">
      <c r="A111" s="60" t="s">
        <v>113</v>
      </c>
      <c r="B111" s="44">
        <v>151939</v>
      </c>
      <c r="C111" s="44">
        <v>182110</v>
      </c>
      <c r="D111" s="44">
        <v>226935</v>
      </c>
      <c r="E111" s="44">
        <v>250547</v>
      </c>
      <c r="F111" s="44">
        <v>261558</v>
      </c>
      <c r="G111" s="44">
        <v>275825</v>
      </c>
      <c r="H111" s="44">
        <v>300756</v>
      </c>
      <c r="I111" s="44">
        <v>304964</v>
      </c>
      <c r="J111" s="44">
        <v>315874</v>
      </c>
      <c r="K111" s="44">
        <v>313737</v>
      </c>
      <c r="L111" s="44">
        <v>320139</v>
      </c>
      <c r="M111" s="44">
        <v>325834</v>
      </c>
      <c r="N111" s="44">
        <v>320541</v>
      </c>
      <c r="O111" s="44">
        <v>312457</v>
      </c>
      <c r="P111" s="44">
        <v>324103</v>
      </c>
      <c r="Q111" s="44">
        <v>320764</v>
      </c>
      <c r="R111" s="44">
        <v>308073</v>
      </c>
      <c r="S111" s="44">
        <v>302876</v>
      </c>
      <c r="T111" s="44">
        <v>292973</v>
      </c>
      <c r="U111" s="44">
        <v>292214</v>
      </c>
      <c r="V111" s="44">
        <v>289230</v>
      </c>
      <c r="W111" s="44">
        <v>292463</v>
      </c>
      <c r="X111" s="44">
        <v>299254</v>
      </c>
      <c r="Y111" s="44">
        <v>309241</v>
      </c>
      <c r="Z111" s="44">
        <v>320313</v>
      </c>
      <c r="AA111" s="44">
        <v>330386</v>
      </c>
      <c r="AB111" s="44">
        <v>338723</v>
      </c>
      <c r="AC111" s="44">
        <v>344959</v>
      </c>
      <c r="AD111" s="44">
        <v>349276</v>
      </c>
      <c r="AE111" s="44">
        <v>351784</v>
      </c>
      <c r="AF111" s="44">
        <v>352942</v>
      </c>
      <c r="AG111" s="44">
        <v>352760</v>
      </c>
      <c r="AH111" s="44">
        <v>351475</v>
      </c>
      <c r="AI111" s="44">
        <v>349094</v>
      </c>
      <c r="AJ111" s="44">
        <v>345849</v>
      </c>
      <c r="AK111" s="44">
        <v>341711</v>
      </c>
      <c r="AL111" s="44">
        <v>336846</v>
      </c>
      <c r="AM111" s="44">
        <v>331259</v>
      </c>
      <c r="AN111" s="44">
        <v>325320</v>
      </c>
      <c r="AO111" s="44">
        <v>319198</v>
      </c>
      <c r="AP111" s="44">
        <v>313183</v>
      </c>
      <c r="AQ111" s="44">
        <v>307384</v>
      </c>
      <c r="AR111" s="44">
        <v>302026</v>
      </c>
      <c r="AS111" s="44">
        <v>297026</v>
      </c>
      <c r="AT111" s="44">
        <v>292568</v>
      </c>
      <c r="AU111" s="44">
        <v>288590</v>
      </c>
      <c r="AV111" s="44">
        <v>285158</v>
      </c>
      <c r="AW111" s="44">
        <v>282057</v>
      </c>
      <c r="AX111" s="44">
        <v>279507</v>
      </c>
      <c r="AY111" s="44">
        <v>277282</v>
      </c>
      <c r="AZ111" s="44">
        <v>275435</v>
      </c>
    </row>
    <row r="112" spans="1:52" x14ac:dyDescent="0.25">
      <c r="A112" s="60" t="s">
        <v>103</v>
      </c>
      <c r="B112" s="44">
        <v>4256246</v>
      </c>
      <c r="C112" s="44">
        <v>4129059</v>
      </c>
      <c r="D112" s="44">
        <v>3876127</v>
      </c>
      <c r="E112" s="44">
        <v>3698441</v>
      </c>
      <c r="F112" s="44">
        <v>3472911</v>
      </c>
      <c r="G112" s="44">
        <v>3303603</v>
      </c>
      <c r="H112" s="44">
        <v>3150880</v>
      </c>
      <c r="I112" s="44">
        <v>3018511</v>
      </c>
      <c r="J112" s="44">
        <v>2945459</v>
      </c>
      <c r="K112" s="44">
        <v>2774534</v>
      </c>
      <c r="L112" s="44">
        <v>2663701</v>
      </c>
      <c r="M112" s="44">
        <v>2535325</v>
      </c>
      <c r="N112" s="44">
        <v>2414411</v>
      </c>
      <c r="O112" s="44">
        <v>2340037</v>
      </c>
      <c r="P112" s="44">
        <v>2239165</v>
      </c>
      <c r="Q112" s="44">
        <v>2226999</v>
      </c>
      <c r="R112" s="44">
        <v>2237162</v>
      </c>
      <c r="S112" s="44">
        <v>2274092</v>
      </c>
      <c r="T112" s="44">
        <v>2304309</v>
      </c>
      <c r="U112" s="44">
        <v>2339955</v>
      </c>
      <c r="V112" s="44">
        <v>2393130</v>
      </c>
      <c r="W112" s="44">
        <v>2441464</v>
      </c>
      <c r="X112" s="44">
        <v>2481421</v>
      </c>
      <c r="Y112" s="44">
        <v>2517756</v>
      </c>
      <c r="Z112" s="44">
        <v>2549203</v>
      </c>
      <c r="AA112" s="44">
        <v>2577439</v>
      </c>
      <c r="AB112" s="44">
        <v>2599167</v>
      </c>
      <c r="AC112" s="44">
        <v>2614812</v>
      </c>
      <c r="AD112" s="44">
        <v>2623425</v>
      </c>
      <c r="AE112" s="44">
        <v>2624923</v>
      </c>
      <c r="AF112" s="44">
        <v>2618974</v>
      </c>
      <c r="AG112" s="44">
        <v>2604878</v>
      </c>
      <c r="AH112" s="44">
        <v>2582187</v>
      </c>
      <c r="AI112" s="44">
        <v>2552799</v>
      </c>
      <c r="AJ112" s="44">
        <v>2518380</v>
      </c>
      <c r="AK112" s="44">
        <v>2480351</v>
      </c>
      <c r="AL112" s="44">
        <v>2439522</v>
      </c>
      <c r="AM112" s="44">
        <v>2396937</v>
      </c>
      <c r="AN112" s="44">
        <v>2353198</v>
      </c>
      <c r="AO112" s="44">
        <v>2309803</v>
      </c>
      <c r="AP112" s="44">
        <v>2267679</v>
      </c>
      <c r="AQ112" s="44">
        <v>2227810</v>
      </c>
      <c r="AR112" s="44">
        <v>2191278</v>
      </c>
      <c r="AS112" s="44">
        <v>2158140</v>
      </c>
      <c r="AT112" s="44">
        <v>2128671</v>
      </c>
      <c r="AU112" s="44">
        <v>2102991</v>
      </c>
      <c r="AV112" s="44">
        <v>2081150</v>
      </c>
      <c r="AW112" s="44">
        <v>2062524</v>
      </c>
      <c r="AX112" s="44">
        <v>2047327</v>
      </c>
      <c r="AY112" s="44">
        <v>2034910</v>
      </c>
      <c r="AZ112" s="44">
        <v>2025432</v>
      </c>
    </row>
    <row r="113" spans="1:52" x14ac:dyDescent="0.25">
      <c r="A113" s="60" t="s">
        <v>114</v>
      </c>
      <c r="B113" s="44">
        <v>7509</v>
      </c>
      <c r="C113" s="44">
        <v>8885</v>
      </c>
      <c r="D113" s="44">
        <v>10724</v>
      </c>
      <c r="E113" s="44">
        <v>12990</v>
      </c>
      <c r="F113" s="44">
        <v>14937</v>
      </c>
      <c r="G113" s="44">
        <v>17506</v>
      </c>
      <c r="H113" s="44">
        <v>30914</v>
      </c>
      <c r="I113" s="44">
        <v>35571</v>
      </c>
      <c r="J113" s="44">
        <v>48075</v>
      </c>
      <c r="K113" s="44">
        <v>66498</v>
      </c>
      <c r="L113" s="44">
        <v>89137</v>
      </c>
      <c r="M113" s="44">
        <v>96274</v>
      </c>
      <c r="N113" s="44">
        <v>99591</v>
      </c>
      <c r="O113" s="44">
        <v>107225</v>
      </c>
      <c r="P113" s="44">
        <v>116812</v>
      </c>
      <c r="Q113" s="44">
        <v>128891</v>
      </c>
      <c r="R113" s="44">
        <v>134417</v>
      </c>
      <c r="S113" s="44">
        <v>142073</v>
      </c>
      <c r="T113" s="44">
        <v>150650</v>
      </c>
      <c r="U113" s="44">
        <v>159546</v>
      </c>
      <c r="V113" s="44">
        <v>166479</v>
      </c>
      <c r="W113" s="44">
        <v>174724</v>
      </c>
      <c r="X113" s="44">
        <v>183806</v>
      </c>
      <c r="Y113" s="44">
        <v>194956</v>
      </c>
      <c r="Z113" s="44">
        <v>207454</v>
      </c>
      <c r="AA113" s="44">
        <v>220602</v>
      </c>
      <c r="AB113" s="44">
        <v>234331</v>
      </c>
      <c r="AC113" s="44">
        <v>248453</v>
      </c>
      <c r="AD113" s="44">
        <v>263217</v>
      </c>
      <c r="AE113" s="44">
        <v>278686</v>
      </c>
      <c r="AF113" s="44">
        <v>295006</v>
      </c>
      <c r="AG113" s="44">
        <v>311979</v>
      </c>
      <c r="AH113" s="44">
        <v>329338</v>
      </c>
      <c r="AI113" s="44">
        <v>346836</v>
      </c>
      <c r="AJ113" s="44">
        <v>364412</v>
      </c>
      <c r="AK113" s="44">
        <v>381910</v>
      </c>
      <c r="AL113" s="44">
        <v>399427</v>
      </c>
      <c r="AM113" s="44">
        <v>416836</v>
      </c>
      <c r="AN113" s="44">
        <v>434448</v>
      </c>
      <c r="AO113" s="44">
        <v>452421</v>
      </c>
      <c r="AP113" s="44">
        <v>471156</v>
      </c>
      <c r="AQ113" s="44">
        <v>490778</v>
      </c>
      <c r="AR113" s="44">
        <v>511959</v>
      </c>
      <c r="AS113" s="44">
        <v>534310</v>
      </c>
      <c r="AT113" s="44">
        <v>558612</v>
      </c>
      <c r="AU113" s="44">
        <v>584525</v>
      </c>
      <c r="AV113" s="44">
        <v>612322</v>
      </c>
      <c r="AW113" s="44">
        <v>641679</v>
      </c>
      <c r="AX113" s="44">
        <v>673114</v>
      </c>
      <c r="AY113" s="44">
        <v>705975</v>
      </c>
      <c r="AZ113" s="44">
        <v>740673</v>
      </c>
    </row>
    <row r="114" spans="1:52" x14ac:dyDescent="0.25">
      <c r="A114" s="60" t="s">
        <v>115</v>
      </c>
      <c r="B114" s="44">
        <v>0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276</v>
      </c>
      <c r="S114" s="44">
        <v>670</v>
      </c>
      <c r="T114" s="44">
        <v>1185</v>
      </c>
      <c r="U114" s="44">
        <v>1809</v>
      </c>
      <c r="V114" s="44">
        <v>3207</v>
      </c>
      <c r="W114" s="44">
        <v>4597</v>
      </c>
      <c r="X114" s="44">
        <v>5979</v>
      </c>
      <c r="Y114" s="44">
        <v>7344</v>
      </c>
      <c r="Z114" s="44">
        <v>8801</v>
      </c>
      <c r="AA114" s="44">
        <v>10475</v>
      </c>
      <c r="AB114" s="44">
        <v>12363</v>
      </c>
      <c r="AC114" s="44">
        <v>14472</v>
      </c>
      <c r="AD114" s="44">
        <v>16822</v>
      </c>
      <c r="AE114" s="44">
        <v>19450</v>
      </c>
      <c r="AF114" s="44">
        <v>22404</v>
      </c>
      <c r="AG114" s="44">
        <v>25688</v>
      </c>
      <c r="AH114" s="44">
        <v>29358</v>
      </c>
      <c r="AI114" s="44">
        <v>33371</v>
      </c>
      <c r="AJ114" s="44">
        <v>37836</v>
      </c>
      <c r="AK114" s="44">
        <v>42759</v>
      </c>
      <c r="AL114" s="44">
        <v>48201</v>
      </c>
      <c r="AM114" s="44">
        <v>54171</v>
      </c>
      <c r="AN114" s="44">
        <v>60746</v>
      </c>
      <c r="AO114" s="44">
        <v>67962</v>
      </c>
      <c r="AP114" s="44">
        <v>75910</v>
      </c>
      <c r="AQ114" s="44">
        <v>84633</v>
      </c>
      <c r="AR114" s="44">
        <v>94267</v>
      </c>
      <c r="AS114" s="44">
        <v>104830</v>
      </c>
      <c r="AT114" s="44">
        <v>116449</v>
      </c>
      <c r="AU114" s="44">
        <v>129155</v>
      </c>
      <c r="AV114" s="44">
        <v>143080</v>
      </c>
      <c r="AW114" s="44">
        <v>158123</v>
      </c>
      <c r="AX114" s="44">
        <v>174511</v>
      </c>
      <c r="AY114" s="44">
        <v>192251</v>
      </c>
      <c r="AZ114" s="44">
        <v>211544</v>
      </c>
    </row>
    <row r="115" spans="1:52" x14ac:dyDescent="0.25">
      <c r="A115" s="60" t="s">
        <v>104</v>
      </c>
      <c r="B115" s="44">
        <v>18473309</v>
      </c>
      <c r="C115" s="44">
        <v>19325329</v>
      </c>
      <c r="D115" s="44">
        <v>19923880</v>
      </c>
      <c r="E115" s="44">
        <v>20605800</v>
      </c>
      <c r="F115" s="44">
        <v>21498986</v>
      </c>
      <c r="G115" s="44">
        <v>22312167</v>
      </c>
      <c r="H115" s="44">
        <v>23065641</v>
      </c>
      <c r="I115" s="44">
        <v>24452804</v>
      </c>
      <c r="J115" s="44">
        <v>24750723</v>
      </c>
      <c r="K115" s="44">
        <v>24571070</v>
      </c>
      <c r="L115" s="44">
        <v>24810533</v>
      </c>
      <c r="M115" s="44">
        <v>25030027</v>
      </c>
      <c r="N115" s="44">
        <v>24884593</v>
      </c>
      <c r="O115" s="44">
        <v>25105666</v>
      </c>
      <c r="P115" s="44">
        <v>25689788</v>
      </c>
      <c r="Q115" s="44">
        <v>26430217</v>
      </c>
      <c r="R115" s="44">
        <v>26950001</v>
      </c>
      <c r="S115" s="44">
        <v>27641804</v>
      </c>
      <c r="T115" s="44">
        <v>28301388</v>
      </c>
      <c r="U115" s="44">
        <v>28855073</v>
      </c>
      <c r="V115" s="44">
        <v>29174386</v>
      </c>
      <c r="W115" s="44">
        <v>29427123</v>
      </c>
      <c r="X115" s="44">
        <v>29613467</v>
      </c>
      <c r="Y115" s="44">
        <v>29776528</v>
      </c>
      <c r="Z115" s="44">
        <v>29886240</v>
      </c>
      <c r="AA115" s="44">
        <v>29926492</v>
      </c>
      <c r="AB115" s="44">
        <v>29881781</v>
      </c>
      <c r="AC115" s="44">
        <v>29768304</v>
      </c>
      <c r="AD115" s="44">
        <v>29607479</v>
      </c>
      <c r="AE115" s="44">
        <v>29414235</v>
      </c>
      <c r="AF115" s="44">
        <v>29203176</v>
      </c>
      <c r="AG115" s="44">
        <v>28956249</v>
      </c>
      <c r="AH115" s="44">
        <v>28652489</v>
      </c>
      <c r="AI115" s="44">
        <v>28272411</v>
      </c>
      <c r="AJ115" s="44">
        <v>27842422</v>
      </c>
      <c r="AK115" s="44">
        <v>27371877</v>
      </c>
      <c r="AL115" s="44">
        <v>26866060</v>
      </c>
      <c r="AM115" s="44">
        <v>26334199</v>
      </c>
      <c r="AN115" s="44">
        <v>25786579</v>
      </c>
      <c r="AO115" s="44">
        <v>25242038</v>
      </c>
      <c r="AP115" s="44">
        <v>24711842</v>
      </c>
      <c r="AQ115" s="44">
        <v>24213143</v>
      </c>
      <c r="AR115" s="44">
        <v>23751593</v>
      </c>
      <c r="AS115" s="44">
        <v>23333003</v>
      </c>
      <c r="AT115" s="44">
        <v>22956457</v>
      </c>
      <c r="AU115" s="44">
        <v>22625944</v>
      </c>
      <c r="AV115" s="44">
        <v>22336563</v>
      </c>
      <c r="AW115" s="44">
        <v>22082329</v>
      </c>
      <c r="AX115" s="44">
        <v>21860607</v>
      </c>
      <c r="AY115" s="44">
        <v>21674748</v>
      </c>
      <c r="AZ115" s="44">
        <v>21521228</v>
      </c>
    </row>
    <row r="116" spans="1:52" x14ac:dyDescent="0.25">
      <c r="A116" s="60" t="s">
        <v>105</v>
      </c>
      <c r="B116" s="44">
        <v>0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1</v>
      </c>
      <c r="S116" s="44">
        <v>3</v>
      </c>
      <c r="T116" s="44">
        <v>8</v>
      </c>
      <c r="U116" s="44">
        <v>15</v>
      </c>
      <c r="V116" s="44">
        <v>23</v>
      </c>
      <c r="W116" s="44">
        <v>37</v>
      </c>
      <c r="X116" s="44">
        <v>58</v>
      </c>
      <c r="Y116" s="44">
        <v>85</v>
      </c>
      <c r="Z116" s="44">
        <v>124</v>
      </c>
      <c r="AA116" s="44">
        <v>175</v>
      </c>
      <c r="AB116" s="44">
        <v>241</v>
      </c>
      <c r="AC116" s="44">
        <v>327</v>
      </c>
      <c r="AD116" s="44">
        <v>441</v>
      </c>
      <c r="AE116" s="44">
        <v>592</v>
      </c>
      <c r="AF116" s="44">
        <v>792</v>
      </c>
      <c r="AG116" s="44">
        <v>1047</v>
      </c>
      <c r="AH116" s="44">
        <v>1380</v>
      </c>
      <c r="AI116" s="44">
        <v>1786</v>
      </c>
      <c r="AJ116" s="44">
        <v>2315</v>
      </c>
      <c r="AK116" s="44">
        <v>3018</v>
      </c>
      <c r="AL116" s="44">
        <v>3944</v>
      </c>
      <c r="AM116" s="44">
        <v>5125</v>
      </c>
      <c r="AN116" s="44">
        <v>6648</v>
      </c>
      <c r="AO116" s="44">
        <v>8620</v>
      </c>
      <c r="AP116" s="44">
        <v>11190</v>
      </c>
      <c r="AQ116" s="44">
        <v>14534</v>
      </c>
      <c r="AR116" s="44">
        <v>18919</v>
      </c>
      <c r="AS116" s="44">
        <v>24612</v>
      </c>
      <c r="AT116" s="44">
        <v>31976</v>
      </c>
      <c r="AU116" s="44">
        <v>41416</v>
      </c>
      <c r="AV116" s="44">
        <v>53489</v>
      </c>
      <c r="AW116" s="44">
        <v>68654</v>
      </c>
      <c r="AX116" s="44">
        <v>87664</v>
      </c>
      <c r="AY116" s="44">
        <v>111198</v>
      </c>
      <c r="AZ116" s="44">
        <v>140080</v>
      </c>
    </row>
    <row r="117" spans="1:52" x14ac:dyDescent="0.25">
      <c r="A117" s="60" t="s">
        <v>116</v>
      </c>
      <c r="B117" s="44">
        <v>0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</row>
    <row r="118" spans="1:52" hidden="1" x14ac:dyDescent="0.25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 x14ac:dyDescent="0.25">
      <c r="A119" s="60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</row>
    <row r="120" spans="1:52" hidden="1" x14ac:dyDescent="0.25">
      <c r="A120" s="60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</row>
    <row r="121" spans="1:52" hidden="1" x14ac:dyDescent="0.25">
      <c r="A121" s="60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</row>
    <row r="122" spans="1:52" hidden="1" x14ac:dyDescent="0.25">
      <c r="A122" s="60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</row>
    <row r="123" spans="1:52" hidden="1" x14ac:dyDescent="0.25">
      <c r="A123" s="60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</row>
    <row r="124" spans="1:52" hidden="1" x14ac:dyDescent="0.25">
      <c r="A124" s="60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</row>
    <row r="125" spans="1:52" hidden="1" x14ac:dyDescent="0.25">
      <c r="A125" s="60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</row>
    <row r="126" spans="1:52" x14ac:dyDescent="0.25">
      <c r="A126" s="58" t="s">
        <v>106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8883</v>
      </c>
      <c r="S126" s="59">
        <v>23009</v>
      </c>
      <c r="T126" s="59">
        <v>41910</v>
      </c>
      <c r="U126" s="59">
        <v>65102</v>
      </c>
      <c r="V126" s="59">
        <v>132316</v>
      </c>
      <c r="W126" s="59">
        <v>220122</v>
      </c>
      <c r="X126" s="59">
        <v>320574</v>
      </c>
      <c r="Y126" s="59">
        <v>429566</v>
      </c>
      <c r="Z126" s="59">
        <v>555390</v>
      </c>
      <c r="AA126" s="59">
        <v>708322</v>
      </c>
      <c r="AB126" s="59">
        <v>885532</v>
      </c>
      <c r="AC126" s="59">
        <v>1083788</v>
      </c>
      <c r="AD126" s="59">
        <v>1302083</v>
      </c>
      <c r="AE126" s="59">
        <v>1538675</v>
      </c>
      <c r="AF126" s="59">
        <v>1794896</v>
      </c>
      <c r="AG126" s="59">
        <v>2070220</v>
      </c>
      <c r="AH126" s="59">
        <v>2366949</v>
      </c>
      <c r="AI126" s="59">
        <v>2679320</v>
      </c>
      <c r="AJ126" s="59">
        <v>3010364</v>
      </c>
      <c r="AK126" s="59">
        <v>3355300</v>
      </c>
      <c r="AL126" s="59">
        <v>3711445</v>
      </c>
      <c r="AM126" s="59">
        <v>4070865</v>
      </c>
      <c r="AN126" s="59">
        <v>4428409</v>
      </c>
      <c r="AO126" s="59">
        <v>4774736</v>
      </c>
      <c r="AP126" s="59">
        <v>5103961</v>
      </c>
      <c r="AQ126" s="59">
        <v>5405940</v>
      </c>
      <c r="AR126" s="59">
        <v>5676754</v>
      </c>
      <c r="AS126" s="59">
        <v>5909768</v>
      </c>
      <c r="AT126" s="59">
        <v>6105957</v>
      </c>
      <c r="AU126" s="59">
        <v>6263043</v>
      </c>
      <c r="AV126" s="59">
        <v>6384352</v>
      </c>
      <c r="AW126" s="59">
        <v>6467882</v>
      </c>
      <c r="AX126" s="59">
        <v>6520221</v>
      </c>
      <c r="AY126" s="59">
        <v>6545969</v>
      </c>
      <c r="AZ126" s="59">
        <v>6555702</v>
      </c>
    </row>
    <row r="127" spans="1:52" x14ac:dyDescent="0.25">
      <c r="A127" s="60" t="s">
        <v>113</v>
      </c>
      <c r="B127" s="44">
        <v>0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</row>
    <row r="128" spans="1:52" x14ac:dyDescent="0.25">
      <c r="A128" s="60" t="s">
        <v>103</v>
      </c>
      <c r="B128" s="44">
        <v>0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840</v>
      </c>
      <c r="S128" s="44">
        <v>2084</v>
      </c>
      <c r="T128" s="44">
        <v>3751</v>
      </c>
      <c r="U128" s="44">
        <v>5801</v>
      </c>
      <c r="V128" s="44">
        <v>11919</v>
      </c>
      <c r="W128" s="44">
        <v>19867</v>
      </c>
      <c r="X128" s="44">
        <v>28904</v>
      </c>
      <c r="Y128" s="44">
        <v>38653</v>
      </c>
      <c r="Z128" s="44">
        <v>49881</v>
      </c>
      <c r="AA128" s="44">
        <v>63561</v>
      </c>
      <c r="AB128" s="44">
        <v>79458</v>
      </c>
      <c r="AC128" s="44">
        <v>97287</v>
      </c>
      <c r="AD128" s="44">
        <v>116977</v>
      </c>
      <c r="AE128" s="44">
        <v>138407</v>
      </c>
      <c r="AF128" s="44">
        <v>161696</v>
      </c>
      <c r="AG128" s="44">
        <v>186834</v>
      </c>
      <c r="AH128" s="44">
        <v>214058</v>
      </c>
      <c r="AI128" s="44">
        <v>242889</v>
      </c>
      <c r="AJ128" s="44">
        <v>273568</v>
      </c>
      <c r="AK128" s="44">
        <v>305800</v>
      </c>
      <c r="AL128" s="44">
        <v>339229</v>
      </c>
      <c r="AM128" s="44">
        <v>373275</v>
      </c>
      <c r="AN128" s="44">
        <v>407358</v>
      </c>
      <c r="AO128" s="44">
        <v>440765</v>
      </c>
      <c r="AP128" s="44">
        <v>472842</v>
      </c>
      <c r="AQ128" s="44">
        <v>502730</v>
      </c>
      <c r="AR128" s="44">
        <v>529965</v>
      </c>
      <c r="AS128" s="44">
        <v>554026</v>
      </c>
      <c r="AT128" s="44">
        <v>574875</v>
      </c>
      <c r="AU128" s="44">
        <v>592363</v>
      </c>
      <c r="AV128" s="44">
        <v>606678</v>
      </c>
      <c r="AW128" s="44">
        <v>617705</v>
      </c>
      <c r="AX128" s="44">
        <v>625971</v>
      </c>
      <c r="AY128" s="44">
        <v>631968</v>
      </c>
      <c r="AZ128" s="44">
        <v>636630</v>
      </c>
    </row>
    <row r="129" spans="1:52" x14ac:dyDescent="0.25">
      <c r="A129" s="60" t="s">
        <v>114</v>
      </c>
      <c r="B129" s="44">
        <v>0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</row>
    <row r="130" spans="1:52" x14ac:dyDescent="0.25">
      <c r="A130" s="60" t="s">
        <v>115</v>
      </c>
      <c r="B130" s="44">
        <v>0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</row>
    <row r="131" spans="1:52" x14ac:dyDescent="0.25">
      <c r="A131" s="60" t="s">
        <v>104</v>
      </c>
      <c r="B131" s="44">
        <v>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8043</v>
      </c>
      <c r="S131" s="44">
        <v>20925</v>
      </c>
      <c r="T131" s="44">
        <v>38159</v>
      </c>
      <c r="U131" s="44">
        <v>59301</v>
      </c>
      <c r="V131" s="44">
        <v>120397</v>
      </c>
      <c r="W131" s="44">
        <v>200255</v>
      </c>
      <c r="X131" s="44">
        <v>291670</v>
      </c>
      <c r="Y131" s="44">
        <v>390913</v>
      </c>
      <c r="Z131" s="44">
        <v>505509</v>
      </c>
      <c r="AA131" s="44">
        <v>644761</v>
      </c>
      <c r="AB131" s="44">
        <v>806074</v>
      </c>
      <c r="AC131" s="44">
        <v>986501</v>
      </c>
      <c r="AD131" s="44">
        <v>1185106</v>
      </c>
      <c r="AE131" s="44">
        <v>1400268</v>
      </c>
      <c r="AF131" s="44">
        <v>1633200</v>
      </c>
      <c r="AG131" s="44">
        <v>1883386</v>
      </c>
      <c r="AH131" s="44">
        <v>2152891</v>
      </c>
      <c r="AI131" s="44">
        <v>2436431</v>
      </c>
      <c r="AJ131" s="44">
        <v>2736796</v>
      </c>
      <c r="AK131" s="44">
        <v>3049500</v>
      </c>
      <c r="AL131" s="44">
        <v>3372216</v>
      </c>
      <c r="AM131" s="44">
        <v>3697590</v>
      </c>
      <c r="AN131" s="44">
        <v>4021051</v>
      </c>
      <c r="AO131" s="44">
        <v>4333971</v>
      </c>
      <c r="AP131" s="44">
        <v>4631119</v>
      </c>
      <c r="AQ131" s="44">
        <v>4903210</v>
      </c>
      <c r="AR131" s="44">
        <v>5146789</v>
      </c>
      <c r="AS131" s="44">
        <v>5355742</v>
      </c>
      <c r="AT131" s="44">
        <v>5531082</v>
      </c>
      <c r="AU131" s="44">
        <v>5670680</v>
      </c>
      <c r="AV131" s="44">
        <v>5777674</v>
      </c>
      <c r="AW131" s="44">
        <v>5850177</v>
      </c>
      <c r="AX131" s="44">
        <v>5894250</v>
      </c>
      <c r="AY131" s="44">
        <v>5914001</v>
      </c>
      <c r="AZ131" s="44">
        <v>5919072</v>
      </c>
    </row>
    <row r="132" spans="1:52" x14ac:dyDescent="0.25">
      <c r="A132" s="60" t="s">
        <v>105</v>
      </c>
      <c r="B132" s="44">
        <v>0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</row>
    <row r="133" spans="1:52" x14ac:dyDescent="0.25">
      <c r="A133" s="60" t="s">
        <v>116</v>
      </c>
      <c r="B133" s="44">
        <v>0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</row>
    <row r="134" spans="1:52" x14ac:dyDescent="0.25">
      <c r="A134" s="58" t="s">
        <v>107</v>
      </c>
      <c r="B134" s="59">
        <v>5196</v>
      </c>
      <c r="C134" s="59">
        <v>5904</v>
      </c>
      <c r="D134" s="59">
        <v>6175</v>
      </c>
      <c r="E134" s="59">
        <v>6297</v>
      </c>
      <c r="F134" s="59">
        <v>7483</v>
      </c>
      <c r="G134" s="59">
        <v>7367</v>
      </c>
      <c r="H134" s="59">
        <v>7482</v>
      </c>
      <c r="I134" s="59">
        <v>7665</v>
      </c>
      <c r="J134" s="59">
        <v>7175</v>
      </c>
      <c r="K134" s="59">
        <v>7528</v>
      </c>
      <c r="L134" s="59">
        <v>7333</v>
      </c>
      <c r="M134" s="59">
        <v>8441</v>
      </c>
      <c r="N134" s="59">
        <v>15038</v>
      </c>
      <c r="O134" s="59">
        <v>22502</v>
      </c>
      <c r="P134" s="59">
        <v>31027</v>
      </c>
      <c r="Q134" s="59">
        <v>40504</v>
      </c>
      <c r="R134" s="59">
        <v>49929</v>
      </c>
      <c r="S134" s="59">
        <v>62582</v>
      </c>
      <c r="T134" s="59">
        <v>77770</v>
      </c>
      <c r="U134" s="59">
        <v>94943</v>
      </c>
      <c r="V134" s="59">
        <v>249591</v>
      </c>
      <c r="W134" s="59">
        <v>384830</v>
      </c>
      <c r="X134" s="59">
        <v>493206</v>
      </c>
      <c r="Y134" s="59">
        <v>579090</v>
      </c>
      <c r="Z134" s="59">
        <v>665702</v>
      </c>
      <c r="AA134" s="59">
        <v>773125</v>
      </c>
      <c r="AB134" s="59">
        <v>901025</v>
      </c>
      <c r="AC134" s="59">
        <v>1049072</v>
      </c>
      <c r="AD134" s="59">
        <v>1219562</v>
      </c>
      <c r="AE134" s="59">
        <v>1414955</v>
      </c>
      <c r="AF134" s="59">
        <v>1641535</v>
      </c>
      <c r="AG134" s="59">
        <v>1903195</v>
      </c>
      <c r="AH134" s="59">
        <v>2204906</v>
      </c>
      <c r="AI134" s="59">
        <v>2542323</v>
      </c>
      <c r="AJ134" s="59">
        <v>2920200</v>
      </c>
      <c r="AK134" s="59">
        <v>3337393</v>
      </c>
      <c r="AL134" s="59">
        <v>3792805</v>
      </c>
      <c r="AM134" s="59">
        <v>4281495</v>
      </c>
      <c r="AN134" s="59">
        <v>4797137</v>
      </c>
      <c r="AO134" s="59">
        <v>5332201</v>
      </c>
      <c r="AP134" s="59">
        <v>5879800</v>
      </c>
      <c r="AQ134" s="59">
        <v>6435370</v>
      </c>
      <c r="AR134" s="59">
        <v>6997499</v>
      </c>
      <c r="AS134" s="59">
        <v>7557474</v>
      </c>
      <c r="AT134" s="59">
        <v>8118567</v>
      </c>
      <c r="AU134" s="59">
        <v>8680020</v>
      </c>
      <c r="AV134" s="59">
        <v>9241592</v>
      </c>
      <c r="AW134" s="59">
        <v>9799279</v>
      </c>
      <c r="AX134" s="59">
        <v>10358493</v>
      </c>
      <c r="AY134" s="59">
        <v>10923625</v>
      </c>
      <c r="AZ134" s="59">
        <v>11496650</v>
      </c>
    </row>
    <row r="135" spans="1:52" x14ac:dyDescent="0.25">
      <c r="A135" s="60" t="s">
        <v>108</v>
      </c>
      <c r="B135" s="44">
        <v>5196</v>
      </c>
      <c r="C135" s="44">
        <v>5904</v>
      </c>
      <c r="D135" s="44">
        <v>6175</v>
      </c>
      <c r="E135" s="44">
        <v>6297</v>
      </c>
      <c r="F135" s="44">
        <v>7483</v>
      </c>
      <c r="G135" s="44">
        <v>7367</v>
      </c>
      <c r="H135" s="44">
        <v>7482</v>
      </c>
      <c r="I135" s="44">
        <v>7665</v>
      </c>
      <c r="J135" s="44">
        <v>7175</v>
      </c>
      <c r="K135" s="44">
        <v>7528</v>
      </c>
      <c r="L135" s="44">
        <v>7333</v>
      </c>
      <c r="M135" s="44">
        <v>8441</v>
      </c>
      <c r="N135" s="44">
        <v>15038</v>
      </c>
      <c r="O135" s="44">
        <v>22502</v>
      </c>
      <c r="P135" s="44">
        <v>31027</v>
      </c>
      <c r="Q135" s="44">
        <v>40504</v>
      </c>
      <c r="R135" s="44">
        <v>49928</v>
      </c>
      <c r="S135" s="44">
        <v>62578</v>
      </c>
      <c r="T135" s="44">
        <v>77759</v>
      </c>
      <c r="U135" s="44">
        <v>94913</v>
      </c>
      <c r="V135" s="44">
        <v>249347</v>
      </c>
      <c r="W135" s="44">
        <v>384201</v>
      </c>
      <c r="X135" s="44">
        <v>491953</v>
      </c>
      <c r="Y135" s="44">
        <v>576847</v>
      </c>
      <c r="Z135" s="44">
        <v>661632</v>
      </c>
      <c r="AA135" s="44">
        <v>765379</v>
      </c>
      <c r="AB135" s="44">
        <v>886533</v>
      </c>
      <c r="AC135" s="44">
        <v>1023195</v>
      </c>
      <c r="AD135" s="44">
        <v>1175657</v>
      </c>
      <c r="AE135" s="44">
        <v>1344253</v>
      </c>
      <c r="AF135" s="44">
        <v>1532704</v>
      </c>
      <c r="AG135" s="44">
        <v>1742787</v>
      </c>
      <c r="AH135" s="44">
        <v>1977672</v>
      </c>
      <c r="AI135" s="44">
        <v>2233264</v>
      </c>
      <c r="AJ135" s="44">
        <v>2513630</v>
      </c>
      <c r="AK135" s="44">
        <v>2818646</v>
      </c>
      <c r="AL135" s="44">
        <v>3148270</v>
      </c>
      <c r="AM135" s="44">
        <v>3499833</v>
      </c>
      <c r="AN135" s="44">
        <v>3869110</v>
      </c>
      <c r="AO135" s="44">
        <v>4251409</v>
      </c>
      <c r="AP135" s="44">
        <v>4642111</v>
      </c>
      <c r="AQ135" s="44">
        <v>5039152</v>
      </c>
      <c r="AR135" s="44">
        <v>5442175</v>
      </c>
      <c r="AS135" s="44">
        <v>5844520</v>
      </c>
      <c r="AT135" s="44">
        <v>6249462</v>
      </c>
      <c r="AU135" s="44">
        <v>6657145</v>
      </c>
      <c r="AV135" s="44">
        <v>7066939</v>
      </c>
      <c r="AW135" s="44">
        <v>7476097</v>
      </c>
      <c r="AX135" s="44">
        <v>7888446</v>
      </c>
      <c r="AY135" s="44">
        <v>8307469</v>
      </c>
      <c r="AZ135" s="44">
        <v>8733268</v>
      </c>
    </row>
    <row r="136" spans="1:52" x14ac:dyDescent="0.25">
      <c r="A136" s="60" t="s">
        <v>109</v>
      </c>
      <c r="B136" s="44">
        <v>0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1</v>
      </c>
      <c r="S136" s="44">
        <v>4</v>
      </c>
      <c r="T136" s="44">
        <v>11</v>
      </c>
      <c r="U136" s="44">
        <v>30</v>
      </c>
      <c r="V136" s="44">
        <v>244</v>
      </c>
      <c r="W136" s="44">
        <v>629</v>
      </c>
      <c r="X136" s="44">
        <v>1253</v>
      </c>
      <c r="Y136" s="44">
        <v>2243</v>
      </c>
      <c r="Z136" s="44">
        <v>4070</v>
      </c>
      <c r="AA136" s="44">
        <v>7746</v>
      </c>
      <c r="AB136" s="44">
        <v>14492</v>
      </c>
      <c r="AC136" s="44">
        <v>25877</v>
      </c>
      <c r="AD136" s="44">
        <v>43905</v>
      </c>
      <c r="AE136" s="44">
        <v>70702</v>
      </c>
      <c r="AF136" s="44">
        <v>108831</v>
      </c>
      <c r="AG136" s="44">
        <v>160408</v>
      </c>
      <c r="AH136" s="44">
        <v>227234</v>
      </c>
      <c r="AI136" s="44">
        <v>309059</v>
      </c>
      <c r="AJ136" s="44">
        <v>406570</v>
      </c>
      <c r="AK136" s="44">
        <v>518747</v>
      </c>
      <c r="AL136" s="44">
        <v>644535</v>
      </c>
      <c r="AM136" s="44">
        <v>781662</v>
      </c>
      <c r="AN136" s="44">
        <v>928027</v>
      </c>
      <c r="AO136" s="44">
        <v>1080792</v>
      </c>
      <c r="AP136" s="44">
        <v>1237689</v>
      </c>
      <c r="AQ136" s="44">
        <v>1396218</v>
      </c>
      <c r="AR136" s="44">
        <v>1555324</v>
      </c>
      <c r="AS136" s="44">
        <v>1712954</v>
      </c>
      <c r="AT136" s="44">
        <v>1869105</v>
      </c>
      <c r="AU136" s="44">
        <v>2022875</v>
      </c>
      <c r="AV136" s="44">
        <v>2174653</v>
      </c>
      <c r="AW136" s="44">
        <v>2323182</v>
      </c>
      <c r="AX136" s="44">
        <v>2470047</v>
      </c>
      <c r="AY136" s="44">
        <v>2616156</v>
      </c>
      <c r="AZ136" s="44">
        <v>2763382</v>
      </c>
    </row>
    <row r="137" spans="1:52" x14ac:dyDescent="0.25">
      <c r="A137" s="60" t="s">
        <v>110</v>
      </c>
      <c r="B137" s="44">
        <v>0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</row>
    <row r="138" spans="1:52" x14ac:dyDescent="0.25">
      <c r="A138" s="60" t="s">
        <v>117</v>
      </c>
      <c r="B138" s="44">
        <v>0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</row>
    <row r="139" spans="1:52" x14ac:dyDescent="0.25">
      <c r="A139" s="58" t="s">
        <v>111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73</v>
      </c>
      <c r="S139" s="59">
        <v>186</v>
      </c>
      <c r="T139" s="59">
        <v>335</v>
      </c>
      <c r="U139" s="59">
        <v>512</v>
      </c>
      <c r="V139" s="59">
        <v>1087</v>
      </c>
      <c r="W139" s="59">
        <v>1192</v>
      </c>
      <c r="X139" s="59">
        <v>1197</v>
      </c>
      <c r="Y139" s="59">
        <v>1184</v>
      </c>
      <c r="Z139" s="59">
        <v>1160</v>
      </c>
      <c r="AA139" s="59">
        <v>1122</v>
      </c>
      <c r="AB139" s="59">
        <v>1075</v>
      </c>
      <c r="AC139" s="59">
        <v>1017</v>
      </c>
      <c r="AD139" s="59">
        <v>950</v>
      </c>
      <c r="AE139" s="59">
        <v>984</v>
      </c>
      <c r="AF139" s="59">
        <v>2361</v>
      </c>
      <c r="AG139" s="59">
        <v>5766</v>
      </c>
      <c r="AH139" s="59">
        <v>11472</v>
      </c>
      <c r="AI139" s="59">
        <v>19580</v>
      </c>
      <c r="AJ139" s="59">
        <v>30234</v>
      </c>
      <c r="AK139" s="59">
        <v>43471</v>
      </c>
      <c r="AL139" s="59">
        <v>59282</v>
      </c>
      <c r="AM139" s="59">
        <v>77619</v>
      </c>
      <c r="AN139" s="59">
        <v>98393</v>
      </c>
      <c r="AO139" s="59">
        <v>121467</v>
      </c>
      <c r="AP139" s="59">
        <v>146847</v>
      </c>
      <c r="AQ139" s="59">
        <v>174559</v>
      </c>
      <c r="AR139" s="59">
        <v>204707</v>
      </c>
      <c r="AS139" s="59">
        <v>237189</v>
      </c>
      <c r="AT139" s="59">
        <v>271962</v>
      </c>
      <c r="AU139" s="59">
        <v>308997</v>
      </c>
      <c r="AV139" s="59">
        <v>348151</v>
      </c>
      <c r="AW139" s="59">
        <v>389129</v>
      </c>
      <c r="AX139" s="59">
        <v>432007</v>
      </c>
      <c r="AY139" s="59">
        <v>476884</v>
      </c>
      <c r="AZ139" s="59">
        <v>523558</v>
      </c>
    </row>
    <row r="140" spans="1:52" x14ac:dyDescent="0.25">
      <c r="A140" s="60" t="s">
        <v>112</v>
      </c>
      <c r="B140" s="44">
        <v>0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4</v>
      </c>
      <c r="S140" s="44">
        <v>12</v>
      </c>
      <c r="T140" s="44">
        <v>26</v>
      </c>
      <c r="U140" s="44">
        <v>46</v>
      </c>
      <c r="V140" s="44">
        <v>180</v>
      </c>
      <c r="W140" s="44">
        <v>205</v>
      </c>
      <c r="X140" s="44">
        <v>210</v>
      </c>
      <c r="Y140" s="44">
        <v>211</v>
      </c>
      <c r="Z140" s="44">
        <v>210</v>
      </c>
      <c r="AA140" s="44">
        <v>208</v>
      </c>
      <c r="AB140" s="44">
        <v>206</v>
      </c>
      <c r="AC140" s="44">
        <v>202</v>
      </c>
      <c r="AD140" s="44">
        <v>199</v>
      </c>
      <c r="AE140" s="44">
        <v>242</v>
      </c>
      <c r="AF140" s="44">
        <v>932</v>
      </c>
      <c r="AG140" s="44">
        <v>2732</v>
      </c>
      <c r="AH140" s="44">
        <v>5951</v>
      </c>
      <c r="AI140" s="44">
        <v>10804</v>
      </c>
      <c r="AJ140" s="44">
        <v>17531</v>
      </c>
      <c r="AK140" s="44">
        <v>26324</v>
      </c>
      <c r="AL140" s="44">
        <v>37326</v>
      </c>
      <c r="AM140" s="44">
        <v>50652</v>
      </c>
      <c r="AN140" s="44">
        <v>66357</v>
      </c>
      <c r="AO140" s="44">
        <v>84443</v>
      </c>
      <c r="AP140" s="44">
        <v>105002</v>
      </c>
      <c r="AQ140" s="44">
        <v>128158</v>
      </c>
      <c r="AR140" s="44">
        <v>154031</v>
      </c>
      <c r="AS140" s="44">
        <v>182584</v>
      </c>
      <c r="AT140" s="44">
        <v>213798</v>
      </c>
      <c r="AU140" s="44">
        <v>247645</v>
      </c>
      <c r="AV140" s="44">
        <v>283953</v>
      </c>
      <c r="AW140" s="44">
        <v>322448</v>
      </c>
      <c r="AX140" s="44">
        <v>363108</v>
      </c>
      <c r="AY140" s="44">
        <v>405953</v>
      </c>
      <c r="AZ140" s="44">
        <v>450759</v>
      </c>
    </row>
    <row r="141" spans="1:52" x14ac:dyDescent="0.25">
      <c r="A141" s="60" t="s">
        <v>118</v>
      </c>
      <c r="B141" s="44">
        <v>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69</v>
      </c>
      <c r="S141" s="44">
        <v>174</v>
      </c>
      <c r="T141" s="44">
        <v>309</v>
      </c>
      <c r="U141" s="44">
        <v>466</v>
      </c>
      <c r="V141" s="44">
        <v>907</v>
      </c>
      <c r="W141" s="44">
        <v>987</v>
      </c>
      <c r="X141" s="44">
        <v>987</v>
      </c>
      <c r="Y141" s="44">
        <v>973</v>
      </c>
      <c r="Z141" s="44">
        <v>950</v>
      </c>
      <c r="AA141" s="44">
        <v>914</v>
      </c>
      <c r="AB141" s="44">
        <v>869</v>
      </c>
      <c r="AC141" s="44">
        <v>815</v>
      </c>
      <c r="AD141" s="44">
        <v>751</v>
      </c>
      <c r="AE141" s="44">
        <v>742</v>
      </c>
      <c r="AF141" s="44">
        <v>1429</v>
      </c>
      <c r="AG141" s="44">
        <v>3034</v>
      </c>
      <c r="AH141" s="44">
        <v>5521</v>
      </c>
      <c r="AI141" s="44">
        <v>8776</v>
      </c>
      <c r="AJ141" s="44">
        <v>12703</v>
      </c>
      <c r="AK141" s="44">
        <v>17147</v>
      </c>
      <c r="AL141" s="44">
        <v>21956</v>
      </c>
      <c r="AM141" s="44">
        <v>26967</v>
      </c>
      <c r="AN141" s="44">
        <v>32036</v>
      </c>
      <c r="AO141" s="44">
        <v>37024</v>
      </c>
      <c r="AP141" s="44">
        <v>41845</v>
      </c>
      <c r="AQ141" s="44">
        <v>46401</v>
      </c>
      <c r="AR141" s="44">
        <v>50676</v>
      </c>
      <c r="AS141" s="44">
        <v>54605</v>
      </c>
      <c r="AT141" s="44">
        <v>58164</v>
      </c>
      <c r="AU141" s="44">
        <v>61352</v>
      </c>
      <c r="AV141" s="44">
        <v>64198</v>
      </c>
      <c r="AW141" s="44">
        <v>66681</v>
      </c>
      <c r="AX141" s="44">
        <v>68899</v>
      </c>
      <c r="AY141" s="44">
        <v>70931</v>
      </c>
      <c r="AZ141" s="44">
        <v>72799</v>
      </c>
    </row>
    <row r="142" spans="1:52" x14ac:dyDescent="0.25">
      <c r="A142" s="56" t="s">
        <v>121</v>
      </c>
      <c r="B142" s="57">
        <v>4977186</v>
      </c>
      <c r="C142" s="57">
        <v>5048061</v>
      </c>
      <c r="D142" s="57">
        <v>5128284</v>
      </c>
      <c r="E142" s="57">
        <v>5160718</v>
      </c>
      <c r="F142" s="57">
        <v>5133236</v>
      </c>
      <c r="G142" s="57">
        <v>5155639</v>
      </c>
      <c r="H142" s="57">
        <v>5258476</v>
      </c>
      <c r="I142" s="57">
        <v>5256191</v>
      </c>
      <c r="J142" s="57">
        <v>5335821</v>
      </c>
      <c r="K142" s="57">
        <v>5331542</v>
      </c>
      <c r="L142" s="57">
        <v>5287311</v>
      </c>
      <c r="M142" s="57">
        <v>5325523</v>
      </c>
      <c r="N142" s="57">
        <v>5253452</v>
      </c>
      <c r="O142" s="57">
        <v>5244760</v>
      </c>
      <c r="P142" s="57">
        <v>5321019</v>
      </c>
      <c r="Q142" s="57">
        <v>5446891</v>
      </c>
      <c r="R142" s="57">
        <v>5698281</v>
      </c>
      <c r="S142" s="57">
        <v>5924240</v>
      </c>
      <c r="T142" s="57">
        <v>6094750</v>
      </c>
      <c r="U142" s="57">
        <v>6221543</v>
      </c>
      <c r="V142" s="57">
        <v>6325780</v>
      </c>
      <c r="W142" s="57">
        <v>6410199</v>
      </c>
      <c r="X142" s="57">
        <v>6476719</v>
      </c>
      <c r="Y142" s="57">
        <v>6539609</v>
      </c>
      <c r="Z142" s="57">
        <v>6599173</v>
      </c>
      <c r="AA142" s="57">
        <v>6658449</v>
      </c>
      <c r="AB142" s="57">
        <v>6717082</v>
      </c>
      <c r="AC142" s="57">
        <v>6769688</v>
      </c>
      <c r="AD142" s="57">
        <v>6816411</v>
      </c>
      <c r="AE142" s="57">
        <v>6858310</v>
      </c>
      <c r="AF142" s="57">
        <v>6897365</v>
      </c>
      <c r="AG142" s="57">
        <v>6935027</v>
      </c>
      <c r="AH142" s="57">
        <v>6976435</v>
      </c>
      <c r="AI142" s="57">
        <v>7014156</v>
      </c>
      <c r="AJ142" s="57">
        <v>7053747</v>
      </c>
      <c r="AK142" s="57">
        <v>7094742</v>
      </c>
      <c r="AL142" s="57">
        <v>7136784</v>
      </c>
      <c r="AM142" s="57">
        <v>7179124</v>
      </c>
      <c r="AN142" s="57">
        <v>7221838</v>
      </c>
      <c r="AO142" s="57">
        <v>7265064</v>
      </c>
      <c r="AP142" s="57">
        <v>7306021</v>
      </c>
      <c r="AQ142" s="57">
        <v>7348791</v>
      </c>
      <c r="AR142" s="57">
        <v>7393319</v>
      </c>
      <c r="AS142" s="57">
        <v>7441505</v>
      </c>
      <c r="AT142" s="57">
        <v>7492039</v>
      </c>
      <c r="AU142" s="57">
        <v>7544511</v>
      </c>
      <c r="AV142" s="57">
        <v>7596652</v>
      </c>
      <c r="AW142" s="57">
        <v>7649452</v>
      </c>
      <c r="AX142" s="57">
        <v>7702962</v>
      </c>
      <c r="AY142" s="57">
        <v>7757602</v>
      </c>
      <c r="AZ142" s="57">
        <v>7813580</v>
      </c>
    </row>
    <row r="143" spans="1:52" x14ac:dyDescent="0.25">
      <c r="A143" s="58" t="s">
        <v>102</v>
      </c>
      <c r="B143" s="59">
        <v>4977186</v>
      </c>
      <c r="C143" s="59">
        <v>5048061</v>
      </c>
      <c r="D143" s="59">
        <v>5128284</v>
      </c>
      <c r="E143" s="59">
        <v>5160718</v>
      </c>
      <c r="F143" s="59">
        <v>5133236</v>
      </c>
      <c r="G143" s="59">
        <v>5155639</v>
      </c>
      <c r="H143" s="59">
        <v>5258476</v>
      </c>
      <c r="I143" s="59">
        <v>5256191</v>
      </c>
      <c r="J143" s="59">
        <v>5335821</v>
      </c>
      <c r="K143" s="59">
        <v>5331542</v>
      </c>
      <c r="L143" s="59">
        <v>5287311</v>
      </c>
      <c r="M143" s="59">
        <v>5325523</v>
      </c>
      <c r="N143" s="59">
        <v>5253452</v>
      </c>
      <c r="O143" s="59">
        <v>5244760</v>
      </c>
      <c r="P143" s="59">
        <v>5321019</v>
      </c>
      <c r="Q143" s="59">
        <v>5446891</v>
      </c>
      <c r="R143" s="59">
        <v>5698266</v>
      </c>
      <c r="S143" s="59">
        <v>5924206</v>
      </c>
      <c r="T143" s="59">
        <v>6094690</v>
      </c>
      <c r="U143" s="59">
        <v>6221450</v>
      </c>
      <c r="V143" s="59">
        <v>6325644</v>
      </c>
      <c r="W143" s="59">
        <v>6410061</v>
      </c>
      <c r="X143" s="59">
        <v>6476581</v>
      </c>
      <c r="Y143" s="59">
        <v>6539471</v>
      </c>
      <c r="Z143" s="59">
        <v>6599035</v>
      </c>
      <c r="AA143" s="59">
        <v>6658310</v>
      </c>
      <c r="AB143" s="59">
        <v>6716942</v>
      </c>
      <c r="AC143" s="59">
        <v>6769549</v>
      </c>
      <c r="AD143" s="59">
        <v>6816268</v>
      </c>
      <c r="AE143" s="59">
        <v>6858086</v>
      </c>
      <c r="AF143" s="59">
        <v>6896324</v>
      </c>
      <c r="AG143" s="59">
        <v>6931809</v>
      </c>
      <c r="AH143" s="59">
        <v>6969436</v>
      </c>
      <c r="AI143" s="59">
        <v>7001616</v>
      </c>
      <c r="AJ143" s="59">
        <v>7033687</v>
      </c>
      <c r="AK143" s="59">
        <v>7065136</v>
      </c>
      <c r="AL143" s="59">
        <v>7095404</v>
      </c>
      <c r="AM143" s="59">
        <v>7123723</v>
      </c>
      <c r="AN143" s="59">
        <v>7150162</v>
      </c>
      <c r="AO143" s="59">
        <v>7174973</v>
      </c>
      <c r="AP143" s="59">
        <v>7195478</v>
      </c>
      <c r="AQ143" s="59">
        <v>7215766</v>
      </c>
      <c r="AR143" s="59">
        <v>7235670</v>
      </c>
      <c r="AS143" s="59">
        <v>7257139</v>
      </c>
      <c r="AT143" s="59">
        <v>7278953</v>
      </c>
      <c r="AU143" s="59">
        <v>7300726</v>
      </c>
      <c r="AV143" s="59">
        <v>7320470</v>
      </c>
      <c r="AW143" s="59">
        <v>7339049</v>
      </c>
      <c r="AX143" s="59">
        <v>7356843</v>
      </c>
      <c r="AY143" s="59">
        <v>7374293</v>
      </c>
      <c r="AZ143" s="59">
        <v>7391953</v>
      </c>
    </row>
    <row r="144" spans="1:52" x14ac:dyDescent="0.25">
      <c r="A144" s="60" t="s">
        <v>104</v>
      </c>
      <c r="B144" s="44">
        <v>4977186</v>
      </c>
      <c r="C144" s="44">
        <v>5048061</v>
      </c>
      <c r="D144" s="44">
        <v>5128284</v>
      </c>
      <c r="E144" s="44">
        <v>5160718</v>
      </c>
      <c r="F144" s="44">
        <v>5133236</v>
      </c>
      <c r="G144" s="44">
        <v>5155639</v>
      </c>
      <c r="H144" s="44">
        <v>5258476</v>
      </c>
      <c r="I144" s="44">
        <v>5256191</v>
      </c>
      <c r="J144" s="44">
        <v>5335821</v>
      </c>
      <c r="K144" s="44">
        <v>5331542</v>
      </c>
      <c r="L144" s="44">
        <v>5287311</v>
      </c>
      <c r="M144" s="44">
        <v>5325523</v>
      </c>
      <c r="N144" s="44">
        <v>5253452</v>
      </c>
      <c r="O144" s="44">
        <v>5244760</v>
      </c>
      <c r="P144" s="44">
        <v>5321019</v>
      </c>
      <c r="Q144" s="44">
        <v>5446891</v>
      </c>
      <c r="R144" s="44">
        <v>5698184</v>
      </c>
      <c r="S144" s="44">
        <v>5924025</v>
      </c>
      <c r="T144" s="44">
        <v>6094390</v>
      </c>
      <c r="U144" s="44">
        <v>6221004</v>
      </c>
      <c r="V144" s="44">
        <v>6325019</v>
      </c>
      <c r="W144" s="44">
        <v>6409206</v>
      </c>
      <c r="X144" s="44">
        <v>6475437</v>
      </c>
      <c r="Y144" s="44">
        <v>6537969</v>
      </c>
      <c r="Z144" s="44">
        <v>6597091</v>
      </c>
      <c r="AA144" s="44">
        <v>6655810</v>
      </c>
      <c r="AB144" s="44">
        <v>6713743</v>
      </c>
      <c r="AC144" s="44">
        <v>6765486</v>
      </c>
      <c r="AD144" s="44">
        <v>6811132</v>
      </c>
      <c r="AE144" s="44">
        <v>6851647</v>
      </c>
      <c r="AF144" s="44">
        <v>6888309</v>
      </c>
      <c r="AG144" s="44">
        <v>6921850</v>
      </c>
      <c r="AH144" s="44">
        <v>6957029</v>
      </c>
      <c r="AI144" s="44">
        <v>6986152</v>
      </c>
      <c r="AJ144" s="44">
        <v>7014380</v>
      </c>
      <c r="AK144" s="44">
        <v>7041055</v>
      </c>
      <c r="AL144" s="44">
        <v>7065367</v>
      </c>
      <c r="AM144" s="44">
        <v>7086233</v>
      </c>
      <c r="AN144" s="44">
        <v>7103290</v>
      </c>
      <c r="AO144" s="44">
        <v>7116441</v>
      </c>
      <c r="AP144" s="44">
        <v>7122355</v>
      </c>
      <c r="AQ144" s="44">
        <v>7124586</v>
      </c>
      <c r="AR144" s="44">
        <v>7122047</v>
      </c>
      <c r="AS144" s="44">
        <v>7115993</v>
      </c>
      <c r="AT144" s="44">
        <v>7103912</v>
      </c>
      <c r="AU144" s="44">
        <v>7084654</v>
      </c>
      <c r="AV144" s="44">
        <v>7054881</v>
      </c>
      <c r="AW144" s="44">
        <v>7014664</v>
      </c>
      <c r="AX144" s="44">
        <v>6962823</v>
      </c>
      <c r="AY144" s="44">
        <v>6899218</v>
      </c>
      <c r="AZ144" s="44">
        <v>6822844</v>
      </c>
    </row>
    <row r="145" spans="1:52" x14ac:dyDescent="0.25">
      <c r="A145" s="60" t="s">
        <v>105</v>
      </c>
      <c r="B145" s="44">
        <v>0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5</v>
      </c>
      <c r="S145" s="44">
        <v>12</v>
      </c>
      <c r="T145" s="44">
        <v>19</v>
      </c>
      <c r="U145" s="44">
        <v>31</v>
      </c>
      <c r="V145" s="44">
        <v>48</v>
      </c>
      <c r="W145" s="44">
        <v>74</v>
      </c>
      <c r="X145" s="44">
        <v>109</v>
      </c>
      <c r="Y145" s="44">
        <v>155</v>
      </c>
      <c r="Z145" s="44">
        <v>214</v>
      </c>
      <c r="AA145" s="44">
        <v>297</v>
      </c>
      <c r="AB145" s="44">
        <v>403</v>
      </c>
      <c r="AC145" s="44">
        <v>542</v>
      </c>
      <c r="AD145" s="44">
        <v>722</v>
      </c>
      <c r="AE145" s="44">
        <v>956</v>
      </c>
      <c r="AF145" s="44">
        <v>1239</v>
      </c>
      <c r="AG145" s="44">
        <v>1597</v>
      </c>
      <c r="AH145" s="44">
        <v>2068</v>
      </c>
      <c r="AI145" s="44">
        <v>2687</v>
      </c>
      <c r="AJ145" s="44">
        <v>3490</v>
      </c>
      <c r="AK145" s="44">
        <v>4510</v>
      </c>
      <c r="AL145" s="44">
        <v>5792</v>
      </c>
      <c r="AM145" s="44">
        <v>7430</v>
      </c>
      <c r="AN145" s="44">
        <v>9539</v>
      </c>
      <c r="AO145" s="44">
        <v>12219</v>
      </c>
      <c r="AP145" s="44">
        <v>15633</v>
      </c>
      <c r="AQ145" s="44">
        <v>19938</v>
      </c>
      <c r="AR145" s="44">
        <v>25379</v>
      </c>
      <c r="AS145" s="44">
        <v>32143</v>
      </c>
      <c r="AT145" s="44">
        <v>40557</v>
      </c>
      <c r="AU145" s="44">
        <v>50841</v>
      </c>
      <c r="AV145" s="44">
        <v>63339</v>
      </c>
      <c r="AW145" s="44">
        <v>78236</v>
      </c>
      <c r="AX145" s="44">
        <v>95878</v>
      </c>
      <c r="AY145" s="44">
        <v>116339</v>
      </c>
      <c r="AZ145" s="44">
        <v>139892</v>
      </c>
    </row>
    <row r="146" spans="1:52" x14ac:dyDescent="0.25">
      <c r="A146" s="60" t="s">
        <v>122</v>
      </c>
      <c r="B146" s="44">
        <v>0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75</v>
      </c>
      <c r="S146" s="44">
        <v>165</v>
      </c>
      <c r="T146" s="44">
        <v>270</v>
      </c>
      <c r="U146" s="44">
        <v>397</v>
      </c>
      <c r="V146" s="44">
        <v>550</v>
      </c>
      <c r="W146" s="44">
        <v>740</v>
      </c>
      <c r="X146" s="44">
        <v>967</v>
      </c>
      <c r="Y146" s="44">
        <v>1243</v>
      </c>
      <c r="Z146" s="44">
        <v>1574</v>
      </c>
      <c r="AA146" s="44">
        <v>1975</v>
      </c>
      <c r="AB146" s="44">
        <v>2469</v>
      </c>
      <c r="AC146" s="44">
        <v>3059</v>
      </c>
      <c r="AD146" s="44">
        <v>3768</v>
      </c>
      <c r="AE146" s="44">
        <v>4593</v>
      </c>
      <c r="AF146" s="44">
        <v>5559</v>
      </c>
      <c r="AG146" s="44">
        <v>6721</v>
      </c>
      <c r="AH146" s="44">
        <v>8132</v>
      </c>
      <c r="AI146" s="44">
        <v>9809</v>
      </c>
      <c r="AJ146" s="44">
        <v>11824</v>
      </c>
      <c r="AK146" s="44">
        <v>14243</v>
      </c>
      <c r="AL146" s="44">
        <v>17167</v>
      </c>
      <c r="AM146" s="44">
        <v>20669</v>
      </c>
      <c r="AN146" s="44">
        <v>24880</v>
      </c>
      <c r="AO146" s="44">
        <v>29884</v>
      </c>
      <c r="AP146" s="44">
        <v>35870</v>
      </c>
      <c r="AQ146" s="44">
        <v>42947</v>
      </c>
      <c r="AR146" s="44">
        <v>51367</v>
      </c>
      <c r="AS146" s="44">
        <v>61251</v>
      </c>
      <c r="AT146" s="44">
        <v>72951</v>
      </c>
      <c r="AU146" s="44">
        <v>86553</v>
      </c>
      <c r="AV146" s="44">
        <v>102368</v>
      </c>
      <c r="AW146" s="44">
        <v>120506</v>
      </c>
      <c r="AX146" s="44">
        <v>141358</v>
      </c>
      <c r="AY146" s="44">
        <v>164978</v>
      </c>
      <c r="AZ146" s="44">
        <v>191797</v>
      </c>
    </row>
    <row r="147" spans="1:52" x14ac:dyDescent="0.25">
      <c r="A147" s="60" t="s">
        <v>116</v>
      </c>
      <c r="B147" s="44">
        <v>0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2</v>
      </c>
      <c r="S147" s="44">
        <v>4</v>
      </c>
      <c r="T147" s="44">
        <v>11</v>
      </c>
      <c r="U147" s="44">
        <v>18</v>
      </c>
      <c r="V147" s="44">
        <v>27</v>
      </c>
      <c r="W147" s="44">
        <v>41</v>
      </c>
      <c r="X147" s="44">
        <v>68</v>
      </c>
      <c r="Y147" s="44">
        <v>104</v>
      </c>
      <c r="Z147" s="44">
        <v>156</v>
      </c>
      <c r="AA147" s="44">
        <v>228</v>
      </c>
      <c r="AB147" s="44">
        <v>327</v>
      </c>
      <c r="AC147" s="44">
        <v>462</v>
      </c>
      <c r="AD147" s="44">
        <v>646</v>
      </c>
      <c r="AE147" s="44">
        <v>890</v>
      </c>
      <c r="AF147" s="44">
        <v>1217</v>
      </c>
      <c r="AG147" s="44">
        <v>1641</v>
      </c>
      <c r="AH147" s="44">
        <v>2207</v>
      </c>
      <c r="AI147" s="44">
        <v>2968</v>
      </c>
      <c r="AJ147" s="44">
        <v>3993</v>
      </c>
      <c r="AK147" s="44">
        <v>5328</v>
      </c>
      <c r="AL147" s="44">
        <v>7078</v>
      </c>
      <c r="AM147" s="44">
        <v>9391</v>
      </c>
      <c r="AN147" s="44">
        <v>12453</v>
      </c>
      <c r="AO147" s="44">
        <v>16429</v>
      </c>
      <c r="AP147" s="44">
        <v>21620</v>
      </c>
      <c r="AQ147" s="44">
        <v>28295</v>
      </c>
      <c r="AR147" s="44">
        <v>36877</v>
      </c>
      <c r="AS147" s="44">
        <v>47752</v>
      </c>
      <c r="AT147" s="44">
        <v>61533</v>
      </c>
      <c r="AU147" s="44">
        <v>78678</v>
      </c>
      <c r="AV147" s="44">
        <v>99882</v>
      </c>
      <c r="AW147" s="44">
        <v>125643</v>
      </c>
      <c r="AX147" s="44">
        <v>156784</v>
      </c>
      <c r="AY147" s="44">
        <v>193758</v>
      </c>
      <c r="AZ147" s="44">
        <v>237420</v>
      </c>
    </row>
    <row r="148" spans="1:52" hidden="1" x14ac:dyDescent="0.25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 x14ac:dyDescent="0.25">
      <c r="A149" s="60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</row>
    <row r="150" spans="1:52" hidden="1" x14ac:dyDescent="0.25">
      <c r="A150" s="60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</row>
    <row r="151" spans="1:52" hidden="1" x14ac:dyDescent="0.25">
      <c r="A151" s="60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</row>
    <row r="152" spans="1:52" hidden="1" x14ac:dyDescent="0.25">
      <c r="A152" s="60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</row>
    <row r="153" spans="1:52" x14ac:dyDescent="0.25">
      <c r="A153" s="58" t="s">
        <v>107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1</v>
      </c>
      <c r="U153" s="59">
        <v>4</v>
      </c>
      <c r="V153" s="59">
        <v>9</v>
      </c>
      <c r="W153" s="59">
        <v>10</v>
      </c>
      <c r="X153" s="59">
        <v>10</v>
      </c>
      <c r="Y153" s="59">
        <v>10</v>
      </c>
      <c r="Z153" s="59">
        <v>10</v>
      </c>
      <c r="AA153" s="59">
        <v>11</v>
      </c>
      <c r="AB153" s="59">
        <v>12</v>
      </c>
      <c r="AC153" s="59">
        <v>14</v>
      </c>
      <c r="AD153" s="59">
        <v>25</v>
      </c>
      <c r="AE153" s="59">
        <v>116</v>
      </c>
      <c r="AF153" s="59">
        <v>444</v>
      </c>
      <c r="AG153" s="59">
        <v>1106</v>
      </c>
      <c r="AH153" s="59">
        <v>2175</v>
      </c>
      <c r="AI153" s="59">
        <v>3696</v>
      </c>
      <c r="AJ153" s="59">
        <v>5743</v>
      </c>
      <c r="AK153" s="59">
        <v>8345</v>
      </c>
      <c r="AL153" s="59">
        <v>11551</v>
      </c>
      <c r="AM153" s="59">
        <v>15375</v>
      </c>
      <c r="AN153" s="59">
        <v>19842</v>
      </c>
      <c r="AO153" s="59">
        <v>24925</v>
      </c>
      <c r="AP153" s="59">
        <v>30592</v>
      </c>
      <c r="AQ153" s="59">
        <v>36823</v>
      </c>
      <c r="AR153" s="59">
        <v>43676</v>
      </c>
      <c r="AS153" s="59">
        <v>51167</v>
      </c>
      <c r="AT153" s="59">
        <v>59239</v>
      </c>
      <c r="AU153" s="59">
        <v>67923</v>
      </c>
      <c r="AV153" s="59">
        <v>77117</v>
      </c>
      <c r="AW153" s="59">
        <v>86847</v>
      </c>
      <c r="AX153" s="59">
        <v>97034</v>
      </c>
      <c r="AY153" s="59">
        <v>107672</v>
      </c>
      <c r="AZ153" s="59">
        <v>118644</v>
      </c>
    </row>
    <row r="154" spans="1:52" x14ac:dyDescent="0.25">
      <c r="A154" s="60" t="s">
        <v>108</v>
      </c>
      <c r="B154" s="44">
        <v>0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</row>
    <row r="155" spans="1:52" x14ac:dyDescent="0.25">
      <c r="A155" s="60" t="s">
        <v>109</v>
      </c>
      <c r="B155" s="44">
        <v>0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</row>
    <row r="156" spans="1:52" x14ac:dyDescent="0.25">
      <c r="A156" s="60" t="s">
        <v>110</v>
      </c>
      <c r="B156" s="44">
        <v>0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1</v>
      </c>
      <c r="U156" s="44">
        <v>4</v>
      </c>
      <c r="V156" s="44">
        <v>9</v>
      </c>
      <c r="W156" s="44">
        <v>10</v>
      </c>
      <c r="X156" s="44">
        <v>10</v>
      </c>
      <c r="Y156" s="44">
        <v>10</v>
      </c>
      <c r="Z156" s="44">
        <v>10</v>
      </c>
      <c r="AA156" s="44">
        <v>11</v>
      </c>
      <c r="AB156" s="44">
        <v>12</v>
      </c>
      <c r="AC156" s="44">
        <v>14</v>
      </c>
      <c r="AD156" s="44">
        <v>25</v>
      </c>
      <c r="AE156" s="44">
        <v>116</v>
      </c>
      <c r="AF156" s="44">
        <v>444</v>
      </c>
      <c r="AG156" s="44">
        <v>1106</v>
      </c>
      <c r="AH156" s="44">
        <v>2175</v>
      </c>
      <c r="AI156" s="44">
        <v>3696</v>
      </c>
      <c r="AJ156" s="44">
        <v>5743</v>
      </c>
      <c r="AK156" s="44">
        <v>8345</v>
      </c>
      <c r="AL156" s="44">
        <v>11551</v>
      </c>
      <c r="AM156" s="44">
        <v>15375</v>
      </c>
      <c r="AN156" s="44">
        <v>19842</v>
      </c>
      <c r="AO156" s="44">
        <v>24925</v>
      </c>
      <c r="AP156" s="44">
        <v>30592</v>
      </c>
      <c r="AQ156" s="44">
        <v>36823</v>
      </c>
      <c r="AR156" s="44">
        <v>43676</v>
      </c>
      <c r="AS156" s="44">
        <v>51167</v>
      </c>
      <c r="AT156" s="44">
        <v>59239</v>
      </c>
      <c r="AU156" s="44">
        <v>67923</v>
      </c>
      <c r="AV156" s="44">
        <v>77117</v>
      </c>
      <c r="AW156" s="44">
        <v>86847</v>
      </c>
      <c r="AX156" s="44">
        <v>97034</v>
      </c>
      <c r="AY156" s="44">
        <v>107672</v>
      </c>
      <c r="AZ156" s="44">
        <v>118644</v>
      </c>
    </row>
    <row r="157" spans="1:52" x14ac:dyDescent="0.25">
      <c r="A157" s="60" t="s">
        <v>117</v>
      </c>
      <c r="B157" s="44">
        <v>0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</row>
    <row r="158" spans="1:52" x14ac:dyDescent="0.25">
      <c r="A158" s="58" t="s">
        <v>111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15</v>
      </c>
      <c r="S158" s="59">
        <v>34</v>
      </c>
      <c r="T158" s="59">
        <v>59</v>
      </c>
      <c r="U158" s="59">
        <v>89</v>
      </c>
      <c r="V158" s="59">
        <v>127</v>
      </c>
      <c r="W158" s="59">
        <v>128</v>
      </c>
      <c r="X158" s="59">
        <v>128</v>
      </c>
      <c r="Y158" s="59">
        <v>128</v>
      </c>
      <c r="Z158" s="59">
        <v>128</v>
      </c>
      <c r="AA158" s="59">
        <v>128</v>
      </c>
      <c r="AB158" s="59">
        <v>128</v>
      </c>
      <c r="AC158" s="59">
        <v>125</v>
      </c>
      <c r="AD158" s="59">
        <v>118</v>
      </c>
      <c r="AE158" s="59">
        <v>108</v>
      </c>
      <c r="AF158" s="59">
        <v>597</v>
      </c>
      <c r="AG158" s="59">
        <v>2112</v>
      </c>
      <c r="AH158" s="59">
        <v>4824</v>
      </c>
      <c r="AI158" s="59">
        <v>8844</v>
      </c>
      <c r="AJ158" s="59">
        <v>14317</v>
      </c>
      <c r="AK158" s="59">
        <v>21261</v>
      </c>
      <c r="AL158" s="59">
        <v>29829</v>
      </c>
      <c r="AM158" s="59">
        <v>40026</v>
      </c>
      <c r="AN158" s="59">
        <v>51834</v>
      </c>
      <c r="AO158" s="59">
        <v>65166</v>
      </c>
      <c r="AP158" s="59">
        <v>79951</v>
      </c>
      <c r="AQ158" s="59">
        <v>96202</v>
      </c>
      <c r="AR158" s="59">
        <v>113973</v>
      </c>
      <c r="AS158" s="59">
        <v>133199</v>
      </c>
      <c r="AT158" s="59">
        <v>153847</v>
      </c>
      <c r="AU158" s="59">
        <v>175862</v>
      </c>
      <c r="AV158" s="59">
        <v>199065</v>
      </c>
      <c r="AW158" s="59">
        <v>223556</v>
      </c>
      <c r="AX158" s="59">
        <v>249085</v>
      </c>
      <c r="AY158" s="59">
        <v>275637</v>
      </c>
      <c r="AZ158" s="59">
        <v>302983</v>
      </c>
    </row>
    <row r="159" spans="1:52" x14ac:dyDescent="0.25">
      <c r="A159" s="60" t="s">
        <v>112</v>
      </c>
      <c r="B159" s="44">
        <v>0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1</v>
      </c>
      <c r="V159" s="44">
        <v>4</v>
      </c>
      <c r="W159" s="44">
        <v>4</v>
      </c>
      <c r="X159" s="44">
        <v>4</v>
      </c>
      <c r="Y159" s="44">
        <v>4</v>
      </c>
      <c r="Z159" s="44">
        <v>4</v>
      </c>
      <c r="AA159" s="44">
        <v>4</v>
      </c>
      <c r="AB159" s="44">
        <v>4</v>
      </c>
      <c r="AC159" s="44">
        <v>4</v>
      </c>
      <c r="AD159" s="44">
        <v>4</v>
      </c>
      <c r="AE159" s="44">
        <v>4</v>
      </c>
      <c r="AF159" s="44">
        <v>237</v>
      </c>
      <c r="AG159" s="44">
        <v>1011</v>
      </c>
      <c r="AH159" s="44">
        <v>2500</v>
      </c>
      <c r="AI159" s="44">
        <v>4851</v>
      </c>
      <c r="AJ159" s="44">
        <v>8246</v>
      </c>
      <c r="AK159" s="44">
        <v>12795</v>
      </c>
      <c r="AL159" s="44">
        <v>18687</v>
      </c>
      <c r="AM159" s="44">
        <v>26034</v>
      </c>
      <c r="AN159" s="44">
        <v>34868</v>
      </c>
      <c r="AO159" s="44">
        <v>45236</v>
      </c>
      <c r="AP159" s="44">
        <v>57114</v>
      </c>
      <c r="AQ159" s="44">
        <v>70625</v>
      </c>
      <c r="AR159" s="44">
        <v>85817</v>
      </c>
      <c r="AS159" s="44">
        <v>102672</v>
      </c>
      <c r="AT159" s="44">
        <v>121144</v>
      </c>
      <c r="AU159" s="44">
        <v>141245</v>
      </c>
      <c r="AV159" s="44">
        <v>162724</v>
      </c>
      <c r="AW159" s="44">
        <v>185672</v>
      </c>
      <c r="AX159" s="44">
        <v>209820</v>
      </c>
      <c r="AY159" s="44">
        <v>235156</v>
      </c>
      <c r="AZ159" s="44">
        <v>261375</v>
      </c>
    </row>
    <row r="160" spans="1:52" x14ac:dyDescent="0.25">
      <c r="A160" s="61" t="s">
        <v>118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15</v>
      </c>
      <c r="S160" s="46">
        <v>34</v>
      </c>
      <c r="T160" s="46">
        <v>59</v>
      </c>
      <c r="U160" s="46">
        <v>88</v>
      </c>
      <c r="V160" s="46">
        <v>123</v>
      </c>
      <c r="W160" s="46">
        <v>124</v>
      </c>
      <c r="X160" s="46">
        <v>124</v>
      </c>
      <c r="Y160" s="46">
        <v>124</v>
      </c>
      <c r="Z160" s="46">
        <v>124</v>
      </c>
      <c r="AA160" s="46">
        <v>124</v>
      </c>
      <c r="AB160" s="46">
        <v>124</v>
      </c>
      <c r="AC160" s="46">
        <v>121</v>
      </c>
      <c r="AD160" s="46">
        <v>114</v>
      </c>
      <c r="AE160" s="46">
        <v>104</v>
      </c>
      <c r="AF160" s="46">
        <v>360</v>
      </c>
      <c r="AG160" s="46">
        <v>1101</v>
      </c>
      <c r="AH160" s="46">
        <v>2324</v>
      </c>
      <c r="AI160" s="46">
        <v>3993</v>
      </c>
      <c r="AJ160" s="46">
        <v>6071</v>
      </c>
      <c r="AK160" s="46">
        <v>8466</v>
      </c>
      <c r="AL160" s="46">
        <v>11142</v>
      </c>
      <c r="AM160" s="46">
        <v>13992</v>
      </c>
      <c r="AN160" s="46">
        <v>16966</v>
      </c>
      <c r="AO160" s="46">
        <v>19930</v>
      </c>
      <c r="AP160" s="46">
        <v>22837</v>
      </c>
      <c r="AQ160" s="46">
        <v>25577</v>
      </c>
      <c r="AR160" s="46">
        <v>28156</v>
      </c>
      <c r="AS160" s="46">
        <v>30527</v>
      </c>
      <c r="AT160" s="46">
        <v>32703</v>
      </c>
      <c r="AU160" s="46">
        <v>34617</v>
      </c>
      <c r="AV160" s="46">
        <v>36341</v>
      </c>
      <c r="AW160" s="46">
        <v>37884</v>
      </c>
      <c r="AX160" s="46">
        <v>39265</v>
      </c>
      <c r="AY160" s="46">
        <v>40481</v>
      </c>
      <c r="AZ160" s="46">
        <v>41608</v>
      </c>
    </row>
    <row r="161" spans="1:52" x14ac:dyDescent="0.25">
      <c r="A161" s="56" t="s">
        <v>123</v>
      </c>
      <c r="B161" s="57">
        <v>330063.1790475634</v>
      </c>
      <c r="C161" s="57">
        <v>351009.88082532288</v>
      </c>
      <c r="D161" s="57">
        <v>367916.21092722681</v>
      </c>
      <c r="E161" s="57">
        <v>375039.24138334551</v>
      </c>
      <c r="F161" s="57">
        <v>437118.85675420141</v>
      </c>
      <c r="G161" s="57">
        <v>450916.33850810013</v>
      </c>
      <c r="H161" s="57">
        <v>471389.73345569643</v>
      </c>
      <c r="I161" s="57">
        <v>487164.69491664221</v>
      </c>
      <c r="J161" s="57">
        <v>485137.90327165648</v>
      </c>
      <c r="K161" s="57">
        <v>433480.55668062117</v>
      </c>
      <c r="L161" s="57">
        <v>449102.96609892522</v>
      </c>
      <c r="M161" s="57">
        <v>448425.45298816875</v>
      </c>
      <c r="N161" s="57">
        <v>450237.31172665808</v>
      </c>
      <c r="O161" s="57">
        <v>475561.47037679993</v>
      </c>
      <c r="P161" s="57">
        <v>478848.58149429015</v>
      </c>
      <c r="Q161" s="57">
        <v>490039.99146842147</v>
      </c>
      <c r="R161" s="57">
        <v>514872</v>
      </c>
      <c r="S161" s="57">
        <v>537527</v>
      </c>
      <c r="T161" s="57">
        <v>557528</v>
      </c>
      <c r="U161" s="57">
        <v>573272</v>
      </c>
      <c r="V161" s="57">
        <v>585902</v>
      </c>
      <c r="W161" s="57">
        <v>597249</v>
      </c>
      <c r="X161" s="57">
        <v>607366</v>
      </c>
      <c r="Y161" s="57">
        <v>617124</v>
      </c>
      <c r="Z161" s="57">
        <v>626600</v>
      </c>
      <c r="AA161" s="57">
        <v>635907</v>
      </c>
      <c r="AB161" s="57">
        <v>644339</v>
      </c>
      <c r="AC161" s="57">
        <v>652261</v>
      </c>
      <c r="AD161" s="57">
        <v>659939</v>
      </c>
      <c r="AE161" s="57">
        <v>667517</v>
      </c>
      <c r="AF161" s="57">
        <v>675050</v>
      </c>
      <c r="AG161" s="57">
        <v>682560</v>
      </c>
      <c r="AH161" s="57">
        <v>690298</v>
      </c>
      <c r="AI161" s="57">
        <v>697454</v>
      </c>
      <c r="AJ161" s="57">
        <v>704743</v>
      </c>
      <c r="AK161" s="57">
        <v>712190</v>
      </c>
      <c r="AL161" s="57">
        <v>719868</v>
      </c>
      <c r="AM161" s="57">
        <v>727789</v>
      </c>
      <c r="AN161" s="57">
        <v>735938</v>
      </c>
      <c r="AO161" s="57">
        <v>744308</v>
      </c>
      <c r="AP161" s="57">
        <v>752968</v>
      </c>
      <c r="AQ161" s="57">
        <v>761968</v>
      </c>
      <c r="AR161" s="57">
        <v>771273</v>
      </c>
      <c r="AS161" s="57">
        <v>780842</v>
      </c>
      <c r="AT161" s="57">
        <v>790583</v>
      </c>
      <c r="AU161" s="57">
        <v>800570</v>
      </c>
      <c r="AV161" s="57">
        <v>810711</v>
      </c>
      <c r="AW161" s="57">
        <v>820983</v>
      </c>
      <c r="AX161" s="57">
        <v>831398</v>
      </c>
      <c r="AY161" s="57">
        <v>841970</v>
      </c>
      <c r="AZ161" s="57">
        <v>852765</v>
      </c>
    </row>
    <row r="162" spans="1:52" x14ac:dyDescent="0.25">
      <c r="A162" s="58" t="s">
        <v>102</v>
      </c>
      <c r="B162" s="59">
        <v>330063.1790475634</v>
      </c>
      <c r="C162" s="59">
        <v>351009.88082532288</v>
      </c>
      <c r="D162" s="59">
        <v>367916.21092722681</v>
      </c>
      <c r="E162" s="59">
        <v>375039.24138334551</v>
      </c>
      <c r="F162" s="59">
        <v>437118.85675420141</v>
      </c>
      <c r="G162" s="59">
        <v>450916.33850810013</v>
      </c>
      <c r="H162" s="59">
        <v>471389.73345569643</v>
      </c>
      <c r="I162" s="59">
        <v>487164.69491664221</v>
      </c>
      <c r="J162" s="59">
        <v>485137.90327165648</v>
      </c>
      <c r="K162" s="59">
        <v>433480.55668062117</v>
      </c>
      <c r="L162" s="59">
        <v>449102.96609892522</v>
      </c>
      <c r="M162" s="59">
        <v>448425.45298816875</v>
      </c>
      <c r="N162" s="59">
        <v>450237.31172665808</v>
      </c>
      <c r="O162" s="59">
        <v>475561.47037679993</v>
      </c>
      <c r="P162" s="59">
        <v>478848.58149429015</v>
      </c>
      <c r="Q162" s="59">
        <v>490039.99146842147</v>
      </c>
      <c r="R162" s="59">
        <v>514870</v>
      </c>
      <c r="S162" s="59">
        <v>537523</v>
      </c>
      <c r="T162" s="59">
        <v>557520</v>
      </c>
      <c r="U162" s="59">
        <v>573259</v>
      </c>
      <c r="V162" s="59">
        <v>585882</v>
      </c>
      <c r="W162" s="59">
        <v>597229</v>
      </c>
      <c r="X162" s="59">
        <v>607346</v>
      </c>
      <c r="Y162" s="59">
        <v>617105</v>
      </c>
      <c r="Z162" s="59">
        <v>626585</v>
      </c>
      <c r="AA162" s="59">
        <v>635896</v>
      </c>
      <c r="AB162" s="59">
        <v>644331</v>
      </c>
      <c r="AC162" s="59">
        <v>652257</v>
      </c>
      <c r="AD162" s="59">
        <v>659937</v>
      </c>
      <c r="AE162" s="59">
        <v>667499</v>
      </c>
      <c r="AF162" s="59">
        <v>674836</v>
      </c>
      <c r="AG162" s="59">
        <v>681813</v>
      </c>
      <c r="AH162" s="59">
        <v>688650</v>
      </c>
      <c r="AI162" s="59">
        <v>694513</v>
      </c>
      <c r="AJ162" s="59">
        <v>700141</v>
      </c>
      <c r="AK162" s="59">
        <v>705563</v>
      </c>
      <c r="AL162" s="59">
        <v>710872</v>
      </c>
      <c r="AM162" s="59">
        <v>716119</v>
      </c>
      <c r="AN162" s="59">
        <v>721362</v>
      </c>
      <c r="AO162" s="59">
        <v>726589</v>
      </c>
      <c r="AP162" s="59">
        <v>731867</v>
      </c>
      <c r="AQ162" s="59">
        <v>737195</v>
      </c>
      <c r="AR162" s="59">
        <v>742543</v>
      </c>
      <c r="AS162" s="59">
        <v>747869</v>
      </c>
      <c r="AT162" s="59">
        <v>753090</v>
      </c>
      <c r="AU162" s="59">
        <v>758253</v>
      </c>
      <c r="AV162" s="59">
        <v>763315</v>
      </c>
      <c r="AW162" s="59">
        <v>768224</v>
      </c>
      <c r="AX162" s="59">
        <v>773073</v>
      </c>
      <c r="AY162" s="59">
        <v>777837</v>
      </c>
      <c r="AZ162" s="59">
        <v>782544</v>
      </c>
    </row>
    <row r="163" spans="1:52" x14ac:dyDescent="0.25">
      <c r="A163" s="60" t="s">
        <v>104</v>
      </c>
      <c r="B163" s="44">
        <v>330063.1790475634</v>
      </c>
      <c r="C163" s="44">
        <v>351009.88082532288</v>
      </c>
      <c r="D163" s="44">
        <v>367916.21092722681</v>
      </c>
      <c r="E163" s="44">
        <v>375039.24138334551</v>
      </c>
      <c r="F163" s="44">
        <v>437118.85675420141</v>
      </c>
      <c r="G163" s="44">
        <v>450916.33850810013</v>
      </c>
      <c r="H163" s="44">
        <v>471389.73345569643</v>
      </c>
      <c r="I163" s="44">
        <v>487164.69491664221</v>
      </c>
      <c r="J163" s="44">
        <v>485137.90327165648</v>
      </c>
      <c r="K163" s="44">
        <v>433480.55668062117</v>
      </c>
      <c r="L163" s="44">
        <v>449102.96609892522</v>
      </c>
      <c r="M163" s="44">
        <v>448425.45298816875</v>
      </c>
      <c r="N163" s="44">
        <v>450237.31172665808</v>
      </c>
      <c r="O163" s="44">
        <v>475561.47037679993</v>
      </c>
      <c r="P163" s="44">
        <v>478848.58149429015</v>
      </c>
      <c r="Q163" s="44">
        <v>490039.99146842147</v>
      </c>
      <c r="R163" s="44">
        <v>514859</v>
      </c>
      <c r="S163" s="44">
        <v>537496</v>
      </c>
      <c r="T163" s="44">
        <v>557473</v>
      </c>
      <c r="U163" s="44">
        <v>573188</v>
      </c>
      <c r="V163" s="44">
        <v>585781</v>
      </c>
      <c r="W163" s="44">
        <v>597092</v>
      </c>
      <c r="X163" s="44">
        <v>607166</v>
      </c>
      <c r="Y163" s="44">
        <v>616870</v>
      </c>
      <c r="Z163" s="44">
        <v>626289</v>
      </c>
      <c r="AA163" s="44">
        <v>635524</v>
      </c>
      <c r="AB163" s="44">
        <v>643860</v>
      </c>
      <c r="AC163" s="44">
        <v>651670</v>
      </c>
      <c r="AD163" s="44">
        <v>659209</v>
      </c>
      <c r="AE163" s="44">
        <v>666592</v>
      </c>
      <c r="AF163" s="44">
        <v>673711</v>
      </c>
      <c r="AG163" s="44">
        <v>680414</v>
      </c>
      <c r="AH163" s="44">
        <v>686911</v>
      </c>
      <c r="AI163" s="44">
        <v>692354</v>
      </c>
      <c r="AJ163" s="44">
        <v>697465</v>
      </c>
      <c r="AK163" s="44">
        <v>702259</v>
      </c>
      <c r="AL163" s="44">
        <v>706788</v>
      </c>
      <c r="AM163" s="44">
        <v>711068</v>
      </c>
      <c r="AN163" s="44">
        <v>715111</v>
      </c>
      <c r="AO163" s="44">
        <v>718832</v>
      </c>
      <c r="AP163" s="44">
        <v>722240</v>
      </c>
      <c r="AQ163" s="44">
        <v>725263</v>
      </c>
      <c r="AR163" s="44">
        <v>727785</v>
      </c>
      <c r="AS163" s="44">
        <v>729648</v>
      </c>
      <c r="AT163" s="44">
        <v>730670</v>
      </c>
      <c r="AU163" s="44">
        <v>730760</v>
      </c>
      <c r="AV163" s="44">
        <v>729757</v>
      </c>
      <c r="AW163" s="44">
        <v>727489</v>
      </c>
      <c r="AX163" s="44">
        <v>723911</v>
      </c>
      <c r="AY163" s="44">
        <v>718917</v>
      </c>
      <c r="AZ163" s="44">
        <v>712466</v>
      </c>
    </row>
    <row r="164" spans="1:52" x14ac:dyDescent="0.25">
      <c r="A164" s="60" t="s">
        <v>105</v>
      </c>
      <c r="B164" s="44">
        <v>0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1</v>
      </c>
      <c r="U164" s="44">
        <v>2</v>
      </c>
      <c r="V164" s="44">
        <v>4</v>
      </c>
      <c r="W164" s="44">
        <v>6</v>
      </c>
      <c r="X164" s="44">
        <v>9</v>
      </c>
      <c r="Y164" s="44">
        <v>14</v>
      </c>
      <c r="Z164" s="44">
        <v>21</v>
      </c>
      <c r="AA164" s="44">
        <v>32</v>
      </c>
      <c r="AB164" s="44">
        <v>46</v>
      </c>
      <c r="AC164" s="44">
        <v>64</v>
      </c>
      <c r="AD164" s="44">
        <v>86</v>
      </c>
      <c r="AE164" s="44">
        <v>116</v>
      </c>
      <c r="AF164" s="44">
        <v>154</v>
      </c>
      <c r="AG164" s="44">
        <v>202</v>
      </c>
      <c r="AH164" s="44">
        <v>267</v>
      </c>
      <c r="AI164" s="44">
        <v>345</v>
      </c>
      <c r="AJ164" s="44">
        <v>444</v>
      </c>
      <c r="AK164" s="44">
        <v>568</v>
      </c>
      <c r="AL164" s="44">
        <v>728</v>
      </c>
      <c r="AM164" s="44">
        <v>933</v>
      </c>
      <c r="AN164" s="44">
        <v>1191</v>
      </c>
      <c r="AO164" s="44">
        <v>1517</v>
      </c>
      <c r="AP164" s="44">
        <v>1934</v>
      </c>
      <c r="AQ164" s="44">
        <v>2456</v>
      </c>
      <c r="AR164" s="44">
        <v>3103</v>
      </c>
      <c r="AS164" s="44">
        <v>3907</v>
      </c>
      <c r="AT164" s="44">
        <v>4890</v>
      </c>
      <c r="AU164" s="44">
        <v>6088</v>
      </c>
      <c r="AV164" s="44">
        <v>7526</v>
      </c>
      <c r="AW164" s="44">
        <v>9242</v>
      </c>
      <c r="AX164" s="44">
        <v>11250</v>
      </c>
      <c r="AY164" s="44">
        <v>13565</v>
      </c>
      <c r="AZ164" s="44">
        <v>16182</v>
      </c>
    </row>
    <row r="165" spans="1:52" x14ac:dyDescent="0.25">
      <c r="A165" s="60" t="s">
        <v>122</v>
      </c>
      <c r="B165" s="44">
        <v>0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11</v>
      </c>
      <c r="S165" s="44">
        <v>27</v>
      </c>
      <c r="T165" s="44">
        <v>46</v>
      </c>
      <c r="U165" s="44">
        <v>69</v>
      </c>
      <c r="V165" s="44">
        <v>96</v>
      </c>
      <c r="W165" s="44">
        <v>128</v>
      </c>
      <c r="X165" s="44">
        <v>166</v>
      </c>
      <c r="Y165" s="44">
        <v>214</v>
      </c>
      <c r="Z165" s="44">
        <v>263</v>
      </c>
      <c r="AA165" s="44">
        <v>321</v>
      </c>
      <c r="AB165" s="44">
        <v>392</v>
      </c>
      <c r="AC165" s="44">
        <v>472</v>
      </c>
      <c r="AD165" s="44">
        <v>568</v>
      </c>
      <c r="AE165" s="44">
        <v>686</v>
      </c>
      <c r="AF165" s="44">
        <v>827</v>
      </c>
      <c r="AG165" s="44">
        <v>999</v>
      </c>
      <c r="AH165" s="44">
        <v>1200</v>
      </c>
      <c r="AI165" s="44">
        <v>1444</v>
      </c>
      <c r="AJ165" s="44">
        <v>1737</v>
      </c>
      <c r="AK165" s="44">
        <v>2083</v>
      </c>
      <c r="AL165" s="44">
        <v>2493</v>
      </c>
      <c r="AM165" s="44">
        <v>2979</v>
      </c>
      <c r="AN165" s="44">
        <v>3561</v>
      </c>
      <c r="AO165" s="44">
        <v>4260</v>
      </c>
      <c r="AP165" s="44">
        <v>5095</v>
      </c>
      <c r="AQ165" s="44">
        <v>6082</v>
      </c>
      <c r="AR165" s="44">
        <v>7256</v>
      </c>
      <c r="AS165" s="44">
        <v>8640</v>
      </c>
      <c r="AT165" s="44">
        <v>10254</v>
      </c>
      <c r="AU165" s="44">
        <v>12128</v>
      </c>
      <c r="AV165" s="44">
        <v>14286</v>
      </c>
      <c r="AW165" s="44">
        <v>16756</v>
      </c>
      <c r="AX165" s="44">
        <v>19581</v>
      </c>
      <c r="AY165" s="44">
        <v>22781</v>
      </c>
      <c r="AZ165" s="44">
        <v>26402</v>
      </c>
    </row>
    <row r="166" spans="1:52" x14ac:dyDescent="0.25">
      <c r="A166" s="60" t="s">
        <v>116</v>
      </c>
      <c r="B166" s="44">
        <v>0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1</v>
      </c>
      <c r="W166" s="44">
        <v>3</v>
      </c>
      <c r="X166" s="44">
        <v>5</v>
      </c>
      <c r="Y166" s="44">
        <v>7</v>
      </c>
      <c r="Z166" s="44">
        <v>12</v>
      </c>
      <c r="AA166" s="44">
        <v>19</v>
      </c>
      <c r="AB166" s="44">
        <v>33</v>
      </c>
      <c r="AC166" s="44">
        <v>51</v>
      </c>
      <c r="AD166" s="44">
        <v>74</v>
      </c>
      <c r="AE166" s="44">
        <v>105</v>
      </c>
      <c r="AF166" s="44">
        <v>144</v>
      </c>
      <c r="AG166" s="44">
        <v>198</v>
      </c>
      <c r="AH166" s="44">
        <v>272</v>
      </c>
      <c r="AI166" s="44">
        <v>370</v>
      </c>
      <c r="AJ166" s="44">
        <v>495</v>
      </c>
      <c r="AK166" s="44">
        <v>653</v>
      </c>
      <c r="AL166" s="44">
        <v>863</v>
      </c>
      <c r="AM166" s="44">
        <v>1139</v>
      </c>
      <c r="AN166" s="44">
        <v>1499</v>
      </c>
      <c r="AO166" s="44">
        <v>1980</v>
      </c>
      <c r="AP166" s="44">
        <v>2598</v>
      </c>
      <c r="AQ166" s="44">
        <v>3394</v>
      </c>
      <c r="AR166" s="44">
        <v>4399</v>
      </c>
      <c r="AS166" s="44">
        <v>5674</v>
      </c>
      <c r="AT166" s="44">
        <v>7276</v>
      </c>
      <c r="AU166" s="44">
        <v>9277</v>
      </c>
      <c r="AV166" s="44">
        <v>11746</v>
      </c>
      <c r="AW166" s="44">
        <v>14737</v>
      </c>
      <c r="AX166" s="44">
        <v>18331</v>
      </c>
      <c r="AY166" s="44">
        <v>22574</v>
      </c>
      <c r="AZ166" s="44">
        <v>27494</v>
      </c>
    </row>
    <row r="167" spans="1:52" hidden="1" x14ac:dyDescent="0.25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 x14ac:dyDescent="0.25">
      <c r="A168" s="60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</row>
    <row r="169" spans="1:52" hidden="1" x14ac:dyDescent="0.25">
      <c r="A169" s="60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</row>
    <row r="170" spans="1:52" hidden="1" x14ac:dyDescent="0.25">
      <c r="A170" s="60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</row>
    <row r="171" spans="1:52" hidden="1" x14ac:dyDescent="0.25">
      <c r="A171" s="60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</row>
    <row r="172" spans="1:52" x14ac:dyDescent="0.25">
      <c r="A172" s="58" t="s">
        <v>107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18</v>
      </c>
      <c r="AF172" s="59">
        <v>85</v>
      </c>
      <c r="AG172" s="59">
        <v>226</v>
      </c>
      <c r="AH172" s="59">
        <v>447</v>
      </c>
      <c r="AI172" s="59">
        <v>758</v>
      </c>
      <c r="AJ172" s="59">
        <v>1151</v>
      </c>
      <c r="AK172" s="59">
        <v>1629</v>
      </c>
      <c r="AL172" s="59">
        <v>2200</v>
      </c>
      <c r="AM172" s="59">
        <v>2838</v>
      </c>
      <c r="AN172" s="59">
        <v>3551</v>
      </c>
      <c r="AO172" s="59">
        <v>4332</v>
      </c>
      <c r="AP172" s="59">
        <v>5172</v>
      </c>
      <c r="AQ172" s="59">
        <v>6083</v>
      </c>
      <c r="AR172" s="59">
        <v>7075</v>
      </c>
      <c r="AS172" s="59">
        <v>8148</v>
      </c>
      <c r="AT172" s="59">
        <v>9295</v>
      </c>
      <c r="AU172" s="59">
        <v>10525</v>
      </c>
      <c r="AV172" s="59">
        <v>11821</v>
      </c>
      <c r="AW172" s="59">
        <v>13179</v>
      </c>
      <c r="AX172" s="59">
        <v>14591</v>
      </c>
      <c r="AY172" s="59">
        <v>16064</v>
      </c>
      <c r="AZ172" s="59">
        <v>17612</v>
      </c>
    </row>
    <row r="173" spans="1:52" x14ac:dyDescent="0.25">
      <c r="A173" s="60" t="s">
        <v>108</v>
      </c>
      <c r="B173" s="44">
        <v>0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</row>
    <row r="174" spans="1:52" x14ac:dyDescent="0.25">
      <c r="A174" s="60" t="s">
        <v>109</v>
      </c>
      <c r="B174" s="44">
        <v>0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</row>
    <row r="175" spans="1:52" x14ac:dyDescent="0.25">
      <c r="A175" s="60" t="s">
        <v>110</v>
      </c>
      <c r="B175" s="44">
        <v>0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2</v>
      </c>
      <c r="AE175" s="44">
        <v>18</v>
      </c>
      <c r="AF175" s="44">
        <v>85</v>
      </c>
      <c r="AG175" s="44">
        <v>226</v>
      </c>
      <c r="AH175" s="44">
        <v>447</v>
      </c>
      <c r="AI175" s="44">
        <v>758</v>
      </c>
      <c r="AJ175" s="44">
        <v>1151</v>
      </c>
      <c r="AK175" s="44">
        <v>1629</v>
      </c>
      <c r="AL175" s="44">
        <v>2200</v>
      </c>
      <c r="AM175" s="44">
        <v>2838</v>
      </c>
      <c r="AN175" s="44">
        <v>3551</v>
      </c>
      <c r="AO175" s="44">
        <v>4332</v>
      </c>
      <c r="AP175" s="44">
        <v>5172</v>
      </c>
      <c r="AQ175" s="44">
        <v>6083</v>
      </c>
      <c r="AR175" s="44">
        <v>7075</v>
      </c>
      <c r="AS175" s="44">
        <v>8148</v>
      </c>
      <c r="AT175" s="44">
        <v>9295</v>
      </c>
      <c r="AU175" s="44">
        <v>10525</v>
      </c>
      <c r="AV175" s="44">
        <v>11821</v>
      </c>
      <c r="AW175" s="44">
        <v>13179</v>
      </c>
      <c r="AX175" s="44">
        <v>14591</v>
      </c>
      <c r="AY175" s="44">
        <v>16064</v>
      </c>
      <c r="AZ175" s="44">
        <v>17612</v>
      </c>
    </row>
    <row r="176" spans="1:52" x14ac:dyDescent="0.25">
      <c r="A176" s="60" t="s">
        <v>117</v>
      </c>
      <c r="B176" s="44">
        <v>0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</row>
    <row r="177" spans="1:52" x14ac:dyDescent="0.25">
      <c r="A177" s="58" t="s">
        <v>111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</v>
      </c>
      <c r="S177" s="59">
        <v>4</v>
      </c>
      <c r="T177" s="59">
        <v>8</v>
      </c>
      <c r="U177" s="59">
        <v>13</v>
      </c>
      <c r="V177" s="59">
        <v>20</v>
      </c>
      <c r="W177" s="59">
        <v>20</v>
      </c>
      <c r="X177" s="59">
        <v>20</v>
      </c>
      <c r="Y177" s="59">
        <v>19</v>
      </c>
      <c r="Z177" s="59">
        <v>15</v>
      </c>
      <c r="AA177" s="59">
        <v>11</v>
      </c>
      <c r="AB177" s="59">
        <v>8</v>
      </c>
      <c r="AC177" s="59">
        <v>4</v>
      </c>
      <c r="AD177" s="59">
        <v>0</v>
      </c>
      <c r="AE177" s="59">
        <v>0</v>
      </c>
      <c r="AF177" s="59">
        <v>129</v>
      </c>
      <c r="AG177" s="59">
        <v>521</v>
      </c>
      <c r="AH177" s="59">
        <v>1201</v>
      </c>
      <c r="AI177" s="59">
        <v>2183</v>
      </c>
      <c r="AJ177" s="59">
        <v>3451</v>
      </c>
      <c r="AK177" s="59">
        <v>4998</v>
      </c>
      <c r="AL177" s="59">
        <v>6796</v>
      </c>
      <c r="AM177" s="59">
        <v>8832</v>
      </c>
      <c r="AN177" s="59">
        <v>11025</v>
      </c>
      <c r="AO177" s="59">
        <v>13387</v>
      </c>
      <c r="AP177" s="59">
        <v>15929</v>
      </c>
      <c r="AQ177" s="59">
        <v>18690</v>
      </c>
      <c r="AR177" s="59">
        <v>21655</v>
      </c>
      <c r="AS177" s="59">
        <v>24825</v>
      </c>
      <c r="AT177" s="59">
        <v>28198</v>
      </c>
      <c r="AU177" s="59">
        <v>31792</v>
      </c>
      <c r="AV177" s="59">
        <v>35575</v>
      </c>
      <c r="AW177" s="59">
        <v>39580</v>
      </c>
      <c r="AX177" s="59">
        <v>43734</v>
      </c>
      <c r="AY177" s="59">
        <v>48069</v>
      </c>
      <c r="AZ177" s="59">
        <v>52609</v>
      </c>
    </row>
    <row r="178" spans="1:52" x14ac:dyDescent="0.25">
      <c r="A178" s="60" t="s">
        <v>112</v>
      </c>
      <c r="B178" s="44">
        <v>0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59</v>
      </c>
      <c r="AG178" s="44">
        <v>255</v>
      </c>
      <c r="AH178" s="44">
        <v>625</v>
      </c>
      <c r="AI178" s="44">
        <v>1196</v>
      </c>
      <c r="AJ178" s="44">
        <v>1981</v>
      </c>
      <c r="AK178" s="44">
        <v>2996</v>
      </c>
      <c r="AL178" s="44">
        <v>4246</v>
      </c>
      <c r="AM178" s="44">
        <v>5743</v>
      </c>
      <c r="AN178" s="44">
        <v>7443</v>
      </c>
      <c r="AO178" s="44">
        <v>9358</v>
      </c>
      <c r="AP178" s="44">
        <v>11496</v>
      </c>
      <c r="AQ178" s="44">
        <v>13887</v>
      </c>
      <c r="AR178" s="44">
        <v>16520</v>
      </c>
      <c r="AS178" s="44">
        <v>19387</v>
      </c>
      <c r="AT178" s="44">
        <v>22496</v>
      </c>
      <c r="AU178" s="44">
        <v>25844</v>
      </c>
      <c r="AV178" s="44">
        <v>29400</v>
      </c>
      <c r="AW178" s="44">
        <v>33190</v>
      </c>
      <c r="AX178" s="44">
        <v>37143</v>
      </c>
      <c r="AY178" s="44">
        <v>41295</v>
      </c>
      <c r="AZ178" s="44">
        <v>45643</v>
      </c>
    </row>
    <row r="179" spans="1:52" x14ac:dyDescent="0.25">
      <c r="A179" s="61" t="s">
        <v>118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2</v>
      </c>
      <c r="S179" s="46">
        <v>4</v>
      </c>
      <c r="T179" s="46">
        <v>8</v>
      </c>
      <c r="U179" s="46">
        <v>13</v>
      </c>
      <c r="V179" s="46">
        <v>20</v>
      </c>
      <c r="W179" s="46">
        <v>20</v>
      </c>
      <c r="X179" s="46">
        <v>20</v>
      </c>
      <c r="Y179" s="46">
        <v>19</v>
      </c>
      <c r="Z179" s="46">
        <v>15</v>
      </c>
      <c r="AA179" s="46">
        <v>11</v>
      </c>
      <c r="AB179" s="46">
        <v>8</v>
      </c>
      <c r="AC179" s="46">
        <v>4</v>
      </c>
      <c r="AD179" s="46">
        <v>0</v>
      </c>
      <c r="AE179" s="46">
        <v>0</v>
      </c>
      <c r="AF179" s="46">
        <v>70</v>
      </c>
      <c r="AG179" s="46">
        <v>266</v>
      </c>
      <c r="AH179" s="46">
        <v>576</v>
      </c>
      <c r="AI179" s="46">
        <v>987</v>
      </c>
      <c r="AJ179" s="46">
        <v>1470</v>
      </c>
      <c r="AK179" s="46">
        <v>2002</v>
      </c>
      <c r="AL179" s="46">
        <v>2550</v>
      </c>
      <c r="AM179" s="46">
        <v>3089</v>
      </c>
      <c r="AN179" s="46">
        <v>3582</v>
      </c>
      <c r="AO179" s="46">
        <v>4029</v>
      </c>
      <c r="AP179" s="46">
        <v>4433</v>
      </c>
      <c r="AQ179" s="46">
        <v>4803</v>
      </c>
      <c r="AR179" s="46">
        <v>5135</v>
      </c>
      <c r="AS179" s="46">
        <v>5438</v>
      </c>
      <c r="AT179" s="46">
        <v>5702</v>
      </c>
      <c r="AU179" s="46">
        <v>5948</v>
      </c>
      <c r="AV179" s="46">
        <v>6175</v>
      </c>
      <c r="AW179" s="46">
        <v>6390</v>
      </c>
      <c r="AX179" s="46">
        <v>6591</v>
      </c>
      <c r="AY179" s="46">
        <v>6774</v>
      </c>
      <c r="AZ179" s="46">
        <v>6966</v>
      </c>
    </row>
    <row r="180" spans="1:52" x14ac:dyDescent="0.2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35" t="s">
        <v>86</v>
      </c>
      <c r="B181" s="53">
        <v>24799.5</v>
      </c>
      <c r="C181" s="53">
        <v>25140</v>
      </c>
      <c r="D181" s="53">
        <v>25818.5</v>
      </c>
      <c r="E181" s="53">
        <v>26870</v>
      </c>
      <c r="F181" s="53">
        <v>27239</v>
      </c>
      <c r="G181" s="53">
        <v>27797.5</v>
      </c>
      <c r="H181" s="53">
        <v>28308</v>
      </c>
      <c r="I181" s="53">
        <v>28898.5</v>
      </c>
      <c r="J181" s="53">
        <v>29574</v>
      </c>
      <c r="K181" s="53">
        <v>29668.5</v>
      </c>
      <c r="L181" s="53">
        <v>30067.5</v>
      </c>
      <c r="M181" s="53">
        <v>30500.5</v>
      </c>
      <c r="N181" s="53">
        <v>30792</v>
      </c>
      <c r="O181" s="53">
        <v>30755.5</v>
      </c>
      <c r="P181" s="53">
        <v>30829.5</v>
      </c>
      <c r="Q181" s="53">
        <v>30819</v>
      </c>
      <c r="R181" s="53">
        <v>31490.071112255348</v>
      </c>
      <c r="S181" s="53">
        <v>32417.208942362056</v>
      </c>
      <c r="T181" s="53">
        <v>33280.462433404427</v>
      </c>
      <c r="U181" s="53">
        <v>34007.335754202213</v>
      </c>
      <c r="V181" s="53">
        <v>34583.893211580878</v>
      </c>
      <c r="W181" s="53">
        <v>35092.552088072451</v>
      </c>
      <c r="X181" s="53">
        <v>35525.055600280837</v>
      </c>
      <c r="Y181" s="53">
        <v>35954.900911880701</v>
      </c>
      <c r="Z181" s="53">
        <v>36358.751356851986</v>
      </c>
      <c r="AA181" s="53">
        <v>36757.202602236728</v>
      </c>
      <c r="AB181" s="53">
        <v>37159.540767856699</v>
      </c>
      <c r="AC181" s="53">
        <v>37570.431433019396</v>
      </c>
      <c r="AD181" s="53">
        <v>37940.89197443414</v>
      </c>
      <c r="AE181" s="53">
        <v>38311.636169218691</v>
      </c>
      <c r="AF181" s="53">
        <v>38662.728001252857</v>
      </c>
      <c r="AG181" s="53">
        <v>38999.424431977604</v>
      </c>
      <c r="AH181" s="53">
        <v>39311.530900033169</v>
      </c>
      <c r="AI181" s="53">
        <v>39616.639630694561</v>
      </c>
      <c r="AJ181" s="53">
        <v>39913.319717851758</v>
      </c>
      <c r="AK181" s="53">
        <v>40204.84574817284</v>
      </c>
      <c r="AL181" s="53">
        <v>40491.401651296816</v>
      </c>
      <c r="AM181" s="53">
        <v>40776.076131305323</v>
      </c>
      <c r="AN181" s="53">
        <v>41059.598177792883</v>
      </c>
      <c r="AO181" s="53">
        <v>41352.936933798257</v>
      </c>
      <c r="AP181" s="53">
        <v>41651.049139884679</v>
      </c>
      <c r="AQ181" s="53">
        <v>41956.216246911295</v>
      </c>
      <c r="AR181" s="53">
        <v>42265.063704444889</v>
      </c>
      <c r="AS181" s="53">
        <v>42577.670722523624</v>
      </c>
      <c r="AT181" s="53">
        <v>42891.55125257538</v>
      </c>
      <c r="AU181" s="53">
        <v>43210.855864319281</v>
      </c>
      <c r="AV181" s="53">
        <v>43523.289236347904</v>
      </c>
      <c r="AW181" s="53">
        <v>43841.517401560101</v>
      </c>
      <c r="AX181" s="53">
        <v>44171.485063478372</v>
      </c>
      <c r="AY181" s="53">
        <v>44521.946487180045</v>
      </c>
      <c r="AZ181" s="53">
        <v>44904.130939022827</v>
      </c>
    </row>
    <row r="182" spans="1:52" x14ac:dyDescent="0.25">
      <c r="A182" s="54" t="s">
        <v>81</v>
      </c>
      <c r="B182" s="55">
        <v>19438</v>
      </c>
      <c r="C182" s="55">
        <v>19716.5</v>
      </c>
      <c r="D182" s="55">
        <v>20278.5</v>
      </c>
      <c r="E182" s="55">
        <v>21215</v>
      </c>
      <c r="F182" s="55">
        <v>21252</v>
      </c>
      <c r="G182" s="55">
        <v>21670</v>
      </c>
      <c r="H182" s="55">
        <v>22023</v>
      </c>
      <c r="I182" s="55">
        <v>22477.5</v>
      </c>
      <c r="J182" s="55">
        <v>23097.5</v>
      </c>
      <c r="K182" s="55">
        <v>23436.5</v>
      </c>
      <c r="L182" s="55">
        <v>23866.5</v>
      </c>
      <c r="M182" s="55">
        <v>24270.5</v>
      </c>
      <c r="N182" s="55">
        <v>24707</v>
      </c>
      <c r="O182" s="55">
        <v>24839</v>
      </c>
      <c r="P182" s="55">
        <v>25003</v>
      </c>
      <c r="Q182" s="55">
        <v>25061</v>
      </c>
      <c r="R182" s="55">
        <v>25746.705753506118</v>
      </c>
      <c r="S182" s="55">
        <v>26509.714094900373</v>
      </c>
      <c r="T182" s="55">
        <v>27202.581171793296</v>
      </c>
      <c r="U182" s="55">
        <v>27779.933046566301</v>
      </c>
      <c r="V182" s="55">
        <v>28226.852344786428</v>
      </c>
      <c r="W182" s="55">
        <v>28616.032595965662</v>
      </c>
      <c r="X182" s="55">
        <v>28937.256203958466</v>
      </c>
      <c r="Y182" s="55">
        <v>29268.511088346786</v>
      </c>
      <c r="Z182" s="55">
        <v>29577.619678128489</v>
      </c>
      <c r="AA182" s="55">
        <v>29884.04743418036</v>
      </c>
      <c r="AB182" s="55">
        <v>30195.696098387678</v>
      </c>
      <c r="AC182" s="55">
        <v>30515.976464061092</v>
      </c>
      <c r="AD182" s="55">
        <v>30795.71889634338</v>
      </c>
      <c r="AE182" s="55">
        <v>31075.798622062684</v>
      </c>
      <c r="AF182" s="55">
        <v>31336.357463646651</v>
      </c>
      <c r="AG182" s="55">
        <v>31596.237147499764</v>
      </c>
      <c r="AH182" s="55">
        <v>31834.035122277041</v>
      </c>
      <c r="AI182" s="55">
        <v>32064.423917557706</v>
      </c>
      <c r="AJ182" s="55">
        <v>32286.392231257807</v>
      </c>
      <c r="AK182" s="55">
        <v>32501.611237242869</v>
      </c>
      <c r="AL182" s="55">
        <v>32713.718231195344</v>
      </c>
      <c r="AM182" s="55">
        <v>32922.37011394219</v>
      </c>
      <c r="AN182" s="55">
        <v>33128.422306486136</v>
      </c>
      <c r="AO182" s="55">
        <v>33343.172972858025</v>
      </c>
      <c r="AP182" s="55">
        <v>33560.307876147461</v>
      </c>
      <c r="AQ182" s="55">
        <v>33781.148545268792</v>
      </c>
      <c r="AR182" s="55">
        <v>34005.715952573009</v>
      </c>
      <c r="AS182" s="55">
        <v>34232.4448232219</v>
      </c>
      <c r="AT182" s="55">
        <v>34459.889661879002</v>
      </c>
      <c r="AU182" s="55">
        <v>34691.321653954576</v>
      </c>
      <c r="AV182" s="55">
        <v>34918.290614395301</v>
      </c>
      <c r="AW182" s="55">
        <v>35150.49671209287</v>
      </c>
      <c r="AX182" s="55">
        <v>35394.479981554381</v>
      </c>
      <c r="AY182" s="55">
        <v>35659.055378776895</v>
      </c>
      <c r="AZ182" s="55">
        <v>35954.859926382691</v>
      </c>
    </row>
    <row r="183" spans="1:52" x14ac:dyDescent="0.25">
      <c r="A183" s="63" t="s">
        <v>124</v>
      </c>
      <c r="B183" s="59">
        <v>9721</v>
      </c>
      <c r="C183" s="59">
        <v>9843.5</v>
      </c>
      <c r="D183" s="59">
        <v>10207</v>
      </c>
      <c r="E183" s="59">
        <v>10723</v>
      </c>
      <c r="F183" s="59">
        <v>10491</v>
      </c>
      <c r="G183" s="59">
        <v>10754.5</v>
      </c>
      <c r="H183" s="59">
        <v>10863</v>
      </c>
      <c r="I183" s="59">
        <v>11060.5</v>
      </c>
      <c r="J183" s="59">
        <v>11318</v>
      </c>
      <c r="K183" s="59">
        <v>11459</v>
      </c>
      <c r="L183" s="59">
        <v>11666.5</v>
      </c>
      <c r="M183" s="59">
        <v>11900.5</v>
      </c>
      <c r="N183" s="59">
        <v>12126</v>
      </c>
      <c r="O183" s="59">
        <v>12221</v>
      </c>
      <c r="P183" s="59">
        <v>12282</v>
      </c>
      <c r="Q183" s="59">
        <v>12285</v>
      </c>
      <c r="R183" s="59">
        <v>12515.94361810511</v>
      </c>
      <c r="S183" s="59">
        <v>12815.057084579139</v>
      </c>
      <c r="T183" s="59">
        <v>13069.568229449198</v>
      </c>
      <c r="U183" s="59">
        <v>13271.593914184783</v>
      </c>
      <c r="V183" s="59">
        <v>13420.0258214682</v>
      </c>
      <c r="W183" s="59">
        <v>13543.069630931841</v>
      </c>
      <c r="X183" s="59">
        <v>13633.680678066159</v>
      </c>
      <c r="Y183" s="59">
        <v>13730.777228002917</v>
      </c>
      <c r="Z183" s="59">
        <v>13814.683923127201</v>
      </c>
      <c r="AA183" s="59">
        <v>13892.459181007245</v>
      </c>
      <c r="AB183" s="59">
        <v>13982.122523921917</v>
      </c>
      <c r="AC183" s="59">
        <v>14075.571837786687</v>
      </c>
      <c r="AD183" s="59">
        <v>14139.605904007985</v>
      </c>
      <c r="AE183" s="59">
        <v>14211.093151843537</v>
      </c>
      <c r="AF183" s="59">
        <v>14276.007195046097</v>
      </c>
      <c r="AG183" s="59">
        <v>14340.353133689023</v>
      </c>
      <c r="AH183" s="59">
        <v>14380.970258078383</v>
      </c>
      <c r="AI183" s="59">
        <v>14421.543621311073</v>
      </c>
      <c r="AJ183" s="59">
        <v>14457.092818345483</v>
      </c>
      <c r="AK183" s="59">
        <v>14484.313914004211</v>
      </c>
      <c r="AL183" s="59">
        <v>14510.283964451464</v>
      </c>
      <c r="AM183" s="59">
        <v>14532.223794551086</v>
      </c>
      <c r="AN183" s="59">
        <v>14550.224273639928</v>
      </c>
      <c r="AO183" s="59">
        <v>14574.320314637887</v>
      </c>
      <c r="AP183" s="59">
        <v>14596.85136796894</v>
      </c>
      <c r="AQ183" s="59">
        <v>14618.043350868644</v>
      </c>
      <c r="AR183" s="59">
        <v>14637.721987062945</v>
      </c>
      <c r="AS183" s="59">
        <v>14653.528864867059</v>
      </c>
      <c r="AT183" s="59">
        <v>14664.921558678003</v>
      </c>
      <c r="AU183" s="59">
        <v>14673.21408746885</v>
      </c>
      <c r="AV183" s="59">
        <v>14670.585406292294</v>
      </c>
      <c r="AW183" s="59">
        <v>14667.777433171261</v>
      </c>
      <c r="AX183" s="59">
        <v>14676.876128068461</v>
      </c>
      <c r="AY183" s="59">
        <v>14700.876672965482</v>
      </c>
      <c r="AZ183" s="59">
        <v>14749.565188579752</v>
      </c>
    </row>
    <row r="184" spans="1:52" x14ac:dyDescent="0.25">
      <c r="A184" s="43" t="s">
        <v>104</v>
      </c>
      <c r="B184" s="44">
        <v>3289.5</v>
      </c>
      <c r="C184" s="44">
        <v>3233</v>
      </c>
      <c r="D184" s="44">
        <v>3362</v>
      </c>
      <c r="E184" s="44">
        <v>3489.5</v>
      </c>
      <c r="F184" s="44">
        <v>3663.5</v>
      </c>
      <c r="G184" s="44">
        <v>3715</v>
      </c>
      <c r="H184" s="44">
        <v>3790.5</v>
      </c>
      <c r="I184" s="44">
        <v>3887</v>
      </c>
      <c r="J184" s="44">
        <v>3938</v>
      </c>
      <c r="K184" s="44">
        <v>3983.5</v>
      </c>
      <c r="L184" s="44">
        <v>4025.5</v>
      </c>
      <c r="M184" s="44">
        <v>4152</v>
      </c>
      <c r="N184" s="44">
        <v>4272</v>
      </c>
      <c r="O184" s="44">
        <v>4222</v>
      </c>
      <c r="P184" s="44">
        <v>4176</v>
      </c>
      <c r="Q184" s="44">
        <v>4092</v>
      </c>
      <c r="R184" s="44">
        <v>4174.4602960960938</v>
      </c>
      <c r="S184" s="44">
        <v>4284.8621735022189</v>
      </c>
      <c r="T184" s="44">
        <v>4374.2051418477367</v>
      </c>
      <c r="U184" s="44">
        <v>4443.3914996658568</v>
      </c>
      <c r="V184" s="44">
        <v>4496.6039464261521</v>
      </c>
      <c r="W184" s="44">
        <v>4538.5208704662873</v>
      </c>
      <c r="X184" s="44">
        <v>4569.0007128235447</v>
      </c>
      <c r="Y184" s="44">
        <v>4597.1321838265185</v>
      </c>
      <c r="Z184" s="44">
        <v>4619.7547013340918</v>
      </c>
      <c r="AA184" s="44">
        <v>4641.6141626890767</v>
      </c>
      <c r="AB184" s="44">
        <v>4666.1257547937093</v>
      </c>
      <c r="AC184" s="44">
        <v>4687.2094576131012</v>
      </c>
      <c r="AD184" s="44">
        <v>4696.9030074737229</v>
      </c>
      <c r="AE184" s="44">
        <v>4712.6551365631112</v>
      </c>
      <c r="AF184" s="44">
        <v>4721.8727762961316</v>
      </c>
      <c r="AG184" s="44">
        <v>4720.0869628658174</v>
      </c>
      <c r="AH184" s="44">
        <v>4718.2877168217037</v>
      </c>
      <c r="AI184" s="44">
        <v>4718.9968171387418</v>
      </c>
      <c r="AJ184" s="44">
        <v>4715.4500870365064</v>
      </c>
      <c r="AK184" s="44">
        <v>4704.2350808766369</v>
      </c>
      <c r="AL184" s="44">
        <v>4696.5210940746174</v>
      </c>
      <c r="AM184" s="44">
        <v>4676.4409815546815</v>
      </c>
      <c r="AN184" s="44">
        <v>4649.8453862296828</v>
      </c>
      <c r="AO184" s="44">
        <v>4618.9101297347888</v>
      </c>
      <c r="AP184" s="44">
        <v>4583.6500923965377</v>
      </c>
      <c r="AQ184" s="44">
        <v>4548.7269258674842</v>
      </c>
      <c r="AR184" s="44">
        <v>4519.0386072876272</v>
      </c>
      <c r="AS184" s="44">
        <v>4483.6186688340204</v>
      </c>
      <c r="AT184" s="44">
        <v>4432.5384321385427</v>
      </c>
      <c r="AU184" s="44">
        <v>4397.3864744340208</v>
      </c>
      <c r="AV184" s="44">
        <v>4348.0870698056842</v>
      </c>
      <c r="AW184" s="44">
        <v>4277.7798116960257</v>
      </c>
      <c r="AX184" s="44">
        <v>4211.7645361926407</v>
      </c>
      <c r="AY184" s="44">
        <v>4137.0914811181929</v>
      </c>
      <c r="AZ184" s="44">
        <v>4083.118032684687</v>
      </c>
    </row>
    <row r="185" spans="1:52" x14ac:dyDescent="0.25">
      <c r="A185" s="43" t="s">
        <v>125</v>
      </c>
      <c r="B185" s="44">
        <v>6431.5</v>
      </c>
      <c r="C185" s="44">
        <v>6610.5</v>
      </c>
      <c r="D185" s="44">
        <v>6845</v>
      </c>
      <c r="E185" s="44">
        <v>7233.5</v>
      </c>
      <c r="F185" s="44">
        <v>6827.5</v>
      </c>
      <c r="G185" s="44">
        <v>7039.5</v>
      </c>
      <c r="H185" s="44">
        <v>7072.5</v>
      </c>
      <c r="I185" s="44">
        <v>7173.5</v>
      </c>
      <c r="J185" s="44">
        <v>7380</v>
      </c>
      <c r="K185" s="44">
        <v>7475.5</v>
      </c>
      <c r="L185" s="44">
        <v>7641</v>
      </c>
      <c r="M185" s="44">
        <v>7748.5</v>
      </c>
      <c r="N185" s="44">
        <v>7854</v>
      </c>
      <c r="O185" s="44">
        <v>7999</v>
      </c>
      <c r="P185" s="44">
        <v>8106</v>
      </c>
      <c r="Q185" s="44">
        <v>8193</v>
      </c>
      <c r="R185" s="44">
        <v>8341.483322009015</v>
      </c>
      <c r="S185" s="44">
        <v>8530.1949110769201</v>
      </c>
      <c r="T185" s="44">
        <v>8695.3630876014613</v>
      </c>
      <c r="U185" s="44">
        <v>8828.2024145189262</v>
      </c>
      <c r="V185" s="44">
        <v>8923.4218750420478</v>
      </c>
      <c r="W185" s="44">
        <v>9004.5487604655536</v>
      </c>
      <c r="X185" s="44">
        <v>9064.6799652426143</v>
      </c>
      <c r="Y185" s="44">
        <v>9133.6450441763973</v>
      </c>
      <c r="Z185" s="44">
        <v>9194.9292217931088</v>
      </c>
      <c r="AA185" s="44">
        <v>9250.8450183181685</v>
      </c>
      <c r="AB185" s="44">
        <v>9315.9967691282072</v>
      </c>
      <c r="AC185" s="44">
        <v>9388.3623801735866</v>
      </c>
      <c r="AD185" s="44">
        <v>9442.7028965342633</v>
      </c>
      <c r="AE185" s="44">
        <v>9498.438015280426</v>
      </c>
      <c r="AF185" s="44">
        <v>9554.1344187499653</v>
      </c>
      <c r="AG185" s="44">
        <v>9620.2661708232063</v>
      </c>
      <c r="AH185" s="44">
        <v>9662.6825412566795</v>
      </c>
      <c r="AI185" s="44">
        <v>9702.5468041723325</v>
      </c>
      <c r="AJ185" s="44">
        <v>9741.6427313089771</v>
      </c>
      <c r="AK185" s="44">
        <v>9780.0788331275744</v>
      </c>
      <c r="AL185" s="44">
        <v>9813.7628703768478</v>
      </c>
      <c r="AM185" s="44">
        <v>9855.7828129964037</v>
      </c>
      <c r="AN185" s="44">
        <v>9900.3788874102447</v>
      </c>
      <c r="AO185" s="44">
        <v>9955.4101849030976</v>
      </c>
      <c r="AP185" s="44">
        <v>10013.201275572403</v>
      </c>
      <c r="AQ185" s="44">
        <v>10069.31642500116</v>
      </c>
      <c r="AR185" s="44">
        <v>10118.683379775319</v>
      </c>
      <c r="AS185" s="44">
        <v>10169.910196033039</v>
      </c>
      <c r="AT185" s="44">
        <v>10232.38312653946</v>
      </c>
      <c r="AU185" s="44">
        <v>10275.827613034829</v>
      </c>
      <c r="AV185" s="44">
        <v>10322.498336486609</v>
      </c>
      <c r="AW185" s="44">
        <v>10389.997621475235</v>
      </c>
      <c r="AX185" s="44">
        <v>10465.111591875821</v>
      </c>
      <c r="AY185" s="44">
        <v>10563.785191847288</v>
      </c>
      <c r="AZ185" s="44">
        <v>10666.447155895066</v>
      </c>
    </row>
    <row r="186" spans="1:52" x14ac:dyDescent="0.25">
      <c r="A186" s="63" t="s">
        <v>88</v>
      </c>
      <c r="B186" s="59">
        <v>362</v>
      </c>
      <c r="C186" s="59">
        <v>400.5</v>
      </c>
      <c r="D186" s="59">
        <v>419.5</v>
      </c>
      <c r="E186" s="59">
        <v>444.5</v>
      </c>
      <c r="F186" s="59">
        <v>476.5</v>
      </c>
      <c r="G186" s="59">
        <v>502</v>
      </c>
      <c r="H186" s="59">
        <v>520</v>
      </c>
      <c r="I186" s="59">
        <v>545</v>
      </c>
      <c r="J186" s="59">
        <v>599.5</v>
      </c>
      <c r="K186" s="59">
        <v>649</v>
      </c>
      <c r="L186" s="59">
        <v>662</v>
      </c>
      <c r="M186" s="59">
        <v>680</v>
      </c>
      <c r="N186" s="59">
        <v>684</v>
      </c>
      <c r="O186" s="59">
        <v>696</v>
      </c>
      <c r="P186" s="59">
        <v>698</v>
      </c>
      <c r="Q186" s="59">
        <v>705</v>
      </c>
      <c r="R186" s="59">
        <v>705.57106887342138</v>
      </c>
      <c r="S186" s="59">
        <v>732.72676211352189</v>
      </c>
      <c r="T186" s="59">
        <v>758.84445174630207</v>
      </c>
      <c r="U186" s="59">
        <v>787.31380532795004</v>
      </c>
      <c r="V186" s="59">
        <v>815.62177034439776</v>
      </c>
      <c r="W186" s="59">
        <v>842.17190833308041</v>
      </c>
      <c r="X186" s="59">
        <v>875.22006878166144</v>
      </c>
      <c r="Y186" s="59">
        <v>904.27613032274496</v>
      </c>
      <c r="Z186" s="59">
        <v>925.46743105757753</v>
      </c>
      <c r="AA186" s="59">
        <v>956.2302849233206</v>
      </c>
      <c r="AB186" s="59">
        <v>991.13108717724106</v>
      </c>
      <c r="AC186" s="59">
        <v>1032.6970689082098</v>
      </c>
      <c r="AD186" s="59">
        <v>1069.3213882707646</v>
      </c>
      <c r="AE186" s="59">
        <v>1102.8167872667559</v>
      </c>
      <c r="AF186" s="59">
        <v>1131.1062503695987</v>
      </c>
      <c r="AG186" s="59">
        <v>1160.5385404924707</v>
      </c>
      <c r="AH186" s="59">
        <v>1193.3658332535028</v>
      </c>
      <c r="AI186" s="59">
        <v>1218.0245089989983</v>
      </c>
      <c r="AJ186" s="59">
        <v>1238.7070856131352</v>
      </c>
      <c r="AK186" s="59">
        <v>1260.1903604288686</v>
      </c>
      <c r="AL186" s="59">
        <v>1277.7059203412798</v>
      </c>
      <c r="AM186" s="59">
        <v>1293.5525952446394</v>
      </c>
      <c r="AN186" s="59">
        <v>1308.138718182787</v>
      </c>
      <c r="AO186" s="59">
        <v>1322.0273671352377</v>
      </c>
      <c r="AP186" s="59">
        <v>1334.6443852023067</v>
      </c>
      <c r="AQ186" s="59">
        <v>1346.863717897412</v>
      </c>
      <c r="AR186" s="59">
        <v>1358.4560969866964</v>
      </c>
      <c r="AS186" s="59">
        <v>1369.8199201735958</v>
      </c>
      <c r="AT186" s="59">
        <v>1380.5977561828859</v>
      </c>
      <c r="AU186" s="59">
        <v>1390.4539112363379</v>
      </c>
      <c r="AV186" s="59">
        <v>1399.9005655727951</v>
      </c>
      <c r="AW186" s="59">
        <v>1409.4017294687389</v>
      </c>
      <c r="AX186" s="59">
        <v>1414.7922562683063</v>
      </c>
      <c r="AY186" s="59">
        <v>1420.9391566377319</v>
      </c>
      <c r="AZ186" s="59">
        <v>1429.8537910841558</v>
      </c>
    </row>
    <row r="187" spans="1:52" x14ac:dyDescent="0.25">
      <c r="A187" s="63" t="s">
        <v>89</v>
      </c>
      <c r="B187" s="59">
        <v>9355</v>
      </c>
      <c r="C187" s="59">
        <v>9472.5</v>
      </c>
      <c r="D187" s="59">
        <v>9652</v>
      </c>
      <c r="E187" s="59">
        <v>10047.5</v>
      </c>
      <c r="F187" s="59">
        <v>10284.5</v>
      </c>
      <c r="G187" s="59">
        <v>10413.5</v>
      </c>
      <c r="H187" s="59">
        <v>10640</v>
      </c>
      <c r="I187" s="59">
        <v>10872</v>
      </c>
      <c r="J187" s="59">
        <v>11180</v>
      </c>
      <c r="K187" s="59">
        <v>11328.5</v>
      </c>
      <c r="L187" s="59">
        <v>11538</v>
      </c>
      <c r="M187" s="59">
        <v>11690</v>
      </c>
      <c r="N187" s="59">
        <v>11897</v>
      </c>
      <c r="O187" s="59">
        <v>11922</v>
      </c>
      <c r="P187" s="59">
        <v>12023</v>
      </c>
      <c r="Q187" s="59">
        <v>12071</v>
      </c>
      <c r="R187" s="59">
        <v>12525.191066527585</v>
      </c>
      <c r="S187" s="59">
        <v>12961.930248207711</v>
      </c>
      <c r="T187" s="59">
        <v>13374.168490597796</v>
      </c>
      <c r="U187" s="59">
        <v>13721.025327053565</v>
      </c>
      <c r="V187" s="59">
        <v>13991.20475297383</v>
      </c>
      <c r="W187" s="59">
        <v>14230.79105670074</v>
      </c>
      <c r="X187" s="59">
        <v>14428.355457110647</v>
      </c>
      <c r="Y187" s="59">
        <v>14633.457730021124</v>
      </c>
      <c r="Z187" s="59">
        <v>14837.468323943709</v>
      </c>
      <c r="AA187" s="59">
        <v>15035.357968249795</v>
      </c>
      <c r="AB187" s="59">
        <v>15222.442487288523</v>
      </c>
      <c r="AC187" s="59">
        <v>15407.707557366195</v>
      </c>
      <c r="AD187" s="59">
        <v>15586.791604064631</v>
      </c>
      <c r="AE187" s="59">
        <v>15761.888682952393</v>
      </c>
      <c r="AF187" s="59">
        <v>15929.244018230955</v>
      </c>
      <c r="AG187" s="59">
        <v>16095.345473318268</v>
      </c>
      <c r="AH187" s="59">
        <v>16259.699030945154</v>
      </c>
      <c r="AI187" s="59">
        <v>16424.855787247634</v>
      </c>
      <c r="AJ187" s="59">
        <v>16590.592327299186</v>
      </c>
      <c r="AK187" s="59">
        <v>16757.10696280979</v>
      </c>
      <c r="AL187" s="59">
        <v>16925.7283464026</v>
      </c>
      <c r="AM187" s="59">
        <v>17096.593724146464</v>
      </c>
      <c r="AN187" s="59">
        <v>17270.059314663424</v>
      </c>
      <c r="AO187" s="59">
        <v>17446.825291084901</v>
      </c>
      <c r="AP187" s="59">
        <v>17628.812122976211</v>
      </c>
      <c r="AQ187" s="59">
        <v>17816.241476502739</v>
      </c>
      <c r="AR187" s="59">
        <v>18009.53786852337</v>
      </c>
      <c r="AS187" s="59">
        <v>18209.096038181247</v>
      </c>
      <c r="AT187" s="59">
        <v>18414.370347018114</v>
      </c>
      <c r="AU187" s="59">
        <v>18627.653655249385</v>
      </c>
      <c r="AV187" s="59">
        <v>18847.804642530216</v>
      </c>
      <c r="AW187" s="59">
        <v>19073.31754945287</v>
      </c>
      <c r="AX187" s="59">
        <v>19302.811597217609</v>
      </c>
      <c r="AY187" s="59">
        <v>19537.239549173682</v>
      </c>
      <c r="AZ187" s="59">
        <v>19775.440946718787</v>
      </c>
    </row>
    <row r="188" spans="1:52" x14ac:dyDescent="0.25">
      <c r="A188" s="54" t="s">
        <v>94</v>
      </c>
      <c r="B188" s="55">
        <v>5361.5</v>
      </c>
      <c r="C188" s="55">
        <v>5423.5</v>
      </c>
      <c r="D188" s="55">
        <v>5540</v>
      </c>
      <c r="E188" s="55">
        <v>5655</v>
      </c>
      <c r="F188" s="55">
        <v>5987</v>
      </c>
      <c r="G188" s="55">
        <v>6127.5</v>
      </c>
      <c r="H188" s="55">
        <v>6285</v>
      </c>
      <c r="I188" s="55">
        <v>6421</v>
      </c>
      <c r="J188" s="55">
        <v>6476.5</v>
      </c>
      <c r="K188" s="55">
        <v>6232</v>
      </c>
      <c r="L188" s="55">
        <v>6201</v>
      </c>
      <c r="M188" s="55">
        <v>6230</v>
      </c>
      <c r="N188" s="55">
        <v>6085</v>
      </c>
      <c r="O188" s="55">
        <v>5916.5</v>
      </c>
      <c r="P188" s="55">
        <v>5826.5</v>
      </c>
      <c r="Q188" s="55">
        <v>5758</v>
      </c>
      <c r="R188" s="55">
        <v>5743.3653587492317</v>
      </c>
      <c r="S188" s="55">
        <v>5907.4948474616849</v>
      </c>
      <c r="T188" s="55">
        <v>6077.8812616111318</v>
      </c>
      <c r="U188" s="55">
        <v>6227.4027076359134</v>
      </c>
      <c r="V188" s="55">
        <v>6357.0408667944475</v>
      </c>
      <c r="W188" s="55">
        <v>6476.519492106785</v>
      </c>
      <c r="X188" s="55">
        <v>6587.7993963223707</v>
      </c>
      <c r="Y188" s="55">
        <v>6686.3898235339175</v>
      </c>
      <c r="Z188" s="55">
        <v>6781.1316787234955</v>
      </c>
      <c r="AA188" s="55">
        <v>6873.1551680563707</v>
      </c>
      <c r="AB188" s="55">
        <v>6963.844669469021</v>
      </c>
      <c r="AC188" s="55">
        <v>7054.4549689583055</v>
      </c>
      <c r="AD188" s="55">
        <v>7145.173078090761</v>
      </c>
      <c r="AE188" s="55">
        <v>7235.8375471560039</v>
      </c>
      <c r="AF188" s="55">
        <v>7326.370537606208</v>
      </c>
      <c r="AG188" s="55">
        <v>7403.1872844778445</v>
      </c>
      <c r="AH188" s="55">
        <v>7477.4957777561294</v>
      </c>
      <c r="AI188" s="55">
        <v>7552.2157131368567</v>
      </c>
      <c r="AJ188" s="55">
        <v>7626.9274865939551</v>
      </c>
      <c r="AK188" s="55">
        <v>7703.2345109299731</v>
      </c>
      <c r="AL188" s="55">
        <v>7777.6834201014744</v>
      </c>
      <c r="AM188" s="55">
        <v>7853.7060173631344</v>
      </c>
      <c r="AN188" s="55">
        <v>7931.1758713067447</v>
      </c>
      <c r="AO188" s="55">
        <v>8009.7639609402349</v>
      </c>
      <c r="AP188" s="55">
        <v>8090.7412637372154</v>
      </c>
      <c r="AQ188" s="55">
        <v>8175.0677016425052</v>
      </c>
      <c r="AR188" s="55">
        <v>8259.3477518718792</v>
      </c>
      <c r="AS188" s="55">
        <v>8345.2258993017222</v>
      </c>
      <c r="AT188" s="55">
        <v>8431.661590696378</v>
      </c>
      <c r="AU188" s="55">
        <v>8519.5342103647072</v>
      </c>
      <c r="AV188" s="55">
        <v>8604.9986219526036</v>
      </c>
      <c r="AW188" s="55">
        <v>8691.0206894672283</v>
      </c>
      <c r="AX188" s="55">
        <v>8777.0050819239932</v>
      </c>
      <c r="AY188" s="55">
        <v>8862.8911084031497</v>
      </c>
      <c r="AZ188" s="55">
        <v>8949.271012640138</v>
      </c>
    </row>
    <row r="189" spans="1:52" x14ac:dyDescent="0.25">
      <c r="A189" s="64" t="s">
        <v>104</v>
      </c>
      <c r="B189" s="44">
        <v>1701.5</v>
      </c>
      <c r="C189" s="44">
        <v>1710</v>
      </c>
      <c r="D189" s="44">
        <v>1745.5</v>
      </c>
      <c r="E189" s="44">
        <v>1804</v>
      </c>
      <c r="F189" s="44">
        <v>1970</v>
      </c>
      <c r="G189" s="44">
        <v>2052</v>
      </c>
      <c r="H189" s="44">
        <v>2101</v>
      </c>
      <c r="I189" s="44">
        <v>2122.5</v>
      </c>
      <c r="J189" s="44">
        <v>2143</v>
      </c>
      <c r="K189" s="44">
        <v>2101</v>
      </c>
      <c r="L189" s="44">
        <v>2080.5</v>
      </c>
      <c r="M189" s="44">
        <v>2064</v>
      </c>
      <c r="N189" s="44">
        <v>1993.5</v>
      </c>
      <c r="O189" s="44">
        <v>1795</v>
      </c>
      <c r="P189" s="44">
        <v>1724</v>
      </c>
      <c r="Q189" s="44">
        <v>1640.5</v>
      </c>
      <c r="R189" s="44">
        <v>1618.1177511816734</v>
      </c>
      <c r="S189" s="44">
        <v>1648.1566696926079</v>
      </c>
      <c r="T189" s="44">
        <v>1649.5272266797388</v>
      </c>
      <c r="U189" s="44">
        <v>1661.0121017769959</v>
      </c>
      <c r="V189" s="44">
        <v>1673.9084090193946</v>
      </c>
      <c r="W189" s="44">
        <v>1694.1701147162917</v>
      </c>
      <c r="X189" s="44">
        <v>1716.2941060501844</v>
      </c>
      <c r="Y189" s="44">
        <v>1741.6918767045256</v>
      </c>
      <c r="Z189" s="44">
        <v>1766.6498663330881</v>
      </c>
      <c r="AA189" s="44">
        <v>1789.8500575339169</v>
      </c>
      <c r="AB189" s="44">
        <v>1814.9023918069183</v>
      </c>
      <c r="AC189" s="44">
        <v>1836.8030952008799</v>
      </c>
      <c r="AD189" s="44">
        <v>1863.054744897122</v>
      </c>
      <c r="AE189" s="44">
        <v>1888.3164584618814</v>
      </c>
      <c r="AF189" s="44">
        <v>1915.9673641342874</v>
      </c>
      <c r="AG189" s="44">
        <v>1931.5994054855107</v>
      </c>
      <c r="AH189" s="44">
        <v>1948.2039787444912</v>
      </c>
      <c r="AI189" s="44">
        <v>1970.1959002585602</v>
      </c>
      <c r="AJ189" s="44">
        <v>1984.0024121099959</v>
      </c>
      <c r="AK189" s="44">
        <v>2002.4822520237421</v>
      </c>
      <c r="AL189" s="44">
        <v>2021.19880122571</v>
      </c>
      <c r="AM189" s="44">
        <v>2033.579039811151</v>
      </c>
      <c r="AN189" s="44">
        <v>2045.5183052103223</v>
      </c>
      <c r="AO189" s="44">
        <v>2058.0697718592919</v>
      </c>
      <c r="AP189" s="44">
        <v>2069.4416515572857</v>
      </c>
      <c r="AQ189" s="44">
        <v>2079.9563081744782</v>
      </c>
      <c r="AR189" s="44">
        <v>2092.3860637176749</v>
      </c>
      <c r="AS189" s="44">
        <v>2099.4658554046891</v>
      </c>
      <c r="AT189" s="44">
        <v>2113.0712962599086</v>
      </c>
      <c r="AU189" s="44">
        <v>2116.5398732814515</v>
      </c>
      <c r="AV189" s="44">
        <v>2123.8057655688253</v>
      </c>
      <c r="AW189" s="44">
        <v>2109.6097169139261</v>
      </c>
      <c r="AX189" s="44">
        <v>2089.4091207453184</v>
      </c>
      <c r="AY189" s="44">
        <v>2070.9941562270055</v>
      </c>
      <c r="AZ189" s="44">
        <v>2051.3567653578743</v>
      </c>
    </row>
    <row r="190" spans="1:52" x14ac:dyDescent="0.25">
      <c r="A190" s="65" t="s">
        <v>125</v>
      </c>
      <c r="B190" s="46">
        <v>3660</v>
      </c>
      <c r="C190" s="46">
        <v>3713.5</v>
      </c>
      <c r="D190" s="46">
        <v>3794.5</v>
      </c>
      <c r="E190" s="46">
        <v>3851</v>
      </c>
      <c r="F190" s="46">
        <v>4017</v>
      </c>
      <c r="G190" s="46">
        <v>4075.5</v>
      </c>
      <c r="H190" s="46">
        <v>4184</v>
      </c>
      <c r="I190" s="46">
        <v>4298.5</v>
      </c>
      <c r="J190" s="46">
        <v>4333.5</v>
      </c>
      <c r="K190" s="46">
        <v>4131</v>
      </c>
      <c r="L190" s="46">
        <v>4120.5</v>
      </c>
      <c r="M190" s="46">
        <v>4166</v>
      </c>
      <c r="N190" s="46">
        <v>4091.5</v>
      </c>
      <c r="O190" s="46">
        <v>4121.5</v>
      </c>
      <c r="P190" s="46">
        <v>4102.5</v>
      </c>
      <c r="Q190" s="46">
        <v>4117.5</v>
      </c>
      <c r="R190" s="46">
        <v>4125.2476075675586</v>
      </c>
      <c r="S190" s="46">
        <v>4259.3381777690774</v>
      </c>
      <c r="T190" s="46">
        <v>4428.3540349313926</v>
      </c>
      <c r="U190" s="46">
        <v>4566.3906058589173</v>
      </c>
      <c r="V190" s="46">
        <v>4683.1324577750529</v>
      </c>
      <c r="W190" s="46">
        <v>4782.3493773904938</v>
      </c>
      <c r="X190" s="46">
        <v>4871.5052902721864</v>
      </c>
      <c r="Y190" s="46">
        <v>4944.6979468293921</v>
      </c>
      <c r="Z190" s="46">
        <v>5014.481812390407</v>
      </c>
      <c r="AA190" s="46">
        <v>5083.305110522454</v>
      </c>
      <c r="AB190" s="46">
        <v>5148.9422776621022</v>
      </c>
      <c r="AC190" s="46">
        <v>5217.6518737574252</v>
      </c>
      <c r="AD190" s="46">
        <v>5282.118333193639</v>
      </c>
      <c r="AE190" s="46">
        <v>5347.5210886941222</v>
      </c>
      <c r="AF190" s="46">
        <v>5410.4031734719201</v>
      </c>
      <c r="AG190" s="46">
        <v>5471.5878789923336</v>
      </c>
      <c r="AH190" s="46">
        <v>5529.2917990116384</v>
      </c>
      <c r="AI190" s="46">
        <v>5582.0198128782968</v>
      </c>
      <c r="AJ190" s="46">
        <v>5642.9250744839592</v>
      </c>
      <c r="AK190" s="46">
        <v>5700.752258906231</v>
      </c>
      <c r="AL190" s="46">
        <v>5756.4846188757647</v>
      </c>
      <c r="AM190" s="46">
        <v>5820.1269775519831</v>
      </c>
      <c r="AN190" s="46">
        <v>5885.6575660964227</v>
      </c>
      <c r="AO190" s="46">
        <v>5951.694189080943</v>
      </c>
      <c r="AP190" s="46">
        <v>6021.2996121799297</v>
      </c>
      <c r="AQ190" s="46">
        <v>6095.111393468027</v>
      </c>
      <c r="AR190" s="46">
        <v>6166.9616881542051</v>
      </c>
      <c r="AS190" s="46">
        <v>6245.760043897033</v>
      </c>
      <c r="AT190" s="46">
        <v>6318.5902944364689</v>
      </c>
      <c r="AU190" s="46">
        <v>6402.9943370832552</v>
      </c>
      <c r="AV190" s="46">
        <v>6481.1928563837773</v>
      </c>
      <c r="AW190" s="46">
        <v>6581.4109725533017</v>
      </c>
      <c r="AX190" s="46">
        <v>6687.5959611786748</v>
      </c>
      <c r="AY190" s="46">
        <v>6791.8969521761446</v>
      </c>
      <c r="AZ190" s="46">
        <v>6897.9142472822632</v>
      </c>
    </row>
    <row r="191" spans="1:52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25">
      <c r="A192" s="35" t="s">
        <v>90</v>
      </c>
      <c r="B192" s="53">
        <v>16161411</v>
      </c>
      <c r="C192" s="53">
        <v>15962904</v>
      </c>
      <c r="D192" s="53">
        <v>15728084</v>
      </c>
      <c r="E192" s="53">
        <v>16432046.000000002</v>
      </c>
      <c r="F192" s="53">
        <v>17714841</v>
      </c>
      <c r="G192" s="53">
        <v>18471432</v>
      </c>
      <c r="H192" s="53">
        <v>19300226</v>
      </c>
      <c r="I192" s="53">
        <v>20306735</v>
      </c>
      <c r="J192" s="53">
        <v>20413479</v>
      </c>
      <c r="K192" s="53">
        <v>18535350</v>
      </c>
      <c r="L192" s="53">
        <v>18748774</v>
      </c>
      <c r="M192" s="53">
        <v>19530765</v>
      </c>
      <c r="N192" s="53">
        <v>19031261</v>
      </c>
      <c r="O192" s="53">
        <v>18917398</v>
      </c>
      <c r="P192" s="53">
        <v>19346806</v>
      </c>
      <c r="Q192" s="53">
        <v>20027996</v>
      </c>
      <c r="R192" s="53">
        <v>21538853.783078093</v>
      </c>
      <c r="S192" s="53">
        <v>22437678.977970518</v>
      </c>
      <c r="T192" s="53">
        <v>23278696.317785345</v>
      </c>
      <c r="U192" s="53">
        <v>24021986.874145146</v>
      </c>
      <c r="V192" s="53">
        <v>24673813.263848554</v>
      </c>
      <c r="W192" s="53">
        <v>25326430.829660617</v>
      </c>
      <c r="X192" s="53">
        <v>25944899.945288874</v>
      </c>
      <c r="Y192" s="53">
        <v>26507205.280392371</v>
      </c>
      <c r="Z192" s="53">
        <v>27026391.957357999</v>
      </c>
      <c r="AA192" s="53">
        <v>27582336.855221886</v>
      </c>
      <c r="AB192" s="53">
        <v>28140765.707216259</v>
      </c>
      <c r="AC192" s="53">
        <v>28717433.489515372</v>
      </c>
      <c r="AD192" s="53">
        <v>29338274.514633182</v>
      </c>
      <c r="AE192" s="53">
        <v>29933382.250213172</v>
      </c>
      <c r="AF192" s="53">
        <v>30525837.319968611</v>
      </c>
      <c r="AG192" s="53">
        <v>31130727.398247566</v>
      </c>
      <c r="AH192" s="53">
        <v>31662859.058029294</v>
      </c>
      <c r="AI192" s="53">
        <v>32182936.179306459</v>
      </c>
      <c r="AJ192" s="53">
        <v>32653218.067541387</v>
      </c>
      <c r="AK192" s="53">
        <v>33112890.336493336</v>
      </c>
      <c r="AL192" s="53">
        <v>33603322.803783834</v>
      </c>
      <c r="AM192" s="53">
        <v>34075226.562869102</v>
      </c>
      <c r="AN192" s="53">
        <v>34709906.253118344</v>
      </c>
      <c r="AO192" s="53">
        <v>35196035.561805889</v>
      </c>
      <c r="AP192" s="53">
        <v>35694402.681861334</v>
      </c>
      <c r="AQ192" s="53">
        <v>36251389.473438278</v>
      </c>
      <c r="AR192" s="53">
        <v>36823355.039397299</v>
      </c>
      <c r="AS192" s="53">
        <v>37393680.88958668</v>
      </c>
      <c r="AT192" s="53">
        <v>37959284.592246853</v>
      </c>
      <c r="AU192" s="53">
        <v>38606206.043409601</v>
      </c>
      <c r="AV192" s="53">
        <v>39232815.858461648</v>
      </c>
      <c r="AW192" s="53">
        <v>39785354.703250781</v>
      </c>
      <c r="AX192" s="53">
        <v>40419541.490743339</v>
      </c>
      <c r="AY192" s="53">
        <v>41022047.822267503</v>
      </c>
      <c r="AZ192" s="53">
        <v>41605404.069417767</v>
      </c>
    </row>
    <row r="193" spans="1:52" x14ac:dyDescent="0.25">
      <c r="A193" s="54" t="s">
        <v>81</v>
      </c>
      <c r="B193" s="55">
        <v>15561203</v>
      </c>
      <c r="C193" s="55">
        <v>15380820</v>
      </c>
      <c r="D193" s="55">
        <v>15156378</v>
      </c>
      <c r="E193" s="55">
        <v>15836042.000000002</v>
      </c>
      <c r="F193" s="55">
        <v>17077017</v>
      </c>
      <c r="G193" s="55">
        <v>17815430</v>
      </c>
      <c r="H193" s="55">
        <v>18576154</v>
      </c>
      <c r="I193" s="55">
        <v>19542473</v>
      </c>
      <c r="J193" s="55">
        <v>19628823</v>
      </c>
      <c r="K193" s="55">
        <v>17839366</v>
      </c>
      <c r="L193" s="55">
        <v>17999670</v>
      </c>
      <c r="M193" s="55">
        <v>18767783</v>
      </c>
      <c r="N193" s="55">
        <v>18275321</v>
      </c>
      <c r="O193" s="55">
        <v>18152220</v>
      </c>
      <c r="P193" s="55">
        <v>18570152</v>
      </c>
      <c r="Q193" s="55">
        <v>19219514</v>
      </c>
      <c r="R193" s="55">
        <v>20688759.975937963</v>
      </c>
      <c r="S193" s="55">
        <v>21531946.307701372</v>
      </c>
      <c r="T193" s="55">
        <v>22315262.718272969</v>
      </c>
      <c r="U193" s="55">
        <v>23004081.715570316</v>
      </c>
      <c r="V193" s="55">
        <v>23604768.840222612</v>
      </c>
      <c r="W193" s="55">
        <v>24205985.76146318</v>
      </c>
      <c r="X193" s="55">
        <v>24775852.876021765</v>
      </c>
      <c r="Y193" s="55">
        <v>25290346.203332666</v>
      </c>
      <c r="Z193" s="55">
        <v>25768418.380327012</v>
      </c>
      <c r="AA193" s="55">
        <v>26280155.220368423</v>
      </c>
      <c r="AB193" s="55">
        <v>26790307.533028122</v>
      </c>
      <c r="AC193" s="55">
        <v>27314596.300936691</v>
      </c>
      <c r="AD193" s="55">
        <v>27880335.789699323</v>
      </c>
      <c r="AE193" s="55">
        <v>28420653.994380541</v>
      </c>
      <c r="AF193" s="55">
        <v>28957302.277637236</v>
      </c>
      <c r="AG193" s="55">
        <v>29504383.172391374</v>
      </c>
      <c r="AH193" s="55">
        <v>29983323.4601667</v>
      </c>
      <c r="AI193" s="55">
        <v>30450802.586461887</v>
      </c>
      <c r="AJ193" s="55">
        <v>30868480.784329541</v>
      </c>
      <c r="AK193" s="55">
        <v>31278798.110047646</v>
      </c>
      <c r="AL193" s="55">
        <v>31714976.861365747</v>
      </c>
      <c r="AM193" s="55">
        <v>32131735.663903646</v>
      </c>
      <c r="AN193" s="55">
        <v>32692729.75245294</v>
      </c>
      <c r="AO193" s="55">
        <v>33113101.445654545</v>
      </c>
      <c r="AP193" s="55">
        <v>33544777.400686339</v>
      </c>
      <c r="AQ193" s="55">
        <v>34031216.758976415</v>
      </c>
      <c r="AR193" s="55">
        <v>34531253.3583882</v>
      </c>
      <c r="AS193" s="55">
        <v>35032380.407899424</v>
      </c>
      <c r="AT193" s="55">
        <v>35529733.010815695</v>
      </c>
      <c r="AU193" s="55">
        <v>36099599.022203796</v>
      </c>
      <c r="AV193" s="55">
        <v>36649895.061309457</v>
      </c>
      <c r="AW193" s="55">
        <v>37135283.881815739</v>
      </c>
      <c r="AX193" s="55">
        <v>37694100.114128254</v>
      </c>
      <c r="AY193" s="55">
        <v>38229202.343665957</v>
      </c>
      <c r="AZ193" s="55">
        <v>38747746.68920745</v>
      </c>
    </row>
    <row r="194" spans="1:52" x14ac:dyDescent="0.25">
      <c r="A194" s="63" t="s">
        <v>91</v>
      </c>
      <c r="B194" s="59">
        <v>2143827</v>
      </c>
      <c r="C194" s="59">
        <v>2140888</v>
      </c>
      <c r="D194" s="59">
        <v>2156014</v>
      </c>
      <c r="E194" s="59">
        <v>2273004</v>
      </c>
      <c r="F194" s="59">
        <v>2366395</v>
      </c>
      <c r="G194" s="59">
        <v>2378862</v>
      </c>
      <c r="H194" s="59">
        <v>2396154</v>
      </c>
      <c r="I194" s="59">
        <v>2454881</v>
      </c>
      <c r="J194" s="59">
        <v>2385517</v>
      </c>
      <c r="K194" s="59">
        <v>2214168</v>
      </c>
      <c r="L194" s="59">
        <v>2213628</v>
      </c>
      <c r="M194" s="59">
        <v>2266539</v>
      </c>
      <c r="N194" s="59">
        <v>2108091</v>
      </c>
      <c r="O194" s="59">
        <v>1967042</v>
      </c>
      <c r="P194" s="59">
        <v>1863777.9999999998</v>
      </c>
      <c r="Q194" s="59">
        <v>1877055.9999999998</v>
      </c>
      <c r="R194" s="59">
        <v>1991039.8200281921</v>
      </c>
      <c r="S194" s="59">
        <v>2054850.0453037466</v>
      </c>
      <c r="T194" s="59">
        <v>2098558.3080666796</v>
      </c>
      <c r="U194" s="59">
        <v>2136153.2561859</v>
      </c>
      <c r="V194" s="59">
        <v>2167004.7287359908</v>
      </c>
      <c r="W194" s="59">
        <v>2196766.3499431172</v>
      </c>
      <c r="X194" s="59">
        <v>2223003.4060823731</v>
      </c>
      <c r="Y194" s="59">
        <v>2242482.6707516657</v>
      </c>
      <c r="Z194" s="59">
        <v>2268808.3696261751</v>
      </c>
      <c r="AA194" s="59">
        <v>2299450.2526532835</v>
      </c>
      <c r="AB194" s="59">
        <v>2324859.4958518418</v>
      </c>
      <c r="AC194" s="59">
        <v>2346559.0791954664</v>
      </c>
      <c r="AD194" s="59">
        <v>2376294.298821962</v>
      </c>
      <c r="AE194" s="59">
        <v>2407485.0674876799</v>
      </c>
      <c r="AF194" s="59">
        <v>2439992.1565882238</v>
      </c>
      <c r="AG194" s="59">
        <v>2471782.2939094044</v>
      </c>
      <c r="AH194" s="59">
        <v>2500944.3205586709</v>
      </c>
      <c r="AI194" s="59">
        <v>2534387.8743153834</v>
      </c>
      <c r="AJ194" s="59">
        <v>2564900.8354040603</v>
      </c>
      <c r="AK194" s="59">
        <v>2596130.4016626813</v>
      </c>
      <c r="AL194" s="59">
        <v>2630400.2650036798</v>
      </c>
      <c r="AM194" s="59">
        <v>2663448.9240076342</v>
      </c>
      <c r="AN194" s="59">
        <v>2712838.6004451672</v>
      </c>
      <c r="AO194" s="59">
        <v>2747620.164197444</v>
      </c>
      <c r="AP194" s="59">
        <v>2786589.8163138172</v>
      </c>
      <c r="AQ194" s="59">
        <v>2828500.3798063276</v>
      </c>
      <c r="AR194" s="59">
        <v>2869985.6115534799</v>
      </c>
      <c r="AS194" s="59">
        <v>2914712.3683418916</v>
      </c>
      <c r="AT194" s="59">
        <v>2959197.8580895374</v>
      </c>
      <c r="AU194" s="59">
        <v>3009597.7844210342</v>
      </c>
      <c r="AV194" s="59">
        <v>3059343.6381908339</v>
      </c>
      <c r="AW194" s="59">
        <v>3105933.3802806218</v>
      </c>
      <c r="AX194" s="59">
        <v>3159693.5559004894</v>
      </c>
      <c r="AY194" s="59">
        <v>3211013.2604485932</v>
      </c>
      <c r="AZ194" s="59">
        <v>3261850.1440130463</v>
      </c>
    </row>
    <row r="195" spans="1:52" x14ac:dyDescent="0.25">
      <c r="A195" s="43" t="s">
        <v>126</v>
      </c>
      <c r="B195" s="44">
        <v>2143827</v>
      </c>
      <c r="C195" s="44">
        <v>2140888</v>
      </c>
      <c r="D195" s="44">
        <v>2156014</v>
      </c>
      <c r="E195" s="44">
        <v>2273004</v>
      </c>
      <c r="F195" s="44">
        <v>2366395</v>
      </c>
      <c r="G195" s="44">
        <v>2378862</v>
      </c>
      <c r="H195" s="44">
        <v>2396154</v>
      </c>
      <c r="I195" s="44">
        <v>2454881</v>
      </c>
      <c r="J195" s="44">
        <v>2385517</v>
      </c>
      <c r="K195" s="44">
        <v>2214168</v>
      </c>
      <c r="L195" s="44">
        <v>2213628</v>
      </c>
      <c r="M195" s="44">
        <v>2266539</v>
      </c>
      <c r="N195" s="44">
        <v>2108091</v>
      </c>
      <c r="O195" s="44">
        <v>1967042</v>
      </c>
      <c r="P195" s="44">
        <v>1863777.9999999998</v>
      </c>
      <c r="Q195" s="44">
        <v>1877055.9999999998</v>
      </c>
      <c r="R195" s="44">
        <v>1991039.8049937529</v>
      </c>
      <c r="S195" s="44">
        <v>2054849.9999757917</v>
      </c>
      <c r="T195" s="44">
        <v>2098558.1664310712</v>
      </c>
      <c r="U195" s="44">
        <v>2136152.915386308</v>
      </c>
      <c r="V195" s="44">
        <v>2167004.0586514971</v>
      </c>
      <c r="W195" s="44">
        <v>2196765.1755818236</v>
      </c>
      <c r="X195" s="44">
        <v>2223001.3170930981</v>
      </c>
      <c r="Y195" s="44">
        <v>2242479.1567858625</v>
      </c>
      <c r="Z195" s="44">
        <v>2268802.5046827146</v>
      </c>
      <c r="AA195" s="44">
        <v>2299440.4843441476</v>
      </c>
      <c r="AB195" s="44">
        <v>2324844.0510821934</v>
      </c>
      <c r="AC195" s="44">
        <v>2346535.888984907</v>
      </c>
      <c r="AD195" s="44">
        <v>2376257.0395435779</v>
      </c>
      <c r="AE195" s="44">
        <v>2407425.0828556563</v>
      </c>
      <c r="AF195" s="44">
        <v>2439894.2879923447</v>
      </c>
      <c r="AG195" s="44">
        <v>2471626.7570047178</v>
      </c>
      <c r="AH195" s="44">
        <v>2500683.4100703695</v>
      </c>
      <c r="AI195" s="44">
        <v>2533930.5396236777</v>
      </c>
      <c r="AJ195" s="44">
        <v>2564136.800094692</v>
      </c>
      <c r="AK195" s="44">
        <v>2594842.2199298069</v>
      </c>
      <c r="AL195" s="44">
        <v>2628277.685148071</v>
      </c>
      <c r="AM195" s="44">
        <v>2659974.6242364724</v>
      </c>
      <c r="AN195" s="44">
        <v>2706578.9500244698</v>
      </c>
      <c r="AO195" s="44">
        <v>2738147.6426340286</v>
      </c>
      <c r="AP195" s="44">
        <v>2772108.1584617291</v>
      </c>
      <c r="AQ195" s="44">
        <v>2807323.3480662843</v>
      </c>
      <c r="AR195" s="44">
        <v>2839481.792494603</v>
      </c>
      <c r="AS195" s="44">
        <v>2870579.0339100086</v>
      </c>
      <c r="AT195" s="44">
        <v>2896737.8895957633</v>
      </c>
      <c r="AU195" s="44">
        <v>2921556.5984438676</v>
      </c>
      <c r="AV195" s="44">
        <v>2939625.2763133408</v>
      </c>
      <c r="AW195" s="44">
        <v>2946405.7746187267</v>
      </c>
      <c r="AX195" s="44">
        <v>2949783.325993136</v>
      </c>
      <c r="AY195" s="44">
        <v>2942661.2431120924</v>
      </c>
      <c r="AZ195" s="44">
        <v>2928574.8382179881</v>
      </c>
    </row>
    <row r="196" spans="1:52" x14ac:dyDescent="0.25">
      <c r="A196" s="43" t="s">
        <v>127</v>
      </c>
      <c r="B196" s="44">
        <v>0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1.5034439361264168E-2</v>
      </c>
      <c r="S196" s="44">
        <v>4.5327955016281174E-2</v>
      </c>
      <c r="T196" s="44">
        <v>0.14163560834354891</v>
      </c>
      <c r="U196" s="44">
        <v>0.3407995918752747</v>
      </c>
      <c r="V196" s="44">
        <v>0.67008449386099811</v>
      </c>
      <c r="W196" s="44">
        <v>1.1743612935172176</v>
      </c>
      <c r="X196" s="44">
        <v>2.0889892752504249</v>
      </c>
      <c r="Y196" s="44">
        <v>3.5139658031052075</v>
      </c>
      <c r="Z196" s="44">
        <v>5.8649434603575008</v>
      </c>
      <c r="AA196" s="44">
        <v>9.7683091360152723</v>
      </c>
      <c r="AB196" s="44">
        <v>15.444769648410336</v>
      </c>
      <c r="AC196" s="44">
        <v>23.190210559184159</v>
      </c>
      <c r="AD196" s="44">
        <v>37.259278384265492</v>
      </c>
      <c r="AE196" s="44">
        <v>59.984632023522572</v>
      </c>
      <c r="AF196" s="44">
        <v>97.868595879159344</v>
      </c>
      <c r="AG196" s="44">
        <v>155.53690468646263</v>
      </c>
      <c r="AH196" s="44">
        <v>260.91048830159946</v>
      </c>
      <c r="AI196" s="44">
        <v>457.33469170579036</v>
      </c>
      <c r="AJ196" s="44">
        <v>764.03530936840571</v>
      </c>
      <c r="AK196" s="44">
        <v>1288.1817328744971</v>
      </c>
      <c r="AL196" s="44">
        <v>2122.5798556085483</v>
      </c>
      <c r="AM196" s="44">
        <v>3474.2997711619323</v>
      </c>
      <c r="AN196" s="44">
        <v>6259.6504206975096</v>
      </c>
      <c r="AO196" s="44">
        <v>9472.5215634153992</v>
      </c>
      <c r="AP196" s="44">
        <v>14481.657852088034</v>
      </c>
      <c r="AQ196" s="44">
        <v>21177.031740043542</v>
      </c>
      <c r="AR196" s="44">
        <v>30503.819058876761</v>
      </c>
      <c r="AS196" s="44">
        <v>44133.334431882875</v>
      </c>
      <c r="AT196" s="44">
        <v>62459.968493773958</v>
      </c>
      <c r="AU196" s="44">
        <v>88041.185977166664</v>
      </c>
      <c r="AV196" s="44">
        <v>119718.36187749324</v>
      </c>
      <c r="AW196" s="44">
        <v>159527.60566189495</v>
      </c>
      <c r="AX196" s="44">
        <v>209910.2299073532</v>
      </c>
      <c r="AY196" s="44">
        <v>268352.01733650081</v>
      </c>
      <c r="AZ196" s="44">
        <v>333275.30579505808</v>
      </c>
    </row>
    <row r="197" spans="1:52" x14ac:dyDescent="0.25">
      <c r="A197" s="43" t="s">
        <v>128</v>
      </c>
      <c r="B197" s="44">
        <v>0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</row>
    <row r="198" spans="1:52" x14ac:dyDescent="0.25">
      <c r="A198" s="43" t="s">
        <v>129</v>
      </c>
      <c r="B198" s="44">
        <v>0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</row>
    <row r="199" spans="1:52" x14ac:dyDescent="0.25">
      <c r="A199" s="63" t="s">
        <v>92</v>
      </c>
      <c r="B199" s="59">
        <v>10286902</v>
      </c>
      <c r="C199" s="59">
        <v>10119756</v>
      </c>
      <c r="D199" s="59">
        <v>9873476</v>
      </c>
      <c r="E199" s="59">
        <v>10339584.000000002</v>
      </c>
      <c r="F199" s="59">
        <v>11187250</v>
      </c>
      <c r="G199" s="59">
        <v>11697460</v>
      </c>
      <c r="H199" s="59">
        <v>12255870</v>
      </c>
      <c r="I199" s="59">
        <v>12933616</v>
      </c>
      <c r="J199" s="59">
        <v>12941634.000000002</v>
      </c>
      <c r="K199" s="59">
        <v>11722377.999999998</v>
      </c>
      <c r="L199" s="59">
        <v>11686786</v>
      </c>
      <c r="M199" s="59">
        <v>12306614</v>
      </c>
      <c r="N199" s="59">
        <v>12059138</v>
      </c>
      <c r="O199" s="59">
        <v>12013606</v>
      </c>
      <c r="P199" s="59">
        <v>12391944</v>
      </c>
      <c r="Q199" s="59">
        <v>12972444</v>
      </c>
      <c r="R199" s="59">
        <v>14205523.836820263</v>
      </c>
      <c r="S199" s="59">
        <v>14736833.916600823</v>
      </c>
      <c r="T199" s="59">
        <v>15246440.846967954</v>
      </c>
      <c r="U199" s="59">
        <v>15691582.185128324</v>
      </c>
      <c r="V199" s="59">
        <v>16077369.802879823</v>
      </c>
      <c r="W199" s="59">
        <v>16472234.586032931</v>
      </c>
      <c r="X199" s="59">
        <v>16845415.581387185</v>
      </c>
      <c r="Y199" s="59">
        <v>17179584.26977969</v>
      </c>
      <c r="Z199" s="59">
        <v>17518227.797507472</v>
      </c>
      <c r="AA199" s="59">
        <v>17885282.939515904</v>
      </c>
      <c r="AB199" s="59">
        <v>18247962.824709129</v>
      </c>
      <c r="AC199" s="59">
        <v>18620613.570617896</v>
      </c>
      <c r="AD199" s="59">
        <v>19020067.690712649</v>
      </c>
      <c r="AE199" s="59">
        <v>19398479.920359164</v>
      </c>
      <c r="AF199" s="59">
        <v>19772319.698375363</v>
      </c>
      <c r="AG199" s="59">
        <v>20152782.982736848</v>
      </c>
      <c r="AH199" s="59">
        <v>20483663.804077171</v>
      </c>
      <c r="AI199" s="59">
        <v>20801972.994953852</v>
      </c>
      <c r="AJ199" s="59">
        <v>21081912.608714305</v>
      </c>
      <c r="AK199" s="59">
        <v>21354108.27179965</v>
      </c>
      <c r="AL199" s="59">
        <v>21644882.856762581</v>
      </c>
      <c r="AM199" s="59">
        <v>21921598.967415381</v>
      </c>
      <c r="AN199" s="59">
        <v>22294144.027329471</v>
      </c>
      <c r="AO199" s="59">
        <v>22573442.121356942</v>
      </c>
      <c r="AP199" s="59">
        <v>22854468.538668454</v>
      </c>
      <c r="AQ199" s="59">
        <v>23177026.42053476</v>
      </c>
      <c r="AR199" s="59">
        <v>23506153.364447113</v>
      </c>
      <c r="AS199" s="59">
        <v>23841168.450503126</v>
      </c>
      <c r="AT199" s="59">
        <v>24177685.781413242</v>
      </c>
      <c r="AU199" s="59">
        <v>24556391.71472178</v>
      </c>
      <c r="AV199" s="59">
        <v>24918012.650755163</v>
      </c>
      <c r="AW199" s="59">
        <v>25241249.937108628</v>
      </c>
      <c r="AX199" s="59">
        <v>25606163.855527416</v>
      </c>
      <c r="AY199" s="59">
        <v>25953882.13195261</v>
      </c>
      <c r="AZ199" s="59">
        <v>26285442.534992188</v>
      </c>
    </row>
    <row r="200" spans="1:52" x14ac:dyDescent="0.25">
      <c r="A200" s="43" t="s">
        <v>126</v>
      </c>
      <c r="B200" s="44">
        <v>10286902</v>
      </c>
      <c r="C200" s="44">
        <v>10119756</v>
      </c>
      <c r="D200" s="44">
        <v>9873476</v>
      </c>
      <c r="E200" s="44">
        <v>10339584.000000002</v>
      </c>
      <c r="F200" s="44">
        <v>11187250</v>
      </c>
      <c r="G200" s="44">
        <v>11697460</v>
      </c>
      <c r="H200" s="44">
        <v>12255870</v>
      </c>
      <c r="I200" s="44">
        <v>12933616</v>
      </c>
      <c r="J200" s="44">
        <v>12941634.000000002</v>
      </c>
      <c r="K200" s="44">
        <v>11722377.999999998</v>
      </c>
      <c r="L200" s="44">
        <v>11686786</v>
      </c>
      <c r="M200" s="44">
        <v>12306614</v>
      </c>
      <c r="N200" s="44">
        <v>12059138</v>
      </c>
      <c r="O200" s="44">
        <v>12013606</v>
      </c>
      <c r="P200" s="44">
        <v>12391944</v>
      </c>
      <c r="Q200" s="44">
        <v>12972444</v>
      </c>
      <c r="R200" s="44">
        <v>14205523.836820263</v>
      </c>
      <c r="S200" s="44">
        <v>14736833.916600823</v>
      </c>
      <c r="T200" s="44">
        <v>15246440.846967954</v>
      </c>
      <c r="U200" s="44">
        <v>15691582.185128324</v>
      </c>
      <c r="V200" s="44">
        <v>16077369.802879823</v>
      </c>
      <c r="W200" s="44">
        <v>16472234.586032931</v>
      </c>
      <c r="X200" s="44">
        <v>16845415.581387185</v>
      </c>
      <c r="Y200" s="44">
        <v>17179584.26977969</v>
      </c>
      <c r="Z200" s="44">
        <v>17518227.797507472</v>
      </c>
      <c r="AA200" s="44">
        <v>17885282.939515904</v>
      </c>
      <c r="AB200" s="44">
        <v>18247962.824709129</v>
      </c>
      <c r="AC200" s="44">
        <v>18620613.570617888</v>
      </c>
      <c r="AD200" s="44">
        <v>19020067.690712608</v>
      </c>
      <c r="AE200" s="44">
        <v>19398479.920358893</v>
      </c>
      <c r="AF200" s="44">
        <v>19772319.698373552</v>
      </c>
      <c r="AG200" s="44">
        <v>20152782.982724916</v>
      </c>
      <c r="AH200" s="44">
        <v>20483663.804000929</v>
      </c>
      <c r="AI200" s="44">
        <v>20801972.994495284</v>
      </c>
      <c r="AJ200" s="44">
        <v>21081912.605991032</v>
      </c>
      <c r="AK200" s="44">
        <v>21354108.256540433</v>
      </c>
      <c r="AL200" s="44">
        <v>21644882.776339974</v>
      </c>
      <c r="AM200" s="44">
        <v>21921598.537233133</v>
      </c>
      <c r="AN200" s="44">
        <v>22294141.625042055</v>
      </c>
      <c r="AO200" s="44">
        <v>22573432.668003131</v>
      </c>
      <c r="AP200" s="44">
        <v>22854431.973039839</v>
      </c>
      <c r="AQ200" s="44">
        <v>23176888.225649312</v>
      </c>
      <c r="AR200" s="44">
        <v>23505676.042403303</v>
      </c>
      <c r="AS200" s="44">
        <v>23839674.404762238</v>
      </c>
      <c r="AT200" s="44">
        <v>24173436.721541148</v>
      </c>
      <c r="AU200" s="44">
        <v>24545220.700577151</v>
      </c>
      <c r="AV200" s="44">
        <v>24891837.039222497</v>
      </c>
      <c r="AW200" s="44">
        <v>25184239.966533411</v>
      </c>
      <c r="AX200" s="44">
        <v>25493153.255953465</v>
      </c>
      <c r="AY200" s="44">
        <v>25742776.711591605</v>
      </c>
      <c r="AZ200" s="44">
        <v>25924765.964458477</v>
      </c>
    </row>
    <row r="201" spans="1:52" x14ac:dyDescent="0.25">
      <c r="A201" s="43" t="s">
        <v>127</v>
      </c>
      <c r="B201" s="44">
        <v>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2.6012572193142378E-18</v>
      </c>
      <c r="S201" s="44">
        <v>1.4703922950493065E-17</v>
      </c>
      <c r="T201" s="44">
        <v>1.1508989166918509E-16</v>
      </c>
      <c r="U201" s="44">
        <v>8.651121092154999E-16</v>
      </c>
      <c r="V201" s="44">
        <v>6.1676324429882563E-15</v>
      </c>
      <c r="W201" s="44">
        <v>4.3809269437976134E-14</v>
      </c>
      <c r="X201" s="44">
        <v>3.3290428801216432E-13</v>
      </c>
      <c r="Y201" s="44">
        <v>2.3578119665492684E-12</v>
      </c>
      <c r="Z201" s="44">
        <v>1.6731132802440449E-11</v>
      </c>
      <c r="AA201" s="44">
        <v>1.2042055737961825E-10</v>
      </c>
      <c r="AB201" s="44">
        <v>8.3502723978765309E-10</v>
      </c>
      <c r="AC201" s="44">
        <v>5.6401738948504992E-9</v>
      </c>
      <c r="AD201" s="44">
        <v>4.0825783693465812E-8</v>
      </c>
      <c r="AE201" s="44">
        <v>2.7025266796221769E-7</v>
      </c>
      <c r="AF201" s="44">
        <v>1.8106819912928857E-6</v>
      </c>
      <c r="AG201" s="44">
        <v>1.1931204556019821E-5</v>
      </c>
      <c r="AH201" s="44">
        <v>7.6242707402752959E-5</v>
      </c>
      <c r="AI201" s="44">
        <v>4.5856962666767888E-4</v>
      </c>
      <c r="AJ201" s="44">
        <v>2.7232720595940199E-3</v>
      </c>
      <c r="AK201" s="44">
        <v>1.5259218209807385E-2</v>
      </c>
      <c r="AL201" s="44">
        <v>8.042260535615578E-2</v>
      </c>
      <c r="AM201" s="44">
        <v>0.43018224674694444</v>
      </c>
      <c r="AN201" s="44">
        <v>2.4022874157125034</v>
      </c>
      <c r="AO201" s="44">
        <v>9.4533538120542353</v>
      </c>
      <c r="AP201" s="44">
        <v>36.565628615528126</v>
      </c>
      <c r="AQ201" s="44">
        <v>138.19488544749152</v>
      </c>
      <c r="AR201" s="44">
        <v>477.32204381133874</v>
      </c>
      <c r="AS201" s="44">
        <v>1494.0457408885354</v>
      </c>
      <c r="AT201" s="44">
        <v>4249.0598720944645</v>
      </c>
      <c r="AU201" s="44">
        <v>11171.014144629507</v>
      </c>
      <c r="AV201" s="44">
        <v>26175.611532666717</v>
      </c>
      <c r="AW201" s="44">
        <v>57009.970575215979</v>
      </c>
      <c r="AX201" s="44">
        <v>113010.59957395101</v>
      </c>
      <c r="AY201" s="44">
        <v>211105.42036100439</v>
      </c>
      <c r="AZ201" s="44">
        <v>360676.57053371111</v>
      </c>
    </row>
    <row r="202" spans="1:52" x14ac:dyDescent="0.25">
      <c r="A202" s="43" t="s">
        <v>128</v>
      </c>
      <c r="B202" s="44">
        <v>0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</row>
    <row r="203" spans="1:52" x14ac:dyDescent="0.25">
      <c r="A203" s="43" t="s">
        <v>129</v>
      </c>
      <c r="B203" s="44">
        <v>0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</row>
    <row r="204" spans="1:52" x14ac:dyDescent="0.25">
      <c r="A204" s="63" t="s">
        <v>93</v>
      </c>
      <c r="B204" s="59">
        <v>3130474</v>
      </c>
      <c r="C204" s="59">
        <v>3120176</v>
      </c>
      <c r="D204" s="59">
        <v>3126888</v>
      </c>
      <c r="E204" s="59">
        <v>3223454</v>
      </c>
      <c r="F204" s="59">
        <v>3523372</v>
      </c>
      <c r="G204" s="59">
        <v>3739108.0000000005</v>
      </c>
      <c r="H204" s="59">
        <v>3924130</v>
      </c>
      <c r="I204" s="59">
        <v>4153975.9999999995</v>
      </c>
      <c r="J204" s="59">
        <v>4301672</v>
      </c>
      <c r="K204" s="59">
        <v>3902820.0000000005</v>
      </c>
      <c r="L204" s="59">
        <v>4099256.0000000005</v>
      </c>
      <c r="M204" s="59">
        <v>4194630</v>
      </c>
      <c r="N204" s="59">
        <v>4108091.9999999986</v>
      </c>
      <c r="O204" s="59">
        <v>4171572.0000000005</v>
      </c>
      <c r="P204" s="59">
        <v>4314430</v>
      </c>
      <c r="Q204" s="59">
        <v>4370014</v>
      </c>
      <c r="R204" s="59">
        <v>4492196.3190895068</v>
      </c>
      <c r="S204" s="59">
        <v>4740262.3457968011</v>
      </c>
      <c r="T204" s="59">
        <v>4970263.5632383339</v>
      </c>
      <c r="U204" s="59">
        <v>5176346.2742560934</v>
      </c>
      <c r="V204" s="59">
        <v>5360394.3086067978</v>
      </c>
      <c r="W204" s="59">
        <v>5536984.8254871331</v>
      </c>
      <c r="X204" s="59">
        <v>5707433.8885522066</v>
      </c>
      <c r="Y204" s="59">
        <v>5868279.262801311</v>
      </c>
      <c r="Z204" s="59">
        <v>5981382.2131933654</v>
      </c>
      <c r="AA204" s="59">
        <v>6095422.0281992359</v>
      </c>
      <c r="AB204" s="59">
        <v>6217485.2124671526</v>
      </c>
      <c r="AC204" s="59">
        <v>6347423.6511233291</v>
      </c>
      <c r="AD204" s="59">
        <v>6483973.8001647117</v>
      </c>
      <c r="AE204" s="59">
        <v>6614689.0065336954</v>
      </c>
      <c r="AF204" s="59">
        <v>6744990.4226736519</v>
      </c>
      <c r="AG204" s="59">
        <v>6879817.8957451209</v>
      </c>
      <c r="AH204" s="59">
        <v>6998715.3355308566</v>
      </c>
      <c r="AI204" s="59">
        <v>7114441.7171926517</v>
      </c>
      <c r="AJ204" s="59">
        <v>7221667.3402111754</v>
      </c>
      <c r="AK204" s="59">
        <v>7328559.4365853146</v>
      </c>
      <c r="AL204" s="59">
        <v>7439693.7395994859</v>
      </c>
      <c r="AM204" s="59">
        <v>7546687.7724806275</v>
      </c>
      <c r="AN204" s="59">
        <v>7685747.1246783026</v>
      </c>
      <c r="AO204" s="59">
        <v>7792039.1601001592</v>
      </c>
      <c r="AP204" s="59">
        <v>7903719.0457040649</v>
      </c>
      <c r="AQ204" s="59">
        <v>8025689.9586353227</v>
      </c>
      <c r="AR204" s="59">
        <v>8155114.3823876083</v>
      </c>
      <c r="AS204" s="59">
        <v>8276499.5890544076</v>
      </c>
      <c r="AT204" s="59">
        <v>8392849.3713129126</v>
      </c>
      <c r="AU204" s="59">
        <v>8533609.523060983</v>
      </c>
      <c r="AV204" s="59">
        <v>8672538.7723634578</v>
      </c>
      <c r="AW204" s="59">
        <v>8788100.564426491</v>
      </c>
      <c r="AX204" s="59">
        <v>8928242.7027003523</v>
      </c>
      <c r="AY204" s="59">
        <v>9064306.9512647577</v>
      </c>
      <c r="AZ204" s="59">
        <v>9200454.0102022123</v>
      </c>
    </row>
    <row r="205" spans="1:52" x14ac:dyDescent="0.25">
      <c r="A205" s="43" t="s">
        <v>126</v>
      </c>
      <c r="B205" s="44">
        <v>3130474</v>
      </c>
      <c r="C205" s="44">
        <v>3120176</v>
      </c>
      <c r="D205" s="44">
        <v>3126888</v>
      </c>
      <c r="E205" s="44">
        <v>3223454</v>
      </c>
      <c r="F205" s="44">
        <v>3523372</v>
      </c>
      <c r="G205" s="44">
        <v>3739108.0000000005</v>
      </c>
      <c r="H205" s="44">
        <v>3924130</v>
      </c>
      <c r="I205" s="44">
        <v>4153975.9999999995</v>
      </c>
      <c r="J205" s="44">
        <v>4301672</v>
      </c>
      <c r="K205" s="44">
        <v>3902820.0000000005</v>
      </c>
      <c r="L205" s="44">
        <v>4099256.0000000005</v>
      </c>
      <c r="M205" s="44">
        <v>4194630</v>
      </c>
      <c r="N205" s="44">
        <v>4108091.9999999986</v>
      </c>
      <c r="O205" s="44">
        <v>4171572.0000000005</v>
      </c>
      <c r="P205" s="44">
        <v>4314430</v>
      </c>
      <c r="Q205" s="44">
        <v>4370014</v>
      </c>
      <c r="R205" s="44">
        <v>4492196.3190895068</v>
      </c>
      <c r="S205" s="44">
        <v>4740262.3457968011</v>
      </c>
      <c r="T205" s="44">
        <v>4970263.5632383339</v>
      </c>
      <c r="U205" s="44">
        <v>5176346.2742560934</v>
      </c>
      <c r="V205" s="44">
        <v>5360394.3086067978</v>
      </c>
      <c r="W205" s="44">
        <v>5536984.8254871331</v>
      </c>
      <c r="X205" s="44">
        <v>5707433.8885522066</v>
      </c>
      <c r="Y205" s="44">
        <v>5868279.262801311</v>
      </c>
      <c r="Z205" s="44">
        <v>5981382.2131933654</v>
      </c>
      <c r="AA205" s="44">
        <v>6095422.0281992359</v>
      </c>
      <c r="AB205" s="44">
        <v>6217485.2124671526</v>
      </c>
      <c r="AC205" s="44">
        <v>6347423.6511233291</v>
      </c>
      <c r="AD205" s="44">
        <v>6483973.8001647117</v>
      </c>
      <c r="AE205" s="44">
        <v>6614689.0065336954</v>
      </c>
      <c r="AF205" s="44">
        <v>6744990.4226736519</v>
      </c>
      <c r="AG205" s="44">
        <v>6879817.8957451209</v>
      </c>
      <c r="AH205" s="44">
        <v>6998715.3355308566</v>
      </c>
      <c r="AI205" s="44">
        <v>7114441.7171926517</v>
      </c>
      <c r="AJ205" s="44">
        <v>7221667.3402111754</v>
      </c>
      <c r="AK205" s="44">
        <v>7328559.4365853146</v>
      </c>
      <c r="AL205" s="44">
        <v>7439693.7395994859</v>
      </c>
      <c r="AM205" s="44">
        <v>7546687.7724806275</v>
      </c>
      <c r="AN205" s="44">
        <v>7685747.124678297</v>
      </c>
      <c r="AO205" s="44">
        <v>7792039.160099715</v>
      </c>
      <c r="AP205" s="44">
        <v>7903719.0456794407</v>
      </c>
      <c r="AQ205" s="44">
        <v>8025689.9577612961</v>
      </c>
      <c r="AR205" s="44">
        <v>8155114.3621680224</v>
      </c>
      <c r="AS205" s="44">
        <v>8276499.2902511004</v>
      </c>
      <c r="AT205" s="44">
        <v>8392846.2296191975</v>
      </c>
      <c r="AU205" s="44">
        <v>8533585.0803789645</v>
      </c>
      <c r="AV205" s="44">
        <v>8672398.6106691379</v>
      </c>
      <c r="AW205" s="44">
        <v>8787478.7346343901</v>
      </c>
      <c r="AX205" s="44">
        <v>8925988.08439398</v>
      </c>
      <c r="AY205" s="44">
        <v>9057404.0898328107</v>
      </c>
      <c r="AZ205" s="44">
        <v>9182980.3580804858</v>
      </c>
    </row>
    <row r="206" spans="1:52" x14ac:dyDescent="0.25">
      <c r="A206" s="43" t="s">
        <v>127</v>
      </c>
      <c r="B206" s="44">
        <v>0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6.1651101482077367E-89</v>
      </c>
      <c r="S206" s="44">
        <v>2.0351168295575198E-84</v>
      </c>
      <c r="T206" s="44">
        <v>3.6071988841874721E-80</v>
      </c>
      <c r="U206" s="44">
        <v>6.4196454299539359E-76</v>
      </c>
      <c r="V206" s="44">
        <v>1.0440283775846408E-71</v>
      </c>
      <c r="W206" s="44">
        <v>1.5926249095680749E-67</v>
      </c>
      <c r="X206" s="44">
        <v>2.3925554970100242E-63</v>
      </c>
      <c r="Y206" s="44">
        <v>3.2694527311908476E-59</v>
      </c>
      <c r="Z206" s="44">
        <v>4.4225947090961501E-55</v>
      </c>
      <c r="AA206" s="44">
        <v>4.5393948823153355E-51</v>
      </c>
      <c r="AB206" s="44">
        <v>4.3296487797712022E-47</v>
      </c>
      <c r="AC206" s="44">
        <v>3.5899710446458539E-43</v>
      </c>
      <c r="AD206" s="44">
        <v>2.3042294758929193E-39</v>
      </c>
      <c r="AE206" s="44">
        <v>1.2770117054412511E-35</v>
      </c>
      <c r="AF206" s="44">
        <v>5.2452906752633756E-32</v>
      </c>
      <c r="AG206" s="44">
        <v>1.6139749272348761E-28</v>
      </c>
      <c r="AH206" s="44">
        <v>3.5213984321720571E-25</v>
      </c>
      <c r="AI206" s="44">
        <v>5.2607938134952702E-22</v>
      </c>
      <c r="AJ206" s="44">
        <v>5.4205186372732633E-19</v>
      </c>
      <c r="AK206" s="44">
        <v>3.420334213147912E-16</v>
      </c>
      <c r="AL206" s="44">
        <v>1.3023781021300159E-13</v>
      </c>
      <c r="AM206" s="44">
        <v>3.2876009248101558E-11</v>
      </c>
      <c r="AN206" s="44">
        <v>5.9822320439293063E-9</v>
      </c>
      <c r="AO206" s="44">
        <v>4.4436699207760161E-7</v>
      </c>
      <c r="AP206" s="44">
        <v>2.4624158532322649E-5</v>
      </c>
      <c r="AQ206" s="44">
        <v>8.7402665826674653E-4</v>
      </c>
      <c r="AR206" s="44">
        <v>2.0219585618459459E-2</v>
      </c>
      <c r="AS206" s="44">
        <v>0.29880330694307711</v>
      </c>
      <c r="AT206" s="44">
        <v>3.141693715734434</v>
      </c>
      <c r="AU206" s="44">
        <v>24.442682018673121</v>
      </c>
      <c r="AV206" s="44">
        <v>140.16169431948072</v>
      </c>
      <c r="AW206" s="44">
        <v>621.82979210096573</v>
      </c>
      <c r="AX206" s="44">
        <v>2254.6183063720619</v>
      </c>
      <c r="AY206" s="44">
        <v>6902.8614319463386</v>
      </c>
      <c r="AZ206" s="44">
        <v>17473.652121727016</v>
      </c>
    </row>
    <row r="207" spans="1:52" x14ac:dyDescent="0.25">
      <c r="A207" s="43" t="s">
        <v>128</v>
      </c>
      <c r="B207" s="44">
        <v>0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</row>
    <row r="208" spans="1:52" x14ac:dyDescent="0.25">
      <c r="A208" s="43" t="s">
        <v>129</v>
      </c>
      <c r="B208" s="44">
        <v>0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</row>
    <row r="209" spans="1:52" x14ac:dyDescent="0.25">
      <c r="A209" s="54" t="s">
        <v>94</v>
      </c>
      <c r="B209" s="55">
        <v>600208</v>
      </c>
      <c r="C209" s="55">
        <v>582084</v>
      </c>
      <c r="D209" s="55">
        <v>571706</v>
      </c>
      <c r="E209" s="55">
        <v>596004</v>
      </c>
      <c r="F209" s="55">
        <v>637824</v>
      </c>
      <c r="G209" s="55">
        <v>656002</v>
      </c>
      <c r="H209" s="55">
        <v>724072</v>
      </c>
      <c r="I209" s="55">
        <v>764262</v>
      </c>
      <c r="J209" s="55">
        <v>784656</v>
      </c>
      <c r="K209" s="55">
        <v>695984</v>
      </c>
      <c r="L209" s="55">
        <v>749104</v>
      </c>
      <c r="M209" s="55">
        <v>762982</v>
      </c>
      <c r="N209" s="55">
        <v>755940</v>
      </c>
      <c r="O209" s="55">
        <v>765178</v>
      </c>
      <c r="P209" s="55">
        <v>776653.99999999988</v>
      </c>
      <c r="Q209" s="55">
        <v>808482</v>
      </c>
      <c r="R209" s="55">
        <v>850093.80714012985</v>
      </c>
      <c r="S209" s="55">
        <v>905732.67026914831</v>
      </c>
      <c r="T209" s="55">
        <v>963433.59951237449</v>
      </c>
      <c r="U209" s="55">
        <v>1017905.1585748307</v>
      </c>
      <c r="V209" s="55">
        <v>1069044.4236259428</v>
      </c>
      <c r="W209" s="55">
        <v>1120445.068197438</v>
      </c>
      <c r="X209" s="55">
        <v>1169047.0692671081</v>
      </c>
      <c r="Y209" s="55">
        <v>1216859.0770597039</v>
      </c>
      <c r="Z209" s="55">
        <v>1257973.5770309875</v>
      </c>
      <c r="AA209" s="55">
        <v>1302181.6348534632</v>
      </c>
      <c r="AB209" s="55">
        <v>1350458.1741881373</v>
      </c>
      <c r="AC209" s="55">
        <v>1402837.1885786818</v>
      </c>
      <c r="AD209" s="55">
        <v>1457938.724933859</v>
      </c>
      <c r="AE209" s="55">
        <v>1512728.2558326311</v>
      </c>
      <c r="AF209" s="55">
        <v>1568535.0423313756</v>
      </c>
      <c r="AG209" s="55">
        <v>1626344.225856191</v>
      </c>
      <c r="AH209" s="55">
        <v>1679535.5978625957</v>
      </c>
      <c r="AI209" s="55">
        <v>1732133.5928445724</v>
      </c>
      <c r="AJ209" s="55">
        <v>1784737.2832118468</v>
      </c>
      <c r="AK209" s="55">
        <v>1834092.2264456912</v>
      </c>
      <c r="AL209" s="55">
        <v>1888345.9424180905</v>
      </c>
      <c r="AM209" s="55">
        <v>1943490.8989654547</v>
      </c>
      <c r="AN209" s="55">
        <v>2017176.5006654032</v>
      </c>
      <c r="AO209" s="55">
        <v>2082934.1161513417</v>
      </c>
      <c r="AP209" s="55">
        <v>2149625.2811749917</v>
      </c>
      <c r="AQ209" s="55">
        <v>2220172.7144618598</v>
      </c>
      <c r="AR209" s="55">
        <v>2292101.6810090975</v>
      </c>
      <c r="AS209" s="55">
        <v>2361300.4816872547</v>
      </c>
      <c r="AT209" s="55">
        <v>2429551.5814311597</v>
      </c>
      <c r="AU209" s="55">
        <v>2506607.0212058043</v>
      </c>
      <c r="AV209" s="55">
        <v>2582920.7971521895</v>
      </c>
      <c r="AW209" s="55">
        <v>2650070.821435038</v>
      </c>
      <c r="AX209" s="55">
        <v>2725441.3766150819</v>
      </c>
      <c r="AY209" s="55">
        <v>2792845.4786015465</v>
      </c>
      <c r="AZ209" s="55">
        <v>2857657.3802103144</v>
      </c>
    </row>
    <row r="210" spans="1:52" x14ac:dyDescent="0.25">
      <c r="A210" s="63" t="s">
        <v>98</v>
      </c>
      <c r="B210" s="59">
        <v>339994</v>
      </c>
      <c r="C210" s="59">
        <v>324324</v>
      </c>
      <c r="D210" s="59">
        <v>311092</v>
      </c>
      <c r="E210" s="59">
        <v>319067.99999999994</v>
      </c>
      <c r="F210" s="59">
        <v>334827.99999999994</v>
      </c>
      <c r="G210" s="59">
        <v>342158</v>
      </c>
      <c r="H210" s="59">
        <v>379724</v>
      </c>
      <c r="I210" s="59">
        <v>398103.99999999994</v>
      </c>
      <c r="J210" s="59">
        <v>402808</v>
      </c>
      <c r="K210" s="59">
        <v>361990</v>
      </c>
      <c r="L210" s="59">
        <v>360234</v>
      </c>
      <c r="M210" s="59">
        <v>353864</v>
      </c>
      <c r="N210" s="59">
        <v>351830</v>
      </c>
      <c r="O210" s="59">
        <v>344266</v>
      </c>
      <c r="P210" s="59">
        <v>348139.99999999994</v>
      </c>
      <c r="Q210" s="59">
        <v>358013.99999999994</v>
      </c>
      <c r="R210" s="59">
        <v>379951.80241447728</v>
      </c>
      <c r="S210" s="59">
        <v>410589.91277869308</v>
      </c>
      <c r="T210" s="59">
        <v>441977.40615555947</v>
      </c>
      <c r="U210" s="59">
        <v>471364.10217744583</v>
      </c>
      <c r="V210" s="59">
        <v>499056.16254774295</v>
      </c>
      <c r="W210" s="59">
        <v>527393.9857880529</v>
      </c>
      <c r="X210" s="59">
        <v>553866.4999402673</v>
      </c>
      <c r="Y210" s="59">
        <v>579984.77039877593</v>
      </c>
      <c r="Z210" s="59">
        <v>606521.48768702638</v>
      </c>
      <c r="AA210" s="59">
        <v>633913.69348213379</v>
      </c>
      <c r="AB210" s="59">
        <v>663912.00278383144</v>
      </c>
      <c r="AC210" s="59">
        <v>696642.08425369323</v>
      </c>
      <c r="AD210" s="59">
        <v>730571.60921358818</v>
      </c>
      <c r="AE210" s="59">
        <v>765164.39859443286</v>
      </c>
      <c r="AF210" s="59">
        <v>800480.83894234989</v>
      </c>
      <c r="AG210" s="59">
        <v>837810.66625657387</v>
      </c>
      <c r="AH210" s="59">
        <v>871931.76622046623</v>
      </c>
      <c r="AI210" s="59">
        <v>906568.38769230945</v>
      </c>
      <c r="AJ210" s="59">
        <v>941975.87600152963</v>
      </c>
      <c r="AK210" s="59">
        <v>976684.70181517536</v>
      </c>
      <c r="AL210" s="59">
        <v>1014160.6268614928</v>
      </c>
      <c r="AM210" s="59">
        <v>1052712.7560761045</v>
      </c>
      <c r="AN210" s="59">
        <v>1101635.6987019875</v>
      </c>
      <c r="AO210" s="59">
        <v>1145905.6656936021</v>
      </c>
      <c r="AP210" s="59">
        <v>1189420.0904398044</v>
      </c>
      <c r="AQ210" s="59">
        <v>1233970.0484638591</v>
      </c>
      <c r="AR210" s="59">
        <v>1278431.6160837957</v>
      </c>
      <c r="AS210" s="59">
        <v>1322689.8700434854</v>
      </c>
      <c r="AT210" s="59">
        <v>1365977.8726340276</v>
      </c>
      <c r="AU210" s="59">
        <v>1415003.2801075864</v>
      </c>
      <c r="AV210" s="59">
        <v>1463478.0319615148</v>
      </c>
      <c r="AW210" s="59">
        <v>1506385.8960809689</v>
      </c>
      <c r="AX210" s="59">
        <v>1553189.4773685925</v>
      </c>
      <c r="AY210" s="59">
        <v>1594548.7347577554</v>
      </c>
      <c r="AZ210" s="59">
        <v>1634019.7614318891</v>
      </c>
    </row>
    <row r="211" spans="1:52" x14ac:dyDescent="0.25">
      <c r="A211" s="43" t="s">
        <v>126</v>
      </c>
      <c r="B211" s="44">
        <v>339994</v>
      </c>
      <c r="C211" s="44">
        <v>324324</v>
      </c>
      <c r="D211" s="44">
        <v>311092</v>
      </c>
      <c r="E211" s="44">
        <v>319067.99999999994</v>
      </c>
      <c r="F211" s="44">
        <v>334827.99999999994</v>
      </c>
      <c r="G211" s="44">
        <v>342158</v>
      </c>
      <c r="H211" s="44">
        <v>379724</v>
      </c>
      <c r="I211" s="44">
        <v>398103.99999999994</v>
      </c>
      <c r="J211" s="44">
        <v>402808</v>
      </c>
      <c r="K211" s="44">
        <v>361990</v>
      </c>
      <c r="L211" s="44">
        <v>360234</v>
      </c>
      <c r="M211" s="44">
        <v>353864</v>
      </c>
      <c r="N211" s="44">
        <v>351830</v>
      </c>
      <c r="O211" s="44">
        <v>344266</v>
      </c>
      <c r="P211" s="44">
        <v>348139.99999999994</v>
      </c>
      <c r="Q211" s="44">
        <v>358013.99999999994</v>
      </c>
      <c r="R211" s="44">
        <v>379951.80241398362</v>
      </c>
      <c r="S211" s="44">
        <v>410589.91277621605</v>
      </c>
      <c r="T211" s="44">
        <v>441977.40614674229</v>
      </c>
      <c r="U211" s="44">
        <v>471364.10215446475</v>
      </c>
      <c r="V211" s="44">
        <v>499056.16249665723</v>
      </c>
      <c r="W211" s="44">
        <v>527393.98566689854</v>
      </c>
      <c r="X211" s="44">
        <v>553866.49968425417</v>
      </c>
      <c r="Y211" s="44">
        <v>579984.76977173984</v>
      </c>
      <c r="Z211" s="44">
        <v>606521.48636424926</v>
      </c>
      <c r="AA211" s="44">
        <v>633913.69061151403</v>
      </c>
      <c r="AB211" s="44">
        <v>663911.99608729698</v>
      </c>
      <c r="AC211" s="44">
        <v>696642.06915944756</v>
      </c>
      <c r="AD211" s="44">
        <v>730571.57677760173</v>
      </c>
      <c r="AE211" s="44">
        <v>765164.32516756258</v>
      </c>
      <c r="AF211" s="44">
        <v>800480.66685398947</v>
      </c>
      <c r="AG211" s="44">
        <v>837810.27782777965</v>
      </c>
      <c r="AH211" s="44">
        <v>871930.93161076971</v>
      </c>
      <c r="AI211" s="44">
        <v>906566.55168869253</v>
      </c>
      <c r="AJ211" s="44">
        <v>941971.58860823081</v>
      </c>
      <c r="AK211" s="44">
        <v>976674.98909517762</v>
      </c>
      <c r="AL211" s="44">
        <v>1014139.8289719498</v>
      </c>
      <c r="AM211" s="44">
        <v>1052666.2441738348</v>
      </c>
      <c r="AN211" s="44">
        <v>1101510.7785432893</v>
      </c>
      <c r="AO211" s="44">
        <v>1145673.622932923</v>
      </c>
      <c r="AP211" s="44">
        <v>1189010.315168344</v>
      </c>
      <c r="AQ211" s="44">
        <v>1233227.7101873495</v>
      </c>
      <c r="AR211" s="44">
        <v>1277068.2190195827</v>
      </c>
      <c r="AS211" s="44">
        <v>1320244.4217149056</v>
      </c>
      <c r="AT211" s="44">
        <v>1361710.7349022916</v>
      </c>
      <c r="AU211" s="44">
        <v>1407685.821693127</v>
      </c>
      <c r="AV211" s="44">
        <v>1451780.7941126628</v>
      </c>
      <c r="AW211" s="44">
        <v>1488518.8388173354</v>
      </c>
      <c r="AX211" s="44">
        <v>1526474.5676911897</v>
      </c>
      <c r="AY211" s="44">
        <v>1556358.7107318868</v>
      </c>
      <c r="AZ211" s="44">
        <v>1581926.2955740856</v>
      </c>
    </row>
    <row r="212" spans="1:52" x14ac:dyDescent="0.25">
      <c r="A212" s="43" t="s">
        <v>127</v>
      </c>
      <c r="B212" s="44">
        <v>0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4.9366374518022206E-7</v>
      </c>
      <c r="S212" s="44">
        <v>2.4770290348674314E-6</v>
      </c>
      <c r="T212" s="44">
        <v>8.8171632361095392E-6</v>
      </c>
      <c r="U212" s="44">
        <v>2.2981110679805923E-5</v>
      </c>
      <c r="V212" s="44">
        <v>5.1085734027663741E-5</v>
      </c>
      <c r="W212" s="44">
        <v>1.2115430256400617E-4</v>
      </c>
      <c r="X212" s="44">
        <v>2.5601317068264866E-4</v>
      </c>
      <c r="Y212" s="44">
        <v>6.2703613986319945E-4</v>
      </c>
      <c r="Z212" s="44">
        <v>1.3227771411824059E-3</v>
      </c>
      <c r="AA212" s="44">
        <v>2.870619742090966E-3</v>
      </c>
      <c r="AB212" s="44">
        <v>6.6965344687248719E-3</v>
      </c>
      <c r="AC212" s="44">
        <v>1.5094245689712758E-2</v>
      </c>
      <c r="AD212" s="44">
        <v>3.2435986460562102E-2</v>
      </c>
      <c r="AE212" s="44">
        <v>7.342687023597641E-2</v>
      </c>
      <c r="AF212" s="44">
        <v>0.17208836042294048</v>
      </c>
      <c r="AG212" s="44">
        <v>0.38842879418194104</v>
      </c>
      <c r="AH212" s="44">
        <v>0.83460969652427019</v>
      </c>
      <c r="AI212" s="44">
        <v>1.8360036169709635</v>
      </c>
      <c r="AJ212" s="44">
        <v>4.2873932988510148</v>
      </c>
      <c r="AK212" s="44">
        <v>9.7127199977391037</v>
      </c>
      <c r="AL212" s="44">
        <v>20.797889542957737</v>
      </c>
      <c r="AM212" s="44">
        <v>46.511902269604576</v>
      </c>
      <c r="AN212" s="44">
        <v>124.92015869812543</v>
      </c>
      <c r="AO212" s="44">
        <v>232.04276067913517</v>
      </c>
      <c r="AP212" s="44">
        <v>409.77527146038636</v>
      </c>
      <c r="AQ212" s="44">
        <v>742.33827650964338</v>
      </c>
      <c r="AR212" s="44">
        <v>1363.3970642128913</v>
      </c>
      <c r="AS212" s="44">
        <v>2445.4483285798378</v>
      </c>
      <c r="AT212" s="44">
        <v>4267.1377317360902</v>
      </c>
      <c r="AU212" s="44">
        <v>7317.4584144593955</v>
      </c>
      <c r="AV212" s="44">
        <v>11697.237848852088</v>
      </c>
      <c r="AW212" s="44">
        <v>17867.057263633473</v>
      </c>
      <c r="AX212" s="44">
        <v>26714.90967740288</v>
      </c>
      <c r="AY212" s="44">
        <v>38190.024025868741</v>
      </c>
      <c r="AZ212" s="44">
        <v>52093.465857803625</v>
      </c>
    </row>
    <row r="213" spans="1:52" x14ac:dyDescent="0.25">
      <c r="A213" s="43" t="s">
        <v>128</v>
      </c>
      <c r="B213" s="44">
        <v>0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</row>
    <row r="214" spans="1:52" x14ac:dyDescent="0.25">
      <c r="A214" s="43" t="s">
        <v>129</v>
      </c>
      <c r="B214" s="44">
        <v>0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</row>
    <row r="215" spans="1:52" x14ac:dyDescent="0.25">
      <c r="A215" s="63" t="s">
        <v>93</v>
      </c>
      <c r="B215" s="59">
        <v>260214</v>
      </c>
      <c r="C215" s="59">
        <v>257760</v>
      </c>
      <c r="D215" s="59">
        <v>260614</v>
      </c>
      <c r="E215" s="59">
        <v>276936</v>
      </c>
      <c r="F215" s="59">
        <v>302996</v>
      </c>
      <c r="G215" s="59">
        <v>313844</v>
      </c>
      <c r="H215" s="59">
        <v>344348</v>
      </c>
      <c r="I215" s="59">
        <v>366158</v>
      </c>
      <c r="J215" s="59">
        <v>381848</v>
      </c>
      <c r="K215" s="59">
        <v>333994</v>
      </c>
      <c r="L215" s="59">
        <v>388870</v>
      </c>
      <c r="M215" s="59">
        <v>409118</v>
      </c>
      <c r="N215" s="59">
        <v>404110.00000000006</v>
      </c>
      <c r="O215" s="59">
        <v>420911.99999999994</v>
      </c>
      <c r="P215" s="59">
        <v>428513.99999999994</v>
      </c>
      <c r="Q215" s="59">
        <v>450468</v>
      </c>
      <c r="R215" s="59">
        <v>470142.00472565263</v>
      </c>
      <c r="S215" s="59">
        <v>495142.75749045523</v>
      </c>
      <c r="T215" s="59">
        <v>521456.19335681497</v>
      </c>
      <c r="U215" s="59">
        <v>546541.05639738496</v>
      </c>
      <c r="V215" s="59">
        <v>569988.26107819995</v>
      </c>
      <c r="W215" s="59">
        <v>593051.08240938501</v>
      </c>
      <c r="X215" s="59">
        <v>615180.56932684081</v>
      </c>
      <c r="Y215" s="59">
        <v>636874.30666092806</v>
      </c>
      <c r="Z215" s="59">
        <v>651452.0893439611</v>
      </c>
      <c r="AA215" s="59">
        <v>668267.94137132925</v>
      </c>
      <c r="AB215" s="59">
        <v>686546.17140430585</v>
      </c>
      <c r="AC215" s="59">
        <v>706195.10432498856</v>
      </c>
      <c r="AD215" s="59">
        <v>727367.11572027078</v>
      </c>
      <c r="AE215" s="59">
        <v>747563.8572381984</v>
      </c>
      <c r="AF215" s="59">
        <v>768054.20338902588</v>
      </c>
      <c r="AG215" s="59">
        <v>788533.55959961703</v>
      </c>
      <c r="AH215" s="59">
        <v>807603.83164212934</v>
      </c>
      <c r="AI215" s="59">
        <v>825565.20515226282</v>
      </c>
      <c r="AJ215" s="59">
        <v>842761.40721031709</v>
      </c>
      <c r="AK215" s="59">
        <v>857407.52463051572</v>
      </c>
      <c r="AL215" s="59">
        <v>874185.31555659778</v>
      </c>
      <c r="AM215" s="59">
        <v>890778.14288935007</v>
      </c>
      <c r="AN215" s="59">
        <v>915540.8019634157</v>
      </c>
      <c r="AO215" s="59">
        <v>937028.45045773953</v>
      </c>
      <c r="AP215" s="59">
        <v>960205.19073518738</v>
      </c>
      <c r="AQ215" s="59">
        <v>986202.66599800065</v>
      </c>
      <c r="AR215" s="59">
        <v>1013670.0649253019</v>
      </c>
      <c r="AS215" s="59">
        <v>1038610.6116437694</v>
      </c>
      <c r="AT215" s="59">
        <v>1063573.7087971324</v>
      </c>
      <c r="AU215" s="59">
        <v>1091603.7410982181</v>
      </c>
      <c r="AV215" s="59">
        <v>1119442.7651906749</v>
      </c>
      <c r="AW215" s="59">
        <v>1143684.9253540691</v>
      </c>
      <c r="AX215" s="59">
        <v>1172251.8992464894</v>
      </c>
      <c r="AY215" s="59">
        <v>1198296.7438437911</v>
      </c>
      <c r="AZ215" s="59">
        <v>1223637.6187784253</v>
      </c>
    </row>
    <row r="216" spans="1:52" x14ac:dyDescent="0.25">
      <c r="A216" s="43" t="s">
        <v>126</v>
      </c>
      <c r="B216" s="44">
        <v>260214</v>
      </c>
      <c r="C216" s="44">
        <v>257760</v>
      </c>
      <c r="D216" s="44">
        <v>260614</v>
      </c>
      <c r="E216" s="44">
        <v>276936</v>
      </c>
      <c r="F216" s="44">
        <v>302996</v>
      </c>
      <c r="G216" s="44">
        <v>313844</v>
      </c>
      <c r="H216" s="44">
        <v>344348</v>
      </c>
      <c r="I216" s="44">
        <v>366158</v>
      </c>
      <c r="J216" s="44">
        <v>381848</v>
      </c>
      <c r="K216" s="44">
        <v>333994</v>
      </c>
      <c r="L216" s="44">
        <v>388870</v>
      </c>
      <c r="M216" s="44">
        <v>409118</v>
      </c>
      <c r="N216" s="44">
        <v>404110.00000000006</v>
      </c>
      <c r="O216" s="44">
        <v>420911.99999999994</v>
      </c>
      <c r="P216" s="44">
        <v>428513.99999999994</v>
      </c>
      <c r="Q216" s="44">
        <v>450468</v>
      </c>
      <c r="R216" s="44">
        <v>470142.00472565263</v>
      </c>
      <c r="S216" s="44">
        <v>495142.75749045523</v>
      </c>
      <c r="T216" s="44">
        <v>521456.19335681497</v>
      </c>
      <c r="U216" s="44">
        <v>546541.05639738496</v>
      </c>
      <c r="V216" s="44">
        <v>569988.26107819995</v>
      </c>
      <c r="W216" s="44">
        <v>593051.08240938501</v>
      </c>
      <c r="X216" s="44">
        <v>615180.56932684081</v>
      </c>
      <c r="Y216" s="44">
        <v>636874.30666092806</v>
      </c>
      <c r="Z216" s="44">
        <v>651452.0893439611</v>
      </c>
      <c r="AA216" s="44">
        <v>668267.94137132925</v>
      </c>
      <c r="AB216" s="44">
        <v>686546.17140430585</v>
      </c>
      <c r="AC216" s="44">
        <v>706195.10432498856</v>
      </c>
      <c r="AD216" s="44">
        <v>727367.11572027078</v>
      </c>
      <c r="AE216" s="44">
        <v>747563.8572381984</v>
      </c>
      <c r="AF216" s="44">
        <v>768054.20338902588</v>
      </c>
      <c r="AG216" s="44">
        <v>788533.55959961703</v>
      </c>
      <c r="AH216" s="44">
        <v>807603.83164212934</v>
      </c>
      <c r="AI216" s="44">
        <v>825565.20515226282</v>
      </c>
      <c r="AJ216" s="44">
        <v>842761.40721031709</v>
      </c>
      <c r="AK216" s="44">
        <v>857407.52463051572</v>
      </c>
      <c r="AL216" s="44">
        <v>874185.31555659778</v>
      </c>
      <c r="AM216" s="44">
        <v>890778.14288935007</v>
      </c>
      <c r="AN216" s="44">
        <v>915540.801963415</v>
      </c>
      <c r="AO216" s="44">
        <v>937028.45045769273</v>
      </c>
      <c r="AP216" s="44">
        <v>960205.19073245523</v>
      </c>
      <c r="AQ216" s="44">
        <v>986202.66589804343</v>
      </c>
      <c r="AR216" s="44">
        <v>1013670.0626406267</v>
      </c>
      <c r="AS216" s="44">
        <v>1038610.5803091725</v>
      </c>
      <c r="AT216" s="44">
        <v>1063573.3663401778</v>
      </c>
      <c r="AU216" s="44">
        <v>1091601.0692674683</v>
      </c>
      <c r="AV216" s="44">
        <v>1119427.2784463225</v>
      </c>
      <c r="AW216" s="44">
        <v>1143618.2738232622</v>
      </c>
      <c r="AX216" s="44">
        <v>1172006.3797540462</v>
      </c>
      <c r="AY216" s="44">
        <v>1197564.0984323865</v>
      </c>
      <c r="AZ216" s="44">
        <v>1221806.146243894</v>
      </c>
    </row>
    <row r="217" spans="1:52" x14ac:dyDescent="0.25">
      <c r="A217" s="43" t="s">
        <v>127</v>
      </c>
      <c r="B217" s="44">
        <v>0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4.6115240465043095E-90</v>
      </c>
      <c r="S217" s="44">
        <v>1.2632280241788655E-85</v>
      </c>
      <c r="T217" s="44">
        <v>2.4581201002391124E-81</v>
      </c>
      <c r="U217" s="44">
        <v>4.1849223186586034E-77</v>
      </c>
      <c r="V217" s="44">
        <v>6.6350832228692413E-73</v>
      </c>
      <c r="W217" s="44">
        <v>1.042815714037213E-68</v>
      </c>
      <c r="X217" s="44">
        <v>1.4328714208811775E-64</v>
      </c>
      <c r="Y217" s="44">
        <v>2.3713151510070101E-60</v>
      </c>
      <c r="Z217" s="44">
        <v>2.9805291877147386E-56</v>
      </c>
      <c r="AA217" s="44">
        <v>3.5664160730539414E-52</v>
      </c>
      <c r="AB217" s="44">
        <v>2.877898590707087E-48</v>
      </c>
      <c r="AC217" s="44">
        <v>2.476500218785955E-44</v>
      </c>
      <c r="AD217" s="44">
        <v>1.9026918802096675E-40</v>
      </c>
      <c r="AE217" s="44">
        <v>8.8233201497273951E-37</v>
      </c>
      <c r="AF217" s="44">
        <v>4.2920974739750185E-33</v>
      </c>
      <c r="AG217" s="44">
        <v>1.0053807445357853E-29</v>
      </c>
      <c r="AH217" s="44">
        <v>2.7468061871839149E-26</v>
      </c>
      <c r="AI217" s="44">
        <v>3.5748836048615572E-23</v>
      </c>
      <c r="AJ217" s="44">
        <v>4.6173024219748309E-20</v>
      </c>
      <c r="AK217" s="44">
        <v>2.2555968038746209E-17</v>
      </c>
      <c r="AL217" s="44">
        <v>1.011835845407758E-14</v>
      </c>
      <c r="AM217" s="44">
        <v>2.6023913852619487E-12</v>
      </c>
      <c r="AN217" s="44">
        <v>6.6967191166829276E-10</v>
      </c>
      <c r="AO217" s="44">
        <v>4.6747264797052127E-8</v>
      </c>
      <c r="AP217" s="44">
        <v>2.7322046876330267E-6</v>
      </c>
      <c r="AQ217" s="44">
        <v>9.99572705402687E-5</v>
      </c>
      <c r="AR217" s="44">
        <v>2.2846752518012881E-3</v>
      </c>
      <c r="AS217" s="44">
        <v>3.1334596887165202E-2</v>
      </c>
      <c r="AT217" s="44">
        <v>0.34245695449736574</v>
      </c>
      <c r="AU217" s="44">
        <v>2.6718307498749119</v>
      </c>
      <c r="AV217" s="44">
        <v>15.486744352481521</v>
      </c>
      <c r="AW217" s="44">
        <v>66.651530806879052</v>
      </c>
      <c r="AX217" s="44">
        <v>245.51949244323632</v>
      </c>
      <c r="AY217" s="44">
        <v>732.64541140461972</v>
      </c>
      <c r="AZ217" s="44">
        <v>1831.4725345311676</v>
      </c>
    </row>
    <row r="218" spans="1:52" x14ac:dyDescent="0.25">
      <c r="A218" s="43" t="s">
        <v>128</v>
      </c>
      <c r="B218" s="44">
        <v>0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</row>
    <row r="219" spans="1:52" x14ac:dyDescent="0.25">
      <c r="A219" s="45" t="s">
        <v>129</v>
      </c>
      <c r="B219" s="46">
        <v>0</v>
      </c>
      <c r="C219" s="46">
        <v>0</v>
      </c>
      <c r="D219" s="46">
        <v>0</v>
      </c>
      <c r="E219" s="46">
        <v>0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46">
        <v>0</v>
      </c>
      <c r="AA219" s="46">
        <v>0</v>
      </c>
      <c r="AB219" s="46">
        <v>0</v>
      </c>
      <c r="AC219" s="46">
        <v>0</v>
      </c>
      <c r="AD219" s="46">
        <v>0</v>
      </c>
      <c r="AE219" s="46">
        <v>0</v>
      </c>
      <c r="AF219" s="46">
        <v>0</v>
      </c>
      <c r="AG219" s="46">
        <v>0</v>
      </c>
      <c r="AH219" s="46">
        <v>0</v>
      </c>
      <c r="AI219" s="46">
        <v>0</v>
      </c>
      <c r="AJ219" s="46">
        <v>0</v>
      </c>
      <c r="AK219" s="46">
        <v>0</v>
      </c>
      <c r="AL219" s="46">
        <v>0</v>
      </c>
      <c r="AM219" s="46">
        <v>0</v>
      </c>
      <c r="AN219" s="46">
        <v>0</v>
      </c>
      <c r="AO219" s="46">
        <v>0</v>
      </c>
      <c r="AP219" s="46">
        <v>0</v>
      </c>
      <c r="AQ219" s="46">
        <v>0</v>
      </c>
      <c r="AR219" s="46">
        <v>0</v>
      </c>
      <c r="AS219" s="46">
        <v>0</v>
      </c>
      <c r="AT219" s="46">
        <v>0</v>
      </c>
      <c r="AU219" s="46">
        <v>0</v>
      </c>
      <c r="AV219" s="46">
        <v>0</v>
      </c>
      <c r="AW219" s="46">
        <v>0</v>
      </c>
      <c r="AX219" s="46">
        <v>0</v>
      </c>
      <c r="AY219" s="46">
        <v>0</v>
      </c>
      <c r="AZ219" s="46">
        <v>0</v>
      </c>
    </row>
    <row r="220" spans="1:52" x14ac:dyDescent="0.2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25">
      <c r="A221" s="35" t="s">
        <v>99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25">
      <c r="A222" s="67" t="s">
        <v>100</v>
      </c>
      <c r="B222" s="59">
        <v>936.93658815081994</v>
      </c>
      <c r="C222" s="59">
        <v>975.15464794521154</v>
      </c>
      <c r="D222" s="59">
        <v>983.99292557647186</v>
      </c>
      <c r="E222" s="59">
        <v>1057.8274808262165</v>
      </c>
      <c r="F222" s="59">
        <v>1081.9735121499584</v>
      </c>
      <c r="G222" s="59">
        <v>1125.7827746816024</v>
      </c>
      <c r="H222" s="59">
        <v>1286.0020552796964</v>
      </c>
      <c r="I222" s="59">
        <v>1237.1102493266558</v>
      </c>
      <c r="J222" s="59">
        <v>1084.3710217799203</v>
      </c>
      <c r="K222" s="59">
        <v>1076.1599915319657</v>
      </c>
      <c r="L222" s="59">
        <v>1067.26382696633</v>
      </c>
      <c r="M222" s="59">
        <v>1024.1145102101418</v>
      </c>
      <c r="N222" s="59">
        <v>996.0549662726113</v>
      </c>
      <c r="O222" s="59">
        <v>919.89620494785231</v>
      </c>
      <c r="P222" s="59">
        <v>886.72069638061407</v>
      </c>
      <c r="Q222" s="59">
        <v>889.17291572099248</v>
      </c>
      <c r="R222" s="59">
        <v>899.25775902703811</v>
      </c>
      <c r="S222" s="59">
        <v>912.48024028958105</v>
      </c>
      <c r="T222" s="59">
        <v>925.12554320207732</v>
      </c>
      <c r="U222" s="59">
        <v>935.87103215788238</v>
      </c>
      <c r="V222" s="59">
        <v>944.70209493978439</v>
      </c>
      <c r="W222" s="59">
        <v>952.39623384268975</v>
      </c>
      <c r="X222" s="59">
        <v>959.09896961608945</v>
      </c>
      <c r="Y222" s="59">
        <v>966.95093606795172</v>
      </c>
      <c r="Z222" s="59">
        <v>974.31039924577692</v>
      </c>
      <c r="AA222" s="59">
        <v>981.92513915826692</v>
      </c>
      <c r="AB222" s="59">
        <v>989.5287562867984</v>
      </c>
      <c r="AC222" s="59">
        <v>996.99821369132087</v>
      </c>
      <c r="AD222" s="59">
        <v>1004.3787079434341</v>
      </c>
      <c r="AE222" s="59">
        <v>1011.6921022649976</v>
      </c>
      <c r="AF222" s="59">
        <v>1019.0463306839886</v>
      </c>
      <c r="AG222" s="59">
        <v>1026.3835638507351</v>
      </c>
      <c r="AH222" s="59">
        <v>1033.7915274392219</v>
      </c>
      <c r="AI222" s="59">
        <v>1040.2676168882708</v>
      </c>
      <c r="AJ222" s="59">
        <v>1046.7766450689803</v>
      </c>
      <c r="AK222" s="59">
        <v>1053.2908159125091</v>
      </c>
      <c r="AL222" s="59">
        <v>1059.9305482207837</v>
      </c>
      <c r="AM222" s="59">
        <v>1066.6743874223896</v>
      </c>
      <c r="AN222" s="59">
        <v>1073.5385351283833</v>
      </c>
      <c r="AO222" s="59">
        <v>1080.6146494565319</v>
      </c>
      <c r="AP222" s="59">
        <v>1088.0604574017477</v>
      </c>
      <c r="AQ222" s="59">
        <v>1095.9901772166459</v>
      </c>
      <c r="AR222" s="59">
        <v>1103.9002070709348</v>
      </c>
      <c r="AS222" s="59">
        <v>1112.3840332425041</v>
      </c>
      <c r="AT222" s="59">
        <v>1121.4096603805581</v>
      </c>
      <c r="AU222" s="59">
        <v>1131.3595305160959</v>
      </c>
      <c r="AV222" s="59">
        <v>1141.8715573592924</v>
      </c>
      <c r="AW222" s="59">
        <v>1152.6868976808416</v>
      </c>
      <c r="AX222" s="59">
        <v>1163.8574542970671</v>
      </c>
      <c r="AY222" s="59">
        <v>1175.4285426073664</v>
      </c>
      <c r="AZ222" s="59">
        <v>1187.4263756501084</v>
      </c>
    </row>
    <row r="223" spans="1:52" x14ac:dyDescent="0.25">
      <c r="A223" s="64" t="s">
        <v>130</v>
      </c>
      <c r="B223" s="44">
        <v>936.93658815081994</v>
      </c>
      <c r="C223" s="44">
        <v>975.15464794521154</v>
      </c>
      <c r="D223" s="44">
        <v>983.99292557647186</v>
      </c>
      <c r="E223" s="44">
        <v>1057.8274808262165</v>
      </c>
      <c r="F223" s="44">
        <v>1081.9735121499584</v>
      </c>
      <c r="G223" s="44">
        <v>1125.7827746816024</v>
      </c>
      <c r="H223" s="44">
        <v>1286.0020552796964</v>
      </c>
      <c r="I223" s="44">
        <v>1237.1102493266558</v>
      </c>
      <c r="J223" s="44">
        <v>1084.3710217799203</v>
      </c>
      <c r="K223" s="44">
        <v>1076.1599915319657</v>
      </c>
      <c r="L223" s="44">
        <v>1067.26382696633</v>
      </c>
      <c r="M223" s="44">
        <v>1024.1145102101418</v>
      </c>
      <c r="N223" s="44">
        <v>996.0549662726113</v>
      </c>
      <c r="O223" s="44">
        <v>919.89620494785231</v>
      </c>
      <c r="P223" s="44">
        <v>886.72069638061407</v>
      </c>
      <c r="Q223" s="44">
        <v>889.17291572099248</v>
      </c>
      <c r="R223" s="44">
        <v>899.24808031745806</v>
      </c>
      <c r="S223" s="44">
        <v>912.4573714674583</v>
      </c>
      <c r="T223" s="44">
        <v>925.08749802323052</v>
      </c>
      <c r="U223" s="44">
        <v>935.81735798249144</v>
      </c>
      <c r="V223" s="44">
        <v>944.63246945580306</v>
      </c>
      <c r="W223" s="44">
        <v>952.31042456344699</v>
      </c>
      <c r="X223" s="44">
        <v>958.99825618598481</v>
      </c>
      <c r="Y223" s="44">
        <v>966.83512597249035</v>
      </c>
      <c r="Z223" s="44">
        <v>974.17998700044723</v>
      </c>
      <c r="AA223" s="44">
        <v>981.77919660180646</v>
      </c>
      <c r="AB223" s="44">
        <v>989.36794191640411</v>
      </c>
      <c r="AC223" s="44">
        <v>996.82278647349199</v>
      </c>
      <c r="AD223" s="44">
        <v>1004.1885596529469</v>
      </c>
      <c r="AE223" s="44">
        <v>1011.4876461899563</v>
      </c>
      <c r="AF223" s="44">
        <v>1018.8246253613046</v>
      </c>
      <c r="AG223" s="44">
        <v>1026.147527703331</v>
      </c>
      <c r="AH223" s="44">
        <v>1033.5408062901042</v>
      </c>
      <c r="AI223" s="44">
        <v>1040.0019071292868</v>
      </c>
      <c r="AJ223" s="44">
        <v>1046.4969077418168</v>
      </c>
      <c r="AK223" s="44">
        <v>1052.9961904127924</v>
      </c>
      <c r="AL223" s="44">
        <v>1059.6197017620357</v>
      </c>
      <c r="AM223" s="44">
        <v>1066.3471556903435</v>
      </c>
      <c r="AN223" s="44">
        <v>1073.1810015839978</v>
      </c>
      <c r="AO223" s="44">
        <v>1080.2405589853174</v>
      </c>
      <c r="AP223" s="44">
        <v>1087.6650366507397</v>
      </c>
      <c r="AQ223" s="44">
        <v>1095.5725677746973</v>
      </c>
      <c r="AR223" s="44">
        <v>1103.4610543829465</v>
      </c>
      <c r="AS223" s="44">
        <v>1111.918675923218</v>
      </c>
      <c r="AT223" s="44">
        <v>1120.9058346132115</v>
      </c>
      <c r="AU223" s="44">
        <v>1130.8265365721422</v>
      </c>
      <c r="AV223" s="44">
        <v>1141.311567410874</v>
      </c>
      <c r="AW223" s="44">
        <v>1152.0942551423263</v>
      </c>
      <c r="AX223" s="44">
        <v>1163.2242315872672</v>
      </c>
      <c r="AY223" s="44">
        <v>1174.7239471067055</v>
      </c>
      <c r="AZ223" s="44">
        <v>1186.6779323023507</v>
      </c>
    </row>
    <row r="224" spans="1:52" x14ac:dyDescent="0.25">
      <c r="A224" s="64" t="s">
        <v>131</v>
      </c>
      <c r="B224" s="44">
        <v>0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9.6786356585921943E-3</v>
      </c>
      <c r="S224" s="44">
        <v>2.2868597436554366E-2</v>
      </c>
      <c r="T224" s="44">
        <v>3.8044691854920654E-2</v>
      </c>
      <c r="U224" s="44">
        <v>5.3673282378673082E-2</v>
      </c>
      <c r="V224" s="44">
        <v>6.9623969930171475E-2</v>
      </c>
      <c r="W224" s="44">
        <v>8.5806813402338991E-2</v>
      </c>
      <c r="X224" s="44">
        <v>0.10070964970215547</v>
      </c>
      <c r="Y224" s="44">
        <v>0.11580434424732207</v>
      </c>
      <c r="Z224" s="44">
        <v>0.13040363374278607</v>
      </c>
      <c r="AA224" s="44">
        <v>0.14592940427129147</v>
      </c>
      <c r="AB224" s="44">
        <v>0.16079476573466434</v>
      </c>
      <c r="AC224" s="44">
        <v>0.17539814840165729</v>
      </c>
      <c r="AD224" s="44">
        <v>0.19010516366737798</v>
      </c>
      <c r="AE224" s="44">
        <v>0.20439299609798414</v>
      </c>
      <c r="AF224" s="44">
        <v>0.22160675412358127</v>
      </c>
      <c r="AG224" s="44">
        <v>0.23589505637368269</v>
      </c>
      <c r="AH224" s="44">
        <v>0.25051703299157602</v>
      </c>
      <c r="AI224" s="44">
        <v>0.26541125279528777</v>
      </c>
      <c r="AJ224" s="44">
        <v>0.27931206041334916</v>
      </c>
      <c r="AK224" s="44">
        <v>0.29400937218152923</v>
      </c>
      <c r="AL224" s="44">
        <v>0.3099311471897821</v>
      </c>
      <c r="AM224" s="44">
        <v>0.32589326126205942</v>
      </c>
      <c r="AN224" s="44">
        <v>0.35511067999563711</v>
      </c>
      <c r="AO224" s="44">
        <v>0.37085717588394729</v>
      </c>
      <c r="AP224" s="44">
        <v>0.39075514046474458</v>
      </c>
      <c r="AQ224" s="44">
        <v>0.41100459015342983</v>
      </c>
      <c r="AR224" s="44">
        <v>0.43015171700010146</v>
      </c>
      <c r="AS224" s="44">
        <v>0.45272488470324335</v>
      </c>
      <c r="AT224" s="44">
        <v>0.48454955110680537</v>
      </c>
      <c r="AU224" s="44">
        <v>0.50764183112918626</v>
      </c>
      <c r="AV224" s="44">
        <v>0.52806384630568115</v>
      </c>
      <c r="AW224" s="44">
        <v>0.55173461419656855</v>
      </c>
      <c r="AX224" s="44">
        <v>0.58044798072777803</v>
      </c>
      <c r="AY224" s="44">
        <v>0.62802815638664322</v>
      </c>
      <c r="AZ224" s="44">
        <v>0.65559316230021558</v>
      </c>
    </row>
    <row r="225" spans="1:52" x14ac:dyDescent="0.25">
      <c r="A225" s="64" t="s">
        <v>122</v>
      </c>
      <c r="B225" s="44">
        <v>0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7.3921458022301065E-8</v>
      </c>
      <c r="S225" s="44">
        <v>2.2468625260095544E-7</v>
      </c>
      <c r="T225" s="44">
        <v>4.8699187208635841E-7</v>
      </c>
      <c r="U225" s="44">
        <v>8.9301221383120276E-7</v>
      </c>
      <c r="V225" s="44">
        <v>1.5140511493693692E-6</v>
      </c>
      <c r="W225" s="44">
        <v>2.4658404016756677E-6</v>
      </c>
      <c r="X225" s="44">
        <v>3.7804025388586427E-6</v>
      </c>
      <c r="Y225" s="44">
        <v>5.7512140737792294E-6</v>
      </c>
      <c r="Z225" s="44">
        <v>8.6115869992839134E-6</v>
      </c>
      <c r="AA225" s="44">
        <v>1.3152189140173815E-5</v>
      </c>
      <c r="AB225" s="44">
        <v>1.9604659615117214E-5</v>
      </c>
      <c r="AC225" s="44">
        <v>2.9069427191703784E-5</v>
      </c>
      <c r="AD225" s="44">
        <v>4.3126819827897254E-5</v>
      </c>
      <c r="AE225" s="44">
        <v>6.307894335345592E-5</v>
      </c>
      <c r="AF225" s="44">
        <v>9.8568560404616642E-5</v>
      </c>
      <c r="AG225" s="44">
        <v>1.4109103046588495E-4</v>
      </c>
      <c r="AH225" s="44">
        <v>2.0411612596281926E-4</v>
      </c>
      <c r="AI225" s="44">
        <v>2.9850618885788455E-4</v>
      </c>
      <c r="AJ225" s="44">
        <v>4.2526675023082461E-4</v>
      </c>
      <c r="AK225" s="44">
        <v>6.1612753505428588E-4</v>
      </c>
      <c r="AL225" s="44">
        <v>9.1531155847286282E-4</v>
      </c>
      <c r="AM225" s="44">
        <v>1.338470784088728E-3</v>
      </c>
      <c r="AN225" s="44">
        <v>2.422864389760622E-3</v>
      </c>
      <c r="AO225" s="44">
        <v>3.2332953306367209E-3</v>
      </c>
      <c r="AP225" s="44">
        <v>4.6656105433324369E-3</v>
      </c>
      <c r="AQ225" s="44">
        <v>6.6048517951878428E-3</v>
      </c>
      <c r="AR225" s="44">
        <v>9.0009709881124951E-3</v>
      </c>
      <c r="AS225" s="44">
        <v>1.2632434582984589E-2</v>
      </c>
      <c r="AT225" s="44">
        <v>1.9276216239887456E-2</v>
      </c>
      <c r="AU225" s="44">
        <v>2.5352112824570384E-2</v>
      </c>
      <c r="AV225" s="44">
        <v>3.1926102112775939E-2</v>
      </c>
      <c r="AW225" s="44">
        <v>4.0907924318634145E-2</v>
      </c>
      <c r="AX225" s="44">
        <v>5.277472907219196E-2</v>
      </c>
      <c r="AY225" s="44">
        <v>7.6567344274389576E-2</v>
      </c>
      <c r="AZ225" s="44">
        <v>9.2850185457577436E-2</v>
      </c>
    </row>
    <row r="226" spans="1:52" x14ac:dyDescent="0.25">
      <c r="A226" s="64" t="s">
        <v>132</v>
      </c>
      <c r="B226" s="44">
        <v>0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</row>
    <row r="227" spans="1:52" x14ac:dyDescent="0.25">
      <c r="A227" s="64" t="s">
        <v>133</v>
      </c>
      <c r="B227" s="44">
        <v>0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</row>
    <row r="228" spans="1:52" x14ac:dyDescent="0.25">
      <c r="A228" s="64" t="s">
        <v>134</v>
      </c>
      <c r="B228" s="44">
        <v>0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</row>
    <row r="229" spans="1:52" x14ac:dyDescent="0.25">
      <c r="A229" s="67" t="s">
        <v>101</v>
      </c>
      <c r="B229" s="59">
        <v>665.39927821564072</v>
      </c>
      <c r="C229" s="59">
        <v>675.49384387334783</v>
      </c>
      <c r="D229" s="59">
        <v>686.88217745268093</v>
      </c>
      <c r="E229" s="59">
        <v>758.44975837586617</v>
      </c>
      <c r="F229" s="59">
        <v>756.17427329966551</v>
      </c>
      <c r="G229" s="59">
        <v>808.95239750803819</v>
      </c>
      <c r="H229" s="59">
        <v>816.68772676138644</v>
      </c>
      <c r="I229" s="59">
        <v>829.50205576635585</v>
      </c>
      <c r="J229" s="59">
        <v>846.67443205258326</v>
      </c>
      <c r="K229" s="59">
        <v>835.70768587830116</v>
      </c>
      <c r="L229" s="59">
        <v>858.56485849913793</v>
      </c>
      <c r="M229" s="59">
        <v>864.78488595707222</v>
      </c>
      <c r="N229" s="59">
        <v>862.98204516244664</v>
      </c>
      <c r="O229" s="59">
        <v>862.89554265688855</v>
      </c>
      <c r="P229" s="59">
        <v>866.84698957427031</v>
      </c>
      <c r="Q229" s="59">
        <v>926.99093151485795</v>
      </c>
      <c r="R229" s="59">
        <v>949.43819461306975</v>
      </c>
      <c r="S229" s="59">
        <v>977.64438734193277</v>
      </c>
      <c r="T229" s="59">
        <v>1004.0616155239373</v>
      </c>
      <c r="U229" s="59">
        <v>1027.9567998668592</v>
      </c>
      <c r="V229" s="59">
        <v>1050.0836156126675</v>
      </c>
      <c r="W229" s="59">
        <v>1070.1546188422221</v>
      </c>
      <c r="X229" s="59">
        <v>1088.5153408950123</v>
      </c>
      <c r="Y229" s="59">
        <v>1108.2644683876658</v>
      </c>
      <c r="Z229" s="59">
        <v>1126.6056149424812</v>
      </c>
      <c r="AA229" s="59">
        <v>1143.6587949764059</v>
      </c>
      <c r="AB229" s="59">
        <v>1160.0661452633831</v>
      </c>
      <c r="AC229" s="59">
        <v>1176.1303683148924</v>
      </c>
      <c r="AD229" s="59">
        <v>1191.9989173212916</v>
      </c>
      <c r="AE229" s="59">
        <v>1207.6640254239301</v>
      </c>
      <c r="AF229" s="59">
        <v>1222.9811528854475</v>
      </c>
      <c r="AG229" s="59">
        <v>1237.9049525958001</v>
      </c>
      <c r="AH229" s="59">
        <v>1252.6360543638093</v>
      </c>
      <c r="AI229" s="59">
        <v>1266.8967416938842</v>
      </c>
      <c r="AJ229" s="59">
        <v>1281.4178556063598</v>
      </c>
      <c r="AK229" s="59">
        <v>1295.9673957809896</v>
      </c>
      <c r="AL229" s="59">
        <v>1310.6678264574211</v>
      </c>
      <c r="AM229" s="59">
        <v>1325.7054220234154</v>
      </c>
      <c r="AN229" s="59">
        <v>1340.6290639477629</v>
      </c>
      <c r="AO229" s="59">
        <v>1356.3736944967377</v>
      </c>
      <c r="AP229" s="59">
        <v>1372.7027132428332</v>
      </c>
      <c r="AQ229" s="59">
        <v>1389.3185503076543</v>
      </c>
      <c r="AR229" s="59">
        <v>1406.0923821025865</v>
      </c>
      <c r="AS229" s="59">
        <v>1423.2204546948922</v>
      </c>
      <c r="AT229" s="59">
        <v>1440.6109202731332</v>
      </c>
      <c r="AU229" s="59">
        <v>1458.2936548498205</v>
      </c>
      <c r="AV229" s="59">
        <v>1476.5166416962118</v>
      </c>
      <c r="AW229" s="59">
        <v>1494.9471272662906</v>
      </c>
      <c r="AX229" s="59">
        <v>1513.2181945455031</v>
      </c>
      <c r="AY229" s="59">
        <v>1531.5514065143332</v>
      </c>
      <c r="AZ229" s="59">
        <v>1549.8742113590547</v>
      </c>
    </row>
    <row r="230" spans="1:52" x14ac:dyDescent="0.25">
      <c r="A230" s="64" t="s">
        <v>130</v>
      </c>
      <c r="B230" s="44">
        <v>665.39927821564072</v>
      </c>
      <c r="C230" s="44">
        <v>675.49384387334783</v>
      </c>
      <c r="D230" s="44">
        <v>686.88217745268093</v>
      </c>
      <c r="E230" s="44">
        <v>758.44975837586617</v>
      </c>
      <c r="F230" s="44">
        <v>756.17427329966551</v>
      </c>
      <c r="G230" s="44">
        <v>808.95239750803819</v>
      </c>
      <c r="H230" s="44">
        <v>816.68772676138644</v>
      </c>
      <c r="I230" s="44">
        <v>829.50205576635585</v>
      </c>
      <c r="J230" s="44">
        <v>846.67443205258326</v>
      </c>
      <c r="K230" s="44">
        <v>835.70768587830116</v>
      </c>
      <c r="L230" s="44">
        <v>858.56485849913793</v>
      </c>
      <c r="M230" s="44">
        <v>864.78488595707222</v>
      </c>
      <c r="N230" s="44">
        <v>862.98204516244664</v>
      </c>
      <c r="O230" s="44">
        <v>862.89554265688855</v>
      </c>
      <c r="P230" s="44">
        <v>866.84698957427031</v>
      </c>
      <c r="Q230" s="44">
        <v>926.99093151485795</v>
      </c>
      <c r="R230" s="44">
        <v>949.42469021257489</v>
      </c>
      <c r="S230" s="44">
        <v>977.61480017807571</v>
      </c>
      <c r="T230" s="44">
        <v>1004.0155209204</v>
      </c>
      <c r="U230" s="44">
        <v>1027.8939377378285</v>
      </c>
      <c r="V230" s="44">
        <v>1050.0033661537325</v>
      </c>
      <c r="W230" s="44">
        <v>1070.0568153359043</v>
      </c>
      <c r="X230" s="44">
        <v>1088.4002518367411</v>
      </c>
      <c r="Y230" s="44">
        <v>1108.1312914401642</v>
      </c>
      <c r="Z230" s="44">
        <v>1126.4555544599095</v>
      </c>
      <c r="AA230" s="44">
        <v>1143.4919557351027</v>
      </c>
      <c r="AB230" s="44">
        <v>1159.8819856259029</v>
      </c>
      <c r="AC230" s="44">
        <v>1175.9281983672654</v>
      </c>
      <c r="AD230" s="44">
        <v>1191.7791728716086</v>
      </c>
      <c r="AE230" s="44">
        <v>1207.4262679532369</v>
      </c>
      <c r="AF230" s="44">
        <v>1222.7252414461695</v>
      </c>
      <c r="AG230" s="44">
        <v>1237.6302683011281</v>
      </c>
      <c r="AH230" s="44">
        <v>1252.3424378744039</v>
      </c>
      <c r="AI230" s="44">
        <v>1266.5849633077507</v>
      </c>
      <c r="AJ230" s="44">
        <v>1281.0874980994638</v>
      </c>
      <c r="AK230" s="44">
        <v>1295.6179588305106</v>
      </c>
      <c r="AL230" s="44">
        <v>1310.2985191497132</v>
      </c>
      <c r="AM230" s="44">
        <v>1325.314921700638</v>
      </c>
      <c r="AN230" s="44">
        <v>1340.1974363853672</v>
      </c>
      <c r="AO230" s="44">
        <v>1355.9204723175155</v>
      </c>
      <c r="AP230" s="44">
        <v>1372.2246838782112</v>
      </c>
      <c r="AQ230" s="44">
        <v>1388.8137788986658</v>
      </c>
      <c r="AR230" s="44">
        <v>1405.5596709038357</v>
      </c>
      <c r="AS230" s="44">
        <v>1422.6541530590944</v>
      </c>
      <c r="AT230" s="44">
        <v>1440.0091610691472</v>
      </c>
      <c r="AU230" s="44">
        <v>1457.6470528655582</v>
      </c>
      <c r="AV230" s="44">
        <v>1475.8255466895343</v>
      </c>
      <c r="AW230" s="44">
        <v>1494.2084360203548</v>
      </c>
      <c r="AX230" s="44">
        <v>1512.4237787271952</v>
      </c>
      <c r="AY230" s="44">
        <v>1530.6899866261924</v>
      </c>
      <c r="AZ230" s="44">
        <v>1548.9406669365183</v>
      </c>
    </row>
    <row r="231" spans="1:52" x14ac:dyDescent="0.25">
      <c r="A231" s="64" t="s">
        <v>131</v>
      </c>
      <c r="B231" s="44">
        <v>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1.3504399964450752E-2</v>
      </c>
      <c r="S231" s="44">
        <v>2.9587162196050065E-2</v>
      </c>
      <c r="T231" s="44">
        <v>4.6094599808589543E-2</v>
      </c>
      <c r="U231" s="44">
        <v>6.2862121565551654E-2</v>
      </c>
      <c r="V231" s="44">
        <v>8.0249444585786089E-2</v>
      </c>
      <c r="W231" s="44">
        <v>9.7803479618869496E-2</v>
      </c>
      <c r="X231" s="44">
        <v>0.11508901003446437</v>
      </c>
      <c r="Y231" s="44">
        <v>0.13317685940433852</v>
      </c>
      <c r="Z231" s="44">
        <v>0.15006032870850852</v>
      </c>
      <c r="AA231" s="44">
        <v>0.16683897230995173</v>
      </c>
      <c r="AB231" s="44">
        <v>0.18415915963364138</v>
      </c>
      <c r="AC231" s="44">
        <v>0.20216908802466396</v>
      </c>
      <c r="AD231" s="44">
        <v>0.21974293995705843</v>
      </c>
      <c r="AE231" s="44">
        <v>0.23775479475002376</v>
      </c>
      <c r="AF231" s="44">
        <v>0.25590672658068497</v>
      </c>
      <c r="AG231" s="44">
        <v>0.27467593765910525</v>
      </c>
      <c r="AH231" s="44">
        <v>0.29360184290464258</v>
      </c>
      <c r="AI231" s="44">
        <v>0.31175341128573397</v>
      </c>
      <c r="AJ231" s="44">
        <v>0.33031466510820057</v>
      </c>
      <c r="AK231" s="44">
        <v>0.34936334010333575</v>
      </c>
      <c r="AL231" s="44">
        <v>0.36918044097913749</v>
      </c>
      <c r="AM231" s="44">
        <v>0.39028011697813392</v>
      </c>
      <c r="AN231" s="44">
        <v>0.43111622298680291</v>
      </c>
      <c r="AO231" s="44">
        <v>0.45246607171323117</v>
      </c>
      <c r="AP231" s="44">
        <v>0.47683587949128076</v>
      </c>
      <c r="AQ231" s="44">
        <v>0.50286030766451373</v>
      </c>
      <c r="AR231" s="44">
        <v>0.52969514141891283</v>
      </c>
      <c r="AS231" s="44">
        <v>0.56137097622576848</v>
      </c>
      <c r="AT231" s="44">
        <v>0.59401434012642018</v>
      </c>
      <c r="AU231" s="44">
        <v>0.63406701651893382</v>
      </c>
      <c r="AV231" s="44">
        <v>0.67239435996440766</v>
      </c>
      <c r="AW231" s="44">
        <v>0.71170565947967157</v>
      </c>
      <c r="AX231" s="44">
        <v>0.75564995652119926</v>
      </c>
      <c r="AY231" s="44">
        <v>0.80593207211098938</v>
      </c>
      <c r="AZ231" s="44">
        <v>0.85739291110673921</v>
      </c>
    </row>
    <row r="232" spans="1:52" x14ac:dyDescent="0.25">
      <c r="A232" s="64" t="s">
        <v>122</v>
      </c>
      <c r="B232" s="44">
        <v>0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5.3049575121732507E-10</v>
      </c>
      <c r="S232" s="44">
        <v>1.6609869220336984E-9</v>
      </c>
      <c r="T232" s="44">
        <v>3.7287522490271341E-9</v>
      </c>
      <c r="U232" s="44">
        <v>7.4650667719648133E-9</v>
      </c>
      <c r="V232" s="44">
        <v>1.4349107803961971E-8</v>
      </c>
      <c r="W232" s="44">
        <v>2.6698990173398758E-8</v>
      </c>
      <c r="X232" s="44">
        <v>4.8236827816657259E-8</v>
      </c>
      <c r="Y232" s="44">
        <v>8.8097196177149087E-8</v>
      </c>
      <c r="Z232" s="44">
        <v>1.5386297598362831E-7</v>
      </c>
      <c r="AA232" s="44">
        <v>2.6899335533022651E-7</v>
      </c>
      <c r="AB232" s="44">
        <v>4.7784637623135878E-7</v>
      </c>
      <c r="AC232" s="44">
        <v>8.5960228463920359E-7</v>
      </c>
      <c r="AD232" s="44">
        <v>1.5097259990152391E-6</v>
      </c>
      <c r="AE232" s="44">
        <v>2.6759431063350277E-6</v>
      </c>
      <c r="AF232" s="44">
        <v>4.7126972490300335E-6</v>
      </c>
      <c r="AG232" s="44">
        <v>8.3570127555630529E-6</v>
      </c>
      <c r="AH232" s="44">
        <v>1.464650093134189E-5</v>
      </c>
      <c r="AI232" s="44">
        <v>2.4974847804614807E-5</v>
      </c>
      <c r="AJ232" s="44">
        <v>4.2841787711782282E-5</v>
      </c>
      <c r="AK232" s="44">
        <v>7.361037575416492E-5</v>
      </c>
      <c r="AL232" s="44">
        <v>1.2686672887251643E-4</v>
      </c>
      <c r="AM232" s="44">
        <v>2.2020579924530336E-4</v>
      </c>
      <c r="AN232" s="44">
        <v>5.1133940905039726E-4</v>
      </c>
      <c r="AO232" s="44">
        <v>7.5610750903042339E-4</v>
      </c>
      <c r="AP232" s="44">
        <v>1.1934851307642412E-3</v>
      </c>
      <c r="AQ232" s="44">
        <v>1.9111013239865135E-3</v>
      </c>
      <c r="AR232" s="44">
        <v>3.0160573319520708E-3</v>
      </c>
      <c r="AS232" s="44">
        <v>4.9306595720337212E-3</v>
      </c>
      <c r="AT232" s="44">
        <v>7.7448638593893612E-3</v>
      </c>
      <c r="AU232" s="44">
        <v>1.2534967743546189E-2</v>
      </c>
      <c r="AV232" s="44">
        <v>1.8700646713136537E-2</v>
      </c>
      <c r="AW232" s="44">
        <v>2.6985586455955869E-2</v>
      </c>
      <c r="AX232" s="44">
        <v>3.8765861786825416E-2</v>
      </c>
      <c r="AY232" s="44">
        <v>5.5487816029593302E-2</v>
      </c>
      <c r="AZ232" s="44">
        <v>7.6151511429828844E-2</v>
      </c>
    </row>
    <row r="233" spans="1:52" x14ac:dyDescent="0.25">
      <c r="A233" s="64" t="s">
        <v>132</v>
      </c>
      <c r="B233" s="44">
        <v>0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</row>
    <row r="234" spans="1:52" x14ac:dyDescent="0.25">
      <c r="A234" s="64" t="s">
        <v>133</v>
      </c>
      <c r="B234" s="44">
        <v>0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</row>
    <row r="235" spans="1:52" x14ac:dyDescent="0.25">
      <c r="A235" s="65" t="s">
        <v>134</v>
      </c>
      <c r="B235" s="46">
        <v>0</v>
      </c>
      <c r="C235" s="46">
        <v>0</v>
      </c>
      <c r="D235" s="46">
        <v>0</v>
      </c>
      <c r="E235" s="46">
        <v>0</v>
      </c>
      <c r="F235" s="46">
        <v>0</v>
      </c>
      <c r="G235" s="46">
        <v>0</v>
      </c>
      <c r="H235" s="46">
        <v>0</v>
      </c>
      <c r="I235" s="46">
        <v>0</v>
      </c>
      <c r="J235" s="46">
        <v>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6">
        <v>0</v>
      </c>
      <c r="V235" s="46">
        <v>0</v>
      </c>
      <c r="W235" s="46">
        <v>0</v>
      </c>
      <c r="X235" s="46">
        <v>0</v>
      </c>
      <c r="Y235" s="46">
        <v>0</v>
      </c>
      <c r="Z235" s="46">
        <v>0</v>
      </c>
      <c r="AA235" s="46">
        <v>0</v>
      </c>
      <c r="AB235" s="46">
        <v>0</v>
      </c>
      <c r="AC235" s="46">
        <v>0</v>
      </c>
      <c r="AD235" s="46">
        <v>0</v>
      </c>
      <c r="AE235" s="46">
        <v>0</v>
      </c>
      <c r="AF235" s="46">
        <v>0</v>
      </c>
      <c r="AG235" s="46">
        <v>0</v>
      </c>
      <c r="AH235" s="46">
        <v>0</v>
      </c>
      <c r="AI235" s="46">
        <v>0</v>
      </c>
      <c r="AJ235" s="46">
        <v>0</v>
      </c>
      <c r="AK235" s="46">
        <v>0</v>
      </c>
      <c r="AL235" s="46">
        <v>0</v>
      </c>
      <c r="AM235" s="46">
        <v>0</v>
      </c>
      <c r="AN235" s="46">
        <v>0</v>
      </c>
      <c r="AO235" s="46">
        <v>0</v>
      </c>
      <c r="AP235" s="46">
        <v>0</v>
      </c>
      <c r="AQ235" s="46">
        <v>0</v>
      </c>
      <c r="AR235" s="46">
        <v>0</v>
      </c>
      <c r="AS235" s="46">
        <v>0</v>
      </c>
      <c r="AT235" s="46">
        <v>0</v>
      </c>
      <c r="AU235" s="46">
        <v>0</v>
      </c>
      <c r="AV235" s="46">
        <v>0</v>
      </c>
      <c r="AW235" s="46">
        <v>0</v>
      </c>
      <c r="AX235" s="46">
        <v>0</v>
      </c>
      <c r="AY235" s="46">
        <v>0</v>
      </c>
      <c r="AZ235" s="46">
        <v>0</v>
      </c>
    </row>
    <row r="236" spans="1:52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35" t="s">
        <v>135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25">
      <c r="A238" s="67" t="s">
        <v>136</v>
      </c>
      <c r="B238" s="59">
        <v>488.55765784366469</v>
      </c>
      <c r="C238" s="59">
        <v>502.07044358593964</v>
      </c>
      <c r="D238" s="59">
        <v>515.84662473341382</v>
      </c>
      <c r="E238" s="59">
        <v>520.63370105432341</v>
      </c>
      <c r="F238" s="59">
        <v>540.19247954387788</v>
      </c>
      <c r="G238" s="59">
        <v>551.74414555644512</v>
      </c>
      <c r="H238" s="59">
        <v>559.36794483516928</v>
      </c>
      <c r="I238" s="59">
        <v>559.38468531654939</v>
      </c>
      <c r="J238" s="59">
        <v>564.58277876649163</v>
      </c>
      <c r="K238" s="59">
        <v>548.18839997336147</v>
      </c>
      <c r="L238" s="59">
        <v>550.09675691825316</v>
      </c>
      <c r="M238" s="59">
        <v>552.24809089270389</v>
      </c>
      <c r="N238" s="59">
        <v>549.66867966692291</v>
      </c>
      <c r="O238" s="59">
        <v>551.79021736053232</v>
      </c>
      <c r="P238" s="59">
        <v>568.8984744738309</v>
      </c>
      <c r="Q238" s="59">
        <v>541.99808770295169</v>
      </c>
      <c r="R238" s="59">
        <v>548.19610531184696</v>
      </c>
      <c r="S238" s="59">
        <v>556.17825443956428</v>
      </c>
      <c r="T238" s="59">
        <v>563.64310508452104</v>
      </c>
      <c r="U238" s="59">
        <v>570.06649321262671</v>
      </c>
      <c r="V238" s="59">
        <v>575.61002262867112</v>
      </c>
      <c r="W238" s="59">
        <v>580.58756730170239</v>
      </c>
      <c r="X238" s="59">
        <v>585.10417831043685</v>
      </c>
      <c r="Y238" s="59">
        <v>590.08079323776383</v>
      </c>
      <c r="Z238" s="59">
        <v>594.83349585390215</v>
      </c>
      <c r="AA238" s="59">
        <v>599.49983535610011</v>
      </c>
      <c r="AB238" s="59">
        <v>604.27197229573017</v>
      </c>
      <c r="AC238" s="59">
        <v>609.10040232874144</v>
      </c>
      <c r="AD238" s="59">
        <v>613.96213167969756</v>
      </c>
      <c r="AE238" s="59">
        <v>618.82297357224411</v>
      </c>
      <c r="AF238" s="59">
        <v>623.631113936426</v>
      </c>
      <c r="AG238" s="59">
        <v>628.32269922896273</v>
      </c>
      <c r="AH238" s="59">
        <v>632.96182644016062</v>
      </c>
      <c r="AI238" s="59">
        <v>637.65007328444597</v>
      </c>
      <c r="AJ238" s="59">
        <v>642.46505133431151</v>
      </c>
      <c r="AK238" s="59">
        <v>647.4644290374431</v>
      </c>
      <c r="AL238" s="59">
        <v>652.71286515337556</v>
      </c>
      <c r="AM238" s="59">
        <v>657.74534265460079</v>
      </c>
      <c r="AN238" s="59">
        <v>662.97860767896429</v>
      </c>
      <c r="AO238" s="59">
        <v>668.39069529995811</v>
      </c>
      <c r="AP238" s="59">
        <v>673.97238733969778</v>
      </c>
      <c r="AQ238" s="59">
        <v>679.39243940168024</v>
      </c>
      <c r="AR238" s="59">
        <v>684.9717371907451</v>
      </c>
      <c r="AS238" s="59">
        <v>690.64590741364634</v>
      </c>
      <c r="AT238" s="59">
        <v>696.50897759153395</v>
      </c>
      <c r="AU238" s="59">
        <v>702.62750624992225</v>
      </c>
      <c r="AV238" s="59">
        <v>709.03837273790271</v>
      </c>
      <c r="AW238" s="59">
        <v>715.59941041100171</v>
      </c>
      <c r="AX238" s="59">
        <v>722.25300853157955</v>
      </c>
      <c r="AY238" s="59">
        <v>728.98677089661749</v>
      </c>
      <c r="AZ238" s="59">
        <v>735.75242542401634</v>
      </c>
    </row>
    <row r="239" spans="1:52" x14ac:dyDescent="0.25">
      <c r="A239" s="64" t="s">
        <v>130</v>
      </c>
      <c r="B239" s="44">
        <v>488.55765784366469</v>
      </c>
      <c r="C239" s="44">
        <v>502.07044358593964</v>
      </c>
      <c r="D239" s="44">
        <v>515.84662473341382</v>
      </c>
      <c r="E239" s="44">
        <v>520.63370105432341</v>
      </c>
      <c r="F239" s="44">
        <v>540.19247954387788</v>
      </c>
      <c r="G239" s="44">
        <v>551.74414555644512</v>
      </c>
      <c r="H239" s="44">
        <v>559.36794483516928</v>
      </c>
      <c r="I239" s="44">
        <v>559.38468531654939</v>
      </c>
      <c r="J239" s="44">
        <v>564.58277876649163</v>
      </c>
      <c r="K239" s="44">
        <v>548.18839997336147</v>
      </c>
      <c r="L239" s="44">
        <v>550.09675691825316</v>
      </c>
      <c r="M239" s="44">
        <v>552.24809089270389</v>
      </c>
      <c r="N239" s="44">
        <v>549.66867966692291</v>
      </c>
      <c r="O239" s="44">
        <v>551.79021736053232</v>
      </c>
      <c r="P239" s="44">
        <v>568.8984744738309</v>
      </c>
      <c r="Q239" s="44">
        <v>541.99808770295169</v>
      </c>
      <c r="R239" s="44">
        <v>548.19103669105323</v>
      </c>
      <c r="S239" s="44">
        <v>556.16716210224615</v>
      </c>
      <c r="T239" s="44">
        <v>563.62578986909364</v>
      </c>
      <c r="U239" s="44">
        <v>570.04314930105488</v>
      </c>
      <c r="V239" s="44">
        <v>575.58031409401929</v>
      </c>
      <c r="W239" s="44">
        <v>580.55162893046963</v>
      </c>
      <c r="X239" s="44">
        <v>585.06234265632156</v>
      </c>
      <c r="Y239" s="44">
        <v>590.03257591943338</v>
      </c>
      <c r="Z239" s="44">
        <v>594.77943391986662</v>
      </c>
      <c r="AA239" s="44">
        <v>599.44017075738088</v>
      </c>
      <c r="AB239" s="44">
        <v>604.20657701300854</v>
      </c>
      <c r="AC239" s="44">
        <v>609.02917879388542</v>
      </c>
      <c r="AD239" s="44">
        <v>613.88553945713159</v>
      </c>
      <c r="AE239" s="44">
        <v>618.74064706965123</v>
      </c>
      <c r="AF239" s="44">
        <v>623.54325099313814</v>
      </c>
      <c r="AG239" s="44">
        <v>628.22918364023042</v>
      </c>
      <c r="AH239" s="44">
        <v>632.86257040934163</v>
      </c>
      <c r="AI239" s="44">
        <v>637.54485244521368</v>
      </c>
      <c r="AJ239" s="44">
        <v>642.35435135060675</v>
      </c>
      <c r="AK239" s="44">
        <v>647.34763812684923</v>
      </c>
      <c r="AL239" s="44">
        <v>652.59012233063891</v>
      </c>
      <c r="AM239" s="44">
        <v>657.61635215463536</v>
      </c>
      <c r="AN239" s="44">
        <v>662.84387060690312</v>
      </c>
      <c r="AO239" s="44">
        <v>668.25103007578434</v>
      </c>
      <c r="AP239" s="44">
        <v>673.82744879783627</v>
      </c>
      <c r="AQ239" s="44">
        <v>679.24013045601862</v>
      </c>
      <c r="AR239" s="44">
        <v>684.81151256975329</v>
      </c>
      <c r="AS239" s="44">
        <v>690.47901670653914</v>
      </c>
      <c r="AT239" s="44">
        <v>696.30699155506136</v>
      </c>
      <c r="AU239" s="44">
        <v>702.41677840966167</v>
      </c>
      <c r="AV239" s="44">
        <v>708.81836481723781</v>
      </c>
      <c r="AW239" s="44">
        <v>715.36722155959183</v>
      </c>
      <c r="AX239" s="44">
        <v>722.00542346699319</v>
      </c>
      <c r="AY239" s="44">
        <v>728.72410288404888</v>
      </c>
      <c r="AZ239" s="44">
        <v>735.46767562915829</v>
      </c>
    </row>
    <row r="240" spans="1:52" x14ac:dyDescent="0.25">
      <c r="A240" s="64" t="s">
        <v>131</v>
      </c>
      <c r="B240" s="44">
        <v>0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5.0685171430528463E-3</v>
      </c>
      <c r="S240" s="44">
        <v>1.1092054001879778E-2</v>
      </c>
      <c r="T240" s="44">
        <v>1.7314662550977158E-2</v>
      </c>
      <c r="U240" s="44">
        <v>2.3342978767050795E-2</v>
      </c>
      <c r="V240" s="44">
        <v>2.9707018072344452E-2</v>
      </c>
      <c r="W240" s="44">
        <v>3.5936025862610466E-2</v>
      </c>
      <c r="X240" s="44">
        <v>4.1832166510717472E-2</v>
      </c>
      <c r="Y240" s="44">
        <v>4.8212056069409245E-2</v>
      </c>
      <c r="Z240" s="44">
        <v>5.4054327588779039E-2</v>
      </c>
      <c r="AA240" s="44">
        <v>5.9653793347647643E-2</v>
      </c>
      <c r="AB240" s="44">
        <v>6.5379780700926426E-2</v>
      </c>
      <c r="AC240" s="44">
        <v>7.1201248770634121E-2</v>
      </c>
      <c r="AD240" s="44">
        <v>7.6561083428985294E-2</v>
      </c>
      <c r="AE240" s="44">
        <v>8.228192373976799E-2</v>
      </c>
      <c r="AF240" s="44">
        <v>8.7800365920204265E-2</v>
      </c>
      <c r="AG240" s="44">
        <v>9.3428604190597148E-2</v>
      </c>
      <c r="AH240" s="44">
        <v>9.9132886370547429E-2</v>
      </c>
      <c r="AI240" s="44">
        <v>0.10504587605136292</v>
      </c>
      <c r="AJ240" s="44">
        <v>0.11045971430230521</v>
      </c>
      <c r="AK240" s="44">
        <v>0.11645271750810168</v>
      </c>
      <c r="AL240" s="44">
        <v>0.12228247275587273</v>
      </c>
      <c r="AM240" s="44">
        <v>0.12835081743783566</v>
      </c>
      <c r="AN240" s="44">
        <v>0.1338824602327614</v>
      </c>
      <c r="AO240" s="44">
        <v>0.13857180076270723</v>
      </c>
      <c r="AP240" s="44">
        <v>0.14354173545703544</v>
      </c>
      <c r="AQ240" s="44">
        <v>0.15037216355698185</v>
      </c>
      <c r="AR240" s="44">
        <v>0.15753128823830112</v>
      </c>
      <c r="AS240" s="44">
        <v>0.16342186755624599</v>
      </c>
      <c r="AT240" s="44">
        <v>0.1939409754515708</v>
      </c>
      <c r="AU240" s="44">
        <v>0.20126795186642066</v>
      </c>
      <c r="AV240" s="44">
        <v>0.20881088137048442</v>
      </c>
      <c r="AW240" s="44">
        <v>0.21838537621200177</v>
      </c>
      <c r="AX240" s="44">
        <v>0.23014295900574963</v>
      </c>
      <c r="AY240" s="44">
        <v>0.24124356972078959</v>
      </c>
      <c r="AZ240" s="44">
        <v>0.25696116813447262</v>
      </c>
    </row>
    <row r="241" spans="1:52" x14ac:dyDescent="0.25">
      <c r="A241" s="64" t="s">
        <v>122</v>
      </c>
      <c r="B241" s="44">
        <v>0</v>
      </c>
      <c r="C241" s="44">
        <v>0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1.0365068780176973E-7</v>
      </c>
      <c r="S241" s="44">
        <v>2.8331629391674839E-7</v>
      </c>
      <c r="T241" s="44">
        <v>5.5287640844178105E-7</v>
      </c>
      <c r="U241" s="44">
        <v>9.3280481537636192E-7</v>
      </c>
      <c r="V241" s="44">
        <v>1.5165794989745292E-6</v>
      </c>
      <c r="W241" s="44">
        <v>2.3453701042799668E-6</v>
      </c>
      <c r="X241" s="44">
        <v>3.48760457198792E-6</v>
      </c>
      <c r="Y241" s="44">
        <v>5.2622610785387706E-6</v>
      </c>
      <c r="Z241" s="44">
        <v>7.6064467044410447E-6</v>
      </c>
      <c r="AA241" s="44">
        <v>1.0805371582712779E-5</v>
      </c>
      <c r="AB241" s="44">
        <v>1.5502020718976094E-5</v>
      </c>
      <c r="AC241" s="44">
        <v>2.2286085371834354E-5</v>
      </c>
      <c r="AD241" s="44">
        <v>3.1139137033321906E-5</v>
      </c>
      <c r="AE241" s="44">
        <v>4.4578853156500985E-5</v>
      </c>
      <c r="AF241" s="44">
        <v>6.2577367641408088E-5</v>
      </c>
      <c r="AG241" s="44">
        <v>8.6984541650014248E-5</v>
      </c>
      <c r="AH241" s="44">
        <v>1.2314444849438307E-4</v>
      </c>
      <c r="AI241" s="44">
        <v>1.7496318090285393E-4</v>
      </c>
      <c r="AJ241" s="44">
        <v>2.4026940240594078E-4</v>
      </c>
      <c r="AK241" s="44">
        <v>3.3819308575669491E-4</v>
      </c>
      <c r="AL241" s="44">
        <v>4.6034998081863072E-4</v>
      </c>
      <c r="AM241" s="44">
        <v>6.3968252753856603E-4</v>
      </c>
      <c r="AN241" s="44">
        <v>8.5461182844301571E-4</v>
      </c>
      <c r="AO241" s="44">
        <v>1.0934234110386489E-3</v>
      </c>
      <c r="AP241" s="44">
        <v>1.396806404464151E-3</v>
      </c>
      <c r="AQ241" s="44">
        <v>1.9367821046160423E-3</v>
      </c>
      <c r="AR241" s="44">
        <v>2.6933327535488467E-3</v>
      </c>
      <c r="AS241" s="44">
        <v>3.4688395509136641E-3</v>
      </c>
      <c r="AT241" s="44">
        <v>8.0450610209917596E-3</v>
      </c>
      <c r="AU241" s="44">
        <v>9.4598883941681422E-3</v>
      </c>
      <c r="AV241" s="44">
        <v>1.11970392944379E-2</v>
      </c>
      <c r="AW241" s="44">
        <v>1.3803475197833218E-2</v>
      </c>
      <c r="AX241" s="44">
        <v>1.7442105580573831E-2</v>
      </c>
      <c r="AY241" s="44">
        <v>2.1424442847787419E-2</v>
      </c>
      <c r="AZ241" s="44">
        <v>2.7788626723525455E-2</v>
      </c>
    </row>
    <row r="242" spans="1:52" x14ac:dyDescent="0.25">
      <c r="A242" s="64" t="s">
        <v>132</v>
      </c>
      <c r="B242" s="44">
        <v>0</v>
      </c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</row>
    <row r="243" spans="1:52" x14ac:dyDescent="0.25">
      <c r="A243" s="64" t="s">
        <v>133</v>
      </c>
      <c r="B243" s="44">
        <v>0</v>
      </c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</row>
    <row r="244" spans="1:52" x14ac:dyDescent="0.25">
      <c r="A244" s="64" t="s">
        <v>134</v>
      </c>
      <c r="B244" s="44">
        <v>0</v>
      </c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</row>
    <row r="245" spans="1:52" x14ac:dyDescent="0.25">
      <c r="A245" s="67" t="s">
        <v>137</v>
      </c>
      <c r="B245" s="59">
        <v>1090.2823104109523</v>
      </c>
      <c r="C245" s="59">
        <v>1172.0131425657821</v>
      </c>
      <c r="D245" s="59">
        <v>1238.6202254178199</v>
      </c>
      <c r="E245" s="59">
        <v>1288.6209952109646</v>
      </c>
      <c r="F245" s="59">
        <v>1344.630730454207</v>
      </c>
      <c r="G245" s="59">
        <v>1417.9857592388087</v>
      </c>
      <c r="H245" s="59">
        <v>1510.0022499218928</v>
      </c>
      <c r="I245" s="59">
        <v>1598.3080893276233</v>
      </c>
      <c r="J245" s="59">
        <v>1666.3654943148597</v>
      </c>
      <c r="K245" s="59">
        <v>1628.6224513836073</v>
      </c>
      <c r="L245" s="59">
        <v>1654.2604324086071</v>
      </c>
      <c r="M245" s="59">
        <v>1637.168242884494</v>
      </c>
      <c r="N245" s="59">
        <v>1579.4563883580136</v>
      </c>
      <c r="O245" s="59">
        <v>1526.3323607475409</v>
      </c>
      <c r="P245" s="59">
        <v>1487.0962406607127</v>
      </c>
      <c r="Q245" s="59">
        <v>1461.8425210976316</v>
      </c>
      <c r="R245" s="59">
        <v>1479.7718494775042</v>
      </c>
      <c r="S245" s="59">
        <v>1502.5697943618645</v>
      </c>
      <c r="T245" s="59">
        <v>1524.5574956698276</v>
      </c>
      <c r="U245" s="59">
        <v>1543.8220135677041</v>
      </c>
      <c r="V245" s="59">
        <v>1560.6960889340075</v>
      </c>
      <c r="W245" s="59">
        <v>1575.4854910792656</v>
      </c>
      <c r="X245" s="59">
        <v>1588.4257639101211</v>
      </c>
      <c r="Y245" s="59">
        <v>1603.1529672716006</v>
      </c>
      <c r="Z245" s="59">
        <v>1616.6853457190441</v>
      </c>
      <c r="AA245" s="59">
        <v>1629.6964600741687</v>
      </c>
      <c r="AB245" s="59">
        <v>1642.5703881856123</v>
      </c>
      <c r="AC245" s="59">
        <v>1655.2244440708891</v>
      </c>
      <c r="AD245" s="59">
        <v>1667.9011561867278</v>
      </c>
      <c r="AE245" s="59">
        <v>1680.7861712508331</v>
      </c>
      <c r="AF245" s="59">
        <v>1693.9886997339747</v>
      </c>
      <c r="AG245" s="59">
        <v>1707.3244053541237</v>
      </c>
      <c r="AH245" s="59">
        <v>1720.8339049053889</v>
      </c>
      <c r="AI245" s="59">
        <v>1734.8185204942877</v>
      </c>
      <c r="AJ245" s="59">
        <v>1749.4314927362595</v>
      </c>
      <c r="AK245" s="59">
        <v>1764.7789270478022</v>
      </c>
      <c r="AL245" s="59">
        <v>1781.090478935761</v>
      </c>
      <c r="AM245" s="59">
        <v>1791.9566720575997</v>
      </c>
      <c r="AN245" s="59">
        <v>1803.474047551819</v>
      </c>
      <c r="AO245" s="59">
        <v>1815.5415322083138</v>
      </c>
      <c r="AP245" s="59">
        <v>1828.0616032665928</v>
      </c>
      <c r="AQ245" s="59">
        <v>1840.5935213703999</v>
      </c>
      <c r="AR245" s="59">
        <v>1853.5311819497065</v>
      </c>
      <c r="AS245" s="59">
        <v>1866.9348929570203</v>
      </c>
      <c r="AT245" s="59">
        <v>1881.2023495352321</v>
      </c>
      <c r="AU245" s="59">
        <v>1896.7425550588093</v>
      </c>
      <c r="AV245" s="59">
        <v>1913.5797554880783</v>
      </c>
      <c r="AW245" s="59">
        <v>1931.2746001975402</v>
      </c>
      <c r="AX245" s="59">
        <v>1949.5022928762003</v>
      </c>
      <c r="AY245" s="59">
        <v>1968.0802179125853</v>
      </c>
      <c r="AZ245" s="59">
        <v>1986.771687715725</v>
      </c>
    </row>
    <row r="246" spans="1:52" x14ac:dyDescent="0.25">
      <c r="A246" s="64" t="s">
        <v>130</v>
      </c>
      <c r="B246" s="44">
        <v>1090.2823104109523</v>
      </c>
      <c r="C246" s="44">
        <v>1172.0131425657821</v>
      </c>
      <c r="D246" s="44">
        <v>1238.6202254178199</v>
      </c>
      <c r="E246" s="44">
        <v>1288.6209952109646</v>
      </c>
      <c r="F246" s="44">
        <v>1344.630730454207</v>
      </c>
      <c r="G246" s="44">
        <v>1417.9857592388087</v>
      </c>
      <c r="H246" s="44">
        <v>1510.0022499218928</v>
      </c>
      <c r="I246" s="44">
        <v>1598.3080893276233</v>
      </c>
      <c r="J246" s="44">
        <v>1666.3654943148597</v>
      </c>
      <c r="K246" s="44">
        <v>1628.6224513836073</v>
      </c>
      <c r="L246" s="44">
        <v>1654.2604324086071</v>
      </c>
      <c r="M246" s="44">
        <v>1637.168242884494</v>
      </c>
      <c r="N246" s="44">
        <v>1579.4563883580136</v>
      </c>
      <c r="O246" s="44">
        <v>1526.3323607475409</v>
      </c>
      <c r="P246" s="44">
        <v>1487.0962406607127</v>
      </c>
      <c r="Q246" s="44">
        <v>1461.8425210976316</v>
      </c>
      <c r="R246" s="44">
        <v>1479.757812068045</v>
      </c>
      <c r="S246" s="44">
        <v>1502.5396487453852</v>
      </c>
      <c r="T246" s="44">
        <v>1524.5102450364682</v>
      </c>
      <c r="U246" s="44">
        <v>1543.7581416954192</v>
      </c>
      <c r="V246" s="44">
        <v>1560.6153150767111</v>
      </c>
      <c r="W246" s="44">
        <v>1575.3876931383672</v>
      </c>
      <c r="X246" s="44">
        <v>1588.3109552703438</v>
      </c>
      <c r="Y246" s="44">
        <v>1603.0197297830932</v>
      </c>
      <c r="Z246" s="44">
        <v>1616.5340271975681</v>
      </c>
      <c r="AA246" s="44">
        <v>1629.5272464213626</v>
      </c>
      <c r="AB246" s="44">
        <v>1642.3816790890287</v>
      </c>
      <c r="AC246" s="44">
        <v>1655.017428784065</v>
      </c>
      <c r="AD246" s="44">
        <v>1667.67556219583</v>
      </c>
      <c r="AE246" s="44">
        <v>1680.5415338860535</v>
      </c>
      <c r="AF246" s="44">
        <v>1693.7240131248441</v>
      </c>
      <c r="AG246" s="44">
        <v>1707.040428960971</v>
      </c>
      <c r="AH246" s="44">
        <v>1720.5291308232181</v>
      </c>
      <c r="AI246" s="44">
        <v>1734.4928763434143</v>
      </c>
      <c r="AJ246" s="44">
        <v>1749.0867328452975</v>
      </c>
      <c r="AK246" s="44">
        <v>1764.412905382675</v>
      </c>
      <c r="AL246" s="44">
        <v>1780.7034176337502</v>
      </c>
      <c r="AM246" s="44">
        <v>1791.5471439931018</v>
      </c>
      <c r="AN246" s="44">
        <v>1803.0432685532057</v>
      </c>
      <c r="AO246" s="44">
        <v>1815.085994267268</v>
      </c>
      <c r="AP246" s="44">
        <v>1827.5773894450306</v>
      </c>
      <c r="AQ246" s="44">
        <v>1840.0815369004567</v>
      </c>
      <c r="AR246" s="44">
        <v>1852.9877163249057</v>
      </c>
      <c r="AS246" s="44">
        <v>1866.3536516939009</v>
      </c>
      <c r="AT246" s="44">
        <v>1880.5540373725114</v>
      </c>
      <c r="AU246" s="44">
        <v>1896.0428030567004</v>
      </c>
      <c r="AV246" s="44">
        <v>1912.8314882777374</v>
      </c>
      <c r="AW246" s="44">
        <v>1930.468347986078</v>
      </c>
      <c r="AX246" s="44">
        <v>1948.6263296688146</v>
      </c>
      <c r="AY246" s="44">
        <v>1967.1351511665239</v>
      </c>
      <c r="AZ246" s="44">
        <v>1985.7379073944742</v>
      </c>
    </row>
    <row r="247" spans="1:52" x14ac:dyDescent="0.25">
      <c r="A247" s="64" t="s">
        <v>131</v>
      </c>
      <c r="B247" s="44">
        <v>0</v>
      </c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1.4037081443949599E-2</v>
      </c>
      <c r="S247" s="44">
        <v>3.0144737079375337E-2</v>
      </c>
      <c r="T247" s="44">
        <v>4.7248890375887691E-2</v>
      </c>
      <c r="U247" s="44">
        <v>6.3868903781363076E-2</v>
      </c>
      <c r="V247" s="44">
        <v>8.0769082062662603E-2</v>
      </c>
      <c r="W247" s="44">
        <v>9.7790508521903491E-2</v>
      </c>
      <c r="X247" s="44">
        <v>0.11479738038156008</v>
      </c>
      <c r="Y247" s="44">
        <v>0.1332202173313711</v>
      </c>
      <c r="Z247" s="44">
        <v>0.15129272671793811</v>
      </c>
      <c r="AA247" s="44">
        <v>0.16917581938716694</v>
      </c>
      <c r="AB247" s="44">
        <v>0.18865236088123113</v>
      </c>
      <c r="AC247" s="44">
        <v>0.2069333575335148</v>
      </c>
      <c r="AD247" s="44">
        <v>0.22547516986593502</v>
      </c>
      <c r="AE247" s="44">
        <v>0.24446570924321273</v>
      </c>
      <c r="AF247" s="44">
        <v>0.26443658920036028</v>
      </c>
      <c r="AG247" s="44">
        <v>0.28362198315884546</v>
      </c>
      <c r="AH247" s="44">
        <v>0.30426287516241579</v>
      </c>
      <c r="AI247" s="44">
        <v>0.32491972406168201</v>
      </c>
      <c r="AJ247" s="44">
        <v>0.34376059222704725</v>
      </c>
      <c r="AK247" s="44">
        <v>0.36461464439840374</v>
      </c>
      <c r="AL247" s="44">
        <v>0.38511123317228291</v>
      </c>
      <c r="AM247" s="44">
        <v>0.40683424569526361</v>
      </c>
      <c r="AN247" s="44">
        <v>0.42712248819539184</v>
      </c>
      <c r="AO247" s="44">
        <v>0.45046369133525022</v>
      </c>
      <c r="AP247" s="44">
        <v>0.47703997279579735</v>
      </c>
      <c r="AQ247" s="44">
        <v>0.50221305189948517</v>
      </c>
      <c r="AR247" s="44">
        <v>0.53022001546940944</v>
      </c>
      <c r="AS247" s="44">
        <v>0.56282413487173621</v>
      </c>
      <c r="AT247" s="44">
        <v>0.61922457638395501</v>
      </c>
      <c r="AU247" s="44">
        <v>0.66109098616479556</v>
      </c>
      <c r="AV247" s="44">
        <v>0.69886139327143892</v>
      </c>
      <c r="AW247" s="44">
        <v>0.74286550548335717</v>
      </c>
      <c r="AX247" s="44">
        <v>0.79386218738939229</v>
      </c>
      <c r="AY247" s="44">
        <v>0.84230953051624069</v>
      </c>
      <c r="AZ247" s="44">
        <v>0.90163831107047276</v>
      </c>
    </row>
    <row r="248" spans="1:52" x14ac:dyDescent="0.25">
      <c r="A248" s="64" t="s">
        <v>122</v>
      </c>
      <c r="B248" s="44">
        <v>0</v>
      </c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3.2801521047796358E-7</v>
      </c>
      <c r="S248" s="44">
        <v>8.793999121085532E-7</v>
      </c>
      <c r="T248" s="44">
        <v>1.7429835500466979E-6</v>
      </c>
      <c r="U248" s="44">
        <v>2.9685033890788189E-6</v>
      </c>
      <c r="V248" s="44">
        <v>4.7752337905193197E-6</v>
      </c>
      <c r="W248" s="44">
        <v>7.4323764919607562E-6</v>
      </c>
      <c r="X248" s="44">
        <v>1.1259395782906885E-5</v>
      </c>
      <c r="Y248" s="44">
        <v>1.7271176007127036E-5</v>
      </c>
      <c r="Z248" s="44">
        <v>2.57947581246354E-5</v>
      </c>
      <c r="AA248" s="44">
        <v>3.7833418957716937E-5</v>
      </c>
      <c r="AB248" s="44">
        <v>5.6735702315738502E-5</v>
      </c>
      <c r="AC248" s="44">
        <v>8.1929290785560637E-5</v>
      </c>
      <c r="AD248" s="44">
        <v>1.1882103186535713E-4</v>
      </c>
      <c r="AE248" s="44">
        <v>1.716555363432275E-4</v>
      </c>
      <c r="AF248" s="44">
        <v>2.5001993015431472E-4</v>
      </c>
      <c r="AG248" s="44">
        <v>3.5440999397348688E-4</v>
      </c>
      <c r="AH248" s="44">
        <v>5.1120700815219784E-4</v>
      </c>
      <c r="AI248" s="44">
        <v>7.2442681171928762E-4</v>
      </c>
      <c r="AJ248" s="44">
        <v>9.9929873495387773E-4</v>
      </c>
      <c r="AK248" s="44">
        <v>1.4070207286887083E-3</v>
      </c>
      <c r="AL248" s="44">
        <v>1.9500688385385189E-3</v>
      </c>
      <c r="AM248" s="44">
        <v>2.6938188024615275E-3</v>
      </c>
      <c r="AN248" s="44">
        <v>3.6565104179377126E-3</v>
      </c>
      <c r="AO248" s="44">
        <v>5.0742497106020306E-3</v>
      </c>
      <c r="AP248" s="44">
        <v>7.1738487663727847E-3</v>
      </c>
      <c r="AQ248" s="44">
        <v>9.7714180438423157E-3</v>
      </c>
      <c r="AR248" s="44">
        <v>1.3245609331224274E-2</v>
      </c>
      <c r="AS248" s="44">
        <v>1.8417128247528142E-2</v>
      </c>
      <c r="AT248" s="44">
        <v>2.908758633676858E-2</v>
      </c>
      <c r="AU248" s="44">
        <v>3.866101594416408E-2</v>
      </c>
      <c r="AV248" s="44">
        <v>4.9405817069356102E-2</v>
      </c>
      <c r="AW248" s="44">
        <v>6.3386705978634716E-2</v>
      </c>
      <c r="AX248" s="44">
        <v>8.2101019996432462E-2</v>
      </c>
      <c r="AY248" s="44">
        <v>0.10275721554508384</v>
      </c>
      <c r="AZ248" s="44">
        <v>0.13214201018046556</v>
      </c>
    </row>
    <row r="249" spans="1:52" x14ac:dyDescent="0.25">
      <c r="A249" s="64" t="s">
        <v>132</v>
      </c>
      <c r="B249" s="44">
        <v>0</v>
      </c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0</v>
      </c>
      <c r="AC249" s="44">
        <v>0</v>
      </c>
      <c r="AD249" s="44">
        <v>0</v>
      </c>
      <c r="AE249" s="44">
        <v>0</v>
      </c>
      <c r="AF249" s="44">
        <v>0</v>
      </c>
      <c r="AG249" s="44">
        <v>0</v>
      </c>
      <c r="AH249" s="44">
        <v>0</v>
      </c>
      <c r="AI249" s="44">
        <v>0</v>
      </c>
      <c r="AJ249" s="44">
        <v>0</v>
      </c>
      <c r="AK249" s="44">
        <v>0</v>
      </c>
      <c r="AL249" s="44">
        <v>0</v>
      </c>
      <c r="AM249" s="44">
        <v>0</v>
      </c>
      <c r="AN249" s="44">
        <v>0</v>
      </c>
      <c r="AO249" s="44">
        <v>0</v>
      </c>
      <c r="AP249" s="44">
        <v>0</v>
      </c>
      <c r="AQ249" s="44">
        <v>0</v>
      </c>
      <c r="AR249" s="44">
        <v>0</v>
      </c>
      <c r="AS249" s="44">
        <v>0</v>
      </c>
      <c r="AT249" s="44">
        <v>0</v>
      </c>
      <c r="AU249" s="44">
        <v>0</v>
      </c>
      <c r="AV249" s="44">
        <v>0</v>
      </c>
      <c r="AW249" s="44">
        <v>0</v>
      </c>
      <c r="AX249" s="44">
        <v>0</v>
      </c>
      <c r="AY249" s="44">
        <v>0</v>
      </c>
      <c r="AZ249" s="44">
        <v>0</v>
      </c>
    </row>
    <row r="250" spans="1:52" x14ac:dyDescent="0.25">
      <c r="A250" s="64" t="s">
        <v>133</v>
      </c>
      <c r="B250" s="44">
        <v>0</v>
      </c>
      <c r="C250" s="44">
        <v>0</v>
      </c>
      <c r="D250" s="44">
        <v>0</v>
      </c>
      <c r="E250" s="44">
        <v>0</v>
      </c>
      <c r="F250" s="44">
        <v>0</v>
      </c>
      <c r="G250" s="44">
        <v>0</v>
      </c>
      <c r="H250" s="44">
        <v>0</v>
      </c>
      <c r="I250" s="44">
        <v>0</v>
      </c>
      <c r="J250" s="44">
        <v>0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4">
        <v>0</v>
      </c>
      <c r="AD250" s="44">
        <v>0</v>
      </c>
      <c r="AE250" s="44">
        <v>0</v>
      </c>
      <c r="AF250" s="44">
        <v>0</v>
      </c>
      <c r="AG250" s="44">
        <v>0</v>
      </c>
      <c r="AH250" s="44">
        <v>0</v>
      </c>
      <c r="AI250" s="44">
        <v>0</v>
      </c>
      <c r="AJ250" s="44">
        <v>0</v>
      </c>
      <c r="AK250" s="44">
        <v>0</v>
      </c>
      <c r="AL250" s="44">
        <v>0</v>
      </c>
      <c r="AM250" s="44">
        <v>0</v>
      </c>
      <c r="AN250" s="44">
        <v>0</v>
      </c>
      <c r="AO250" s="44">
        <v>0</v>
      </c>
      <c r="AP250" s="44">
        <v>0</v>
      </c>
      <c r="AQ250" s="44">
        <v>0</v>
      </c>
      <c r="AR250" s="44">
        <v>0</v>
      </c>
      <c r="AS250" s="44">
        <v>0</v>
      </c>
      <c r="AT250" s="44">
        <v>0</v>
      </c>
      <c r="AU250" s="44">
        <v>0</v>
      </c>
      <c r="AV250" s="44">
        <v>0</v>
      </c>
      <c r="AW250" s="44">
        <v>0</v>
      </c>
      <c r="AX250" s="44">
        <v>0</v>
      </c>
      <c r="AY250" s="44">
        <v>0</v>
      </c>
      <c r="AZ250" s="44">
        <v>0</v>
      </c>
    </row>
    <row r="251" spans="1:52" x14ac:dyDescent="0.25">
      <c r="A251" s="65" t="s">
        <v>134</v>
      </c>
      <c r="B251" s="46">
        <v>0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>
        <v>0</v>
      </c>
      <c r="AC251" s="46">
        <v>0</v>
      </c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>
        <v>0</v>
      </c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41EA-77C1-4422-A0C6-4B85DD79021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14" activePane="bottomRight" state="frozen"/>
      <selection activeCell="B2" sqref="B2"/>
      <selection pane="topRight" activeCell="B2" sqref="B2"/>
      <selection pane="bottomLeft" activeCell="B2" sqref="B2"/>
      <selection pane="bottomRight" activeCell="AZ262" sqref="AZ262"/>
    </sheetView>
  </sheetViews>
  <sheetFormatPr baseColWidth="10" defaultColWidth="9.140625" defaultRowHeight="11.25" x14ac:dyDescent="0.25"/>
  <cols>
    <col min="1" max="1" width="50.7109375" style="33" customWidth="1"/>
    <col min="2" max="18" width="9.7109375" style="33" hidden="1" customWidth="1"/>
    <col min="19" max="19" width="9.7109375" style="33" customWidth="1"/>
    <col min="20" max="51" width="9.7109375" style="33" hidden="1" customWidth="1"/>
    <col min="52" max="52" width="9.7109375" style="33" customWidth="1"/>
    <col min="53" max="16384" width="9.140625" style="33"/>
  </cols>
  <sheetData>
    <row r="1" spans="1:52" ht="13.5" thickBot="1" x14ac:dyDescent="0.3">
      <c r="A1" s="31" t="s">
        <v>139</v>
      </c>
      <c r="B1" s="32">
        <v>2000</v>
      </c>
      <c r="C1" s="32">
        <v>2001</v>
      </c>
      <c r="D1" s="32">
        <v>2002</v>
      </c>
      <c r="E1" s="32">
        <v>2003</v>
      </c>
      <c r="F1" s="32">
        <v>2004</v>
      </c>
      <c r="G1" s="32">
        <v>2005</v>
      </c>
      <c r="H1" s="32">
        <v>2006</v>
      </c>
      <c r="I1" s="32">
        <v>2007</v>
      </c>
      <c r="J1" s="32">
        <v>2008</v>
      </c>
      <c r="K1" s="32">
        <v>2009</v>
      </c>
      <c r="L1" s="32">
        <v>2010</v>
      </c>
      <c r="M1" s="32">
        <v>2011</v>
      </c>
      <c r="N1" s="32">
        <v>2012</v>
      </c>
      <c r="O1" s="32">
        <v>2013</v>
      </c>
      <c r="P1" s="32">
        <v>2014</v>
      </c>
      <c r="Q1" s="32">
        <v>2015</v>
      </c>
      <c r="R1" s="32">
        <v>2016</v>
      </c>
      <c r="S1" s="32">
        <v>2017</v>
      </c>
      <c r="T1" s="32">
        <v>2018</v>
      </c>
      <c r="U1" s="32">
        <v>2019</v>
      </c>
      <c r="V1" s="32">
        <v>2020</v>
      </c>
      <c r="W1" s="32">
        <v>2021</v>
      </c>
      <c r="X1" s="32">
        <v>2022</v>
      </c>
      <c r="Y1" s="32">
        <v>2023</v>
      </c>
      <c r="Z1" s="32">
        <v>2024</v>
      </c>
      <c r="AA1" s="32">
        <v>2025</v>
      </c>
      <c r="AB1" s="32">
        <v>2026</v>
      </c>
      <c r="AC1" s="32">
        <v>2027</v>
      </c>
      <c r="AD1" s="32">
        <v>2028</v>
      </c>
      <c r="AE1" s="32">
        <v>2029</v>
      </c>
      <c r="AF1" s="32">
        <v>2030</v>
      </c>
      <c r="AG1" s="32">
        <v>2031</v>
      </c>
      <c r="AH1" s="32">
        <v>2032</v>
      </c>
      <c r="AI1" s="32">
        <v>2033</v>
      </c>
      <c r="AJ1" s="32">
        <v>2034</v>
      </c>
      <c r="AK1" s="32">
        <v>2035</v>
      </c>
      <c r="AL1" s="32">
        <v>2036</v>
      </c>
      <c r="AM1" s="32">
        <v>2037</v>
      </c>
      <c r="AN1" s="32">
        <v>2038</v>
      </c>
      <c r="AO1" s="32">
        <v>2039</v>
      </c>
      <c r="AP1" s="32">
        <v>2040</v>
      </c>
      <c r="AQ1" s="32">
        <v>2041</v>
      </c>
      <c r="AR1" s="32">
        <v>2042</v>
      </c>
      <c r="AS1" s="32">
        <v>2043</v>
      </c>
      <c r="AT1" s="32">
        <v>2044</v>
      </c>
      <c r="AU1" s="32">
        <v>2045</v>
      </c>
      <c r="AV1" s="32">
        <v>2046</v>
      </c>
      <c r="AW1" s="32">
        <v>2047</v>
      </c>
      <c r="AX1" s="32">
        <v>2048</v>
      </c>
      <c r="AY1" s="32">
        <v>2049</v>
      </c>
      <c r="AZ1" s="32">
        <v>2050</v>
      </c>
    </row>
    <row r="2" spans="1:52" x14ac:dyDescent="0.25">
      <c r="A2" s="34"/>
    </row>
    <row r="3" spans="1:52" x14ac:dyDescent="0.25">
      <c r="A3" s="35" t="s">
        <v>140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</row>
    <row r="4" spans="1:52" x14ac:dyDescent="0.25">
      <c r="A4" s="37" t="s">
        <v>81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x14ac:dyDescent="0.25">
      <c r="A5" s="39" t="s">
        <v>82</v>
      </c>
      <c r="B5" s="40"/>
      <c r="C5" s="40">
        <v>20869836</v>
      </c>
      <c r="D5" s="40">
        <v>20074109</v>
      </c>
      <c r="E5" s="40">
        <v>20009882</v>
      </c>
      <c r="F5" s="40">
        <v>20720630</v>
      </c>
      <c r="G5" s="40">
        <v>21388661</v>
      </c>
      <c r="H5" s="40">
        <v>22443420</v>
      </c>
      <c r="I5" s="40">
        <v>23268492</v>
      </c>
      <c r="J5" s="40">
        <v>22058854</v>
      </c>
      <c r="K5" s="40">
        <v>19841083</v>
      </c>
      <c r="L5" s="40">
        <v>19107234</v>
      </c>
      <c r="M5" s="40">
        <v>18892430</v>
      </c>
      <c r="N5" s="40">
        <v>17623362</v>
      </c>
      <c r="O5" s="40">
        <v>17903058</v>
      </c>
      <c r="P5" s="40">
        <v>18707667</v>
      </c>
      <c r="Q5" s="40">
        <v>20815237</v>
      </c>
      <c r="R5" s="40">
        <v>21365376</v>
      </c>
      <c r="S5" s="40">
        <v>22790564</v>
      </c>
      <c r="T5" s="40">
        <v>23636628</v>
      </c>
      <c r="U5" s="40">
        <v>24824383</v>
      </c>
      <c r="V5" s="40">
        <v>25623171</v>
      </c>
      <c r="W5" s="40">
        <v>27068854</v>
      </c>
      <c r="X5" s="40">
        <v>28389388</v>
      </c>
      <c r="Y5" s="40">
        <v>28968553</v>
      </c>
      <c r="Z5" s="40">
        <v>29289084</v>
      </c>
      <c r="AA5" s="40">
        <v>29607973</v>
      </c>
      <c r="AB5" s="40">
        <v>29271415</v>
      </c>
      <c r="AC5" s="40">
        <v>29191878</v>
      </c>
      <c r="AD5" s="40">
        <v>29362845</v>
      </c>
      <c r="AE5" s="40">
        <v>29318476</v>
      </c>
      <c r="AF5" s="40">
        <v>29545250</v>
      </c>
      <c r="AG5" s="40">
        <v>29849687</v>
      </c>
      <c r="AH5" s="40">
        <v>30274551</v>
      </c>
      <c r="AI5" s="40">
        <v>30894522</v>
      </c>
      <c r="AJ5" s="40">
        <v>31496359</v>
      </c>
      <c r="AK5" s="40">
        <v>32099168</v>
      </c>
      <c r="AL5" s="40">
        <v>32680059</v>
      </c>
      <c r="AM5" s="40">
        <v>33276805</v>
      </c>
      <c r="AN5" s="40">
        <v>33794408</v>
      </c>
      <c r="AO5" s="40">
        <v>34231832</v>
      </c>
      <c r="AP5" s="40">
        <v>34688584</v>
      </c>
      <c r="AQ5" s="40">
        <v>35155339</v>
      </c>
      <c r="AR5" s="40">
        <v>35589911</v>
      </c>
      <c r="AS5" s="40">
        <v>36039695</v>
      </c>
      <c r="AT5" s="40">
        <v>36538404</v>
      </c>
      <c r="AU5" s="40">
        <v>37084834</v>
      </c>
      <c r="AV5" s="40">
        <v>37602161</v>
      </c>
      <c r="AW5" s="40">
        <v>38094875</v>
      </c>
      <c r="AX5" s="40">
        <v>38623871</v>
      </c>
      <c r="AY5" s="40">
        <v>39185626</v>
      </c>
      <c r="AZ5" s="40">
        <v>39762045</v>
      </c>
    </row>
    <row r="6" spans="1:52" x14ac:dyDescent="0.25">
      <c r="A6" s="41" t="s">
        <v>83</v>
      </c>
      <c r="B6" s="42"/>
      <c r="C6" s="42">
        <v>2289402</v>
      </c>
      <c r="D6" s="42">
        <v>2632014</v>
      </c>
      <c r="E6" s="42">
        <v>2307391</v>
      </c>
      <c r="F6" s="42">
        <v>2341697</v>
      </c>
      <c r="G6" s="42">
        <v>2823246</v>
      </c>
      <c r="H6" s="42">
        <v>3046514</v>
      </c>
      <c r="I6" s="42">
        <v>3061977</v>
      </c>
      <c r="J6" s="42">
        <v>3366691</v>
      </c>
      <c r="K6" s="42">
        <v>2473581</v>
      </c>
      <c r="L6" s="42">
        <v>2062910</v>
      </c>
      <c r="M6" s="42">
        <v>2071624</v>
      </c>
      <c r="N6" s="42">
        <v>1731038</v>
      </c>
      <c r="O6" s="42">
        <v>1870592</v>
      </c>
      <c r="P6" s="42">
        <v>2084896</v>
      </c>
      <c r="Q6" s="42">
        <v>2031962</v>
      </c>
      <c r="R6" s="42">
        <v>2963513</v>
      </c>
      <c r="S6" s="42">
        <v>3158006</v>
      </c>
      <c r="T6" s="42">
        <v>3335023</v>
      </c>
      <c r="U6" s="42">
        <v>3472292</v>
      </c>
      <c r="V6" s="42">
        <v>3587256</v>
      </c>
      <c r="W6" s="42">
        <v>3674552</v>
      </c>
      <c r="X6" s="42">
        <v>3817430</v>
      </c>
      <c r="Y6" s="42">
        <v>3907834</v>
      </c>
      <c r="Z6" s="42">
        <v>3924663</v>
      </c>
      <c r="AA6" s="42">
        <v>3974832</v>
      </c>
      <c r="AB6" s="42">
        <v>3877419</v>
      </c>
      <c r="AC6" s="42">
        <v>3783596</v>
      </c>
      <c r="AD6" s="42">
        <v>3746441</v>
      </c>
      <c r="AE6" s="42">
        <v>3758825</v>
      </c>
      <c r="AF6" s="42">
        <v>3836741</v>
      </c>
      <c r="AG6" s="42">
        <v>3946544</v>
      </c>
      <c r="AH6" s="42">
        <v>4078803</v>
      </c>
      <c r="AI6" s="42">
        <v>4212921</v>
      </c>
      <c r="AJ6" s="42">
        <v>4385560</v>
      </c>
      <c r="AK6" s="42">
        <v>4570070</v>
      </c>
      <c r="AL6" s="42">
        <v>4765914</v>
      </c>
      <c r="AM6" s="42">
        <v>5015306</v>
      </c>
      <c r="AN6" s="42">
        <v>5216876</v>
      </c>
      <c r="AO6" s="42">
        <v>5404046</v>
      </c>
      <c r="AP6" s="42">
        <v>5581869</v>
      </c>
      <c r="AQ6" s="42">
        <v>5775387</v>
      </c>
      <c r="AR6" s="42">
        <v>5987088</v>
      </c>
      <c r="AS6" s="42">
        <v>6224216</v>
      </c>
      <c r="AT6" s="42">
        <v>6518841</v>
      </c>
      <c r="AU6" s="42">
        <v>6797383</v>
      </c>
      <c r="AV6" s="42">
        <v>7091655</v>
      </c>
      <c r="AW6" s="42">
        <v>7410973</v>
      </c>
      <c r="AX6" s="42">
        <v>7746097</v>
      </c>
      <c r="AY6" s="42">
        <v>8107963</v>
      </c>
      <c r="AZ6" s="42">
        <v>8501141</v>
      </c>
    </row>
    <row r="7" spans="1:52" x14ac:dyDescent="0.25">
      <c r="A7" s="43" t="s">
        <v>84</v>
      </c>
      <c r="B7" s="44"/>
      <c r="C7" s="44">
        <v>18521813</v>
      </c>
      <c r="D7" s="44">
        <v>17388835</v>
      </c>
      <c r="E7" s="44">
        <v>17649925</v>
      </c>
      <c r="F7" s="44">
        <v>18320870</v>
      </c>
      <c r="G7" s="44">
        <v>18511686</v>
      </c>
      <c r="H7" s="44">
        <v>19334425</v>
      </c>
      <c r="I7" s="44">
        <v>20144889</v>
      </c>
      <c r="J7" s="44">
        <v>18629316</v>
      </c>
      <c r="K7" s="44">
        <v>17316596</v>
      </c>
      <c r="L7" s="44">
        <v>16996810</v>
      </c>
      <c r="M7" s="44">
        <v>16771608</v>
      </c>
      <c r="N7" s="44">
        <v>15847684</v>
      </c>
      <c r="O7" s="44">
        <v>15983455</v>
      </c>
      <c r="P7" s="44">
        <v>16565850</v>
      </c>
      <c r="Q7" s="44">
        <v>18714984</v>
      </c>
      <c r="R7" s="44">
        <v>18346900</v>
      </c>
      <c r="S7" s="44">
        <v>19562418</v>
      </c>
      <c r="T7" s="44">
        <v>20227760</v>
      </c>
      <c r="U7" s="44">
        <v>21275972</v>
      </c>
      <c r="V7" s="44">
        <v>21957902</v>
      </c>
      <c r="W7" s="44">
        <v>23314325</v>
      </c>
      <c r="X7" s="44">
        <v>24491766</v>
      </c>
      <c r="Y7" s="44">
        <v>24978410</v>
      </c>
      <c r="Z7" s="44">
        <v>25280751</v>
      </c>
      <c r="AA7" s="44">
        <v>25548270</v>
      </c>
      <c r="AB7" s="44">
        <v>25308521</v>
      </c>
      <c r="AC7" s="44">
        <v>25321733</v>
      </c>
      <c r="AD7" s="44">
        <v>25527745</v>
      </c>
      <c r="AE7" s="44">
        <v>25468932</v>
      </c>
      <c r="AF7" s="44">
        <v>25615485</v>
      </c>
      <c r="AG7" s="44">
        <v>25808093</v>
      </c>
      <c r="AH7" s="44">
        <v>26098812</v>
      </c>
      <c r="AI7" s="44">
        <v>26582530</v>
      </c>
      <c r="AJ7" s="44">
        <v>27008862</v>
      </c>
      <c r="AK7" s="44">
        <v>27425762</v>
      </c>
      <c r="AL7" s="44">
        <v>27809372</v>
      </c>
      <c r="AM7" s="44">
        <v>28154907</v>
      </c>
      <c r="AN7" s="44">
        <v>28469325</v>
      </c>
      <c r="AO7" s="44">
        <v>28717750</v>
      </c>
      <c r="AP7" s="44">
        <v>28994006</v>
      </c>
      <c r="AQ7" s="44">
        <v>29265269</v>
      </c>
      <c r="AR7" s="44">
        <v>29486177</v>
      </c>
      <c r="AS7" s="44">
        <v>29696801</v>
      </c>
      <c r="AT7" s="44">
        <v>29898708</v>
      </c>
      <c r="AU7" s="44">
        <v>30164500</v>
      </c>
      <c r="AV7" s="44">
        <v>30385395</v>
      </c>
      <c r="AW7" s="44">
        <v>30556478</v>
      </c>
      <c r="AX7" s="44">
        <v>30747872</v>
      </c>
      <c r="AY7" s="44">
        <v>30945629</v>
      </c>
      <c r="AZ7" s="44">
        <v>31126611</v>
      </c>
    </row>
    <row r="8" spans="1:52" x14ac:dyDescent="0.25">
      <c r="A8" s="43" t="s">
        <v>85</v>
      </c>
      <c r="B8" s="44"/>
      <c r="C8" s="44">
        <v>58621</v>
      </c>
      <c r="D8" s="44">
        <v>53260</v>
      </c>
      <c r="E8" s="44">
        <v>52566</v>
      </c>
      <c r="F8" s="44">
        <v>58063</v>
      </c>
      <c r="G8" s="44">
        <v>53729</v>
      </c>
      <c r="H8" s="44">
        <v>62481</v>
      </c>
      <c r="I8" s="44">
        <v>61626</v>
      </c>
      <c r="J8" s="44">
        <v>62847</v>
      </c>
      <c r="K8" s="44">
        <v>50906</v>
      </c>
      <c r="L8" s="44">
        <v>47514</v>
      </c>
      <c r="M8" s="44">
        <v>49198</v>
      </c>
      <c r="N8" s="44">
        <v>44640</v>
      </c>
      <c r="O8" s="44">
        <v>49011</v>
      </c>
      <c r="P8" s="44">
        <v>56921</v>
      </c>
      <c r="Q8" s="44">
        <v>68291</v>
      </c>
      <c r="R8" s="44">
        <v>54963</v>
      </c>
      <c r="S8" s="44">
        <v>70140</v>
      </c>
      <c r="T8" s="44">
        <v>73845</v>
      </c>
      <c r="U8" s="44">
        <v>76119</v>
      </c>
      <c r="V8" s="44">
        <v>78013</v>
      </c>
      <c r="W8" s="44">
        <v>79977</v>
      </c>
      <c r="X8" s="44">
        <v>80192</v>
      </c>
      <c r="Y8" s="44">
        <v>82309</v>
      </c>
      <c r="Z8" s="44">
        <v>83670</v>
      </c>
      <c r="AA8" s="44">
        <v>84871</v>
      </c>
      <c r="AB8" s="44">
        <v>85475</v>
      </c>
      <c r="AC8" s="44">
        <v>86549</v>
      </c>
      <c r="AD8" s="44">
        <v>88659</v>
      </c>
      <c r="AE8" s="44">
        <v>90719</v>
      </c>
      <c r="AF8" s="44">
        <v>93024</v>
      </c>
      <c r="AG8" s="44">
        <v>95050</v>
      </c>
      <c r="AH8" s="44">
        <v>96936</v>
      </c>
      <c r="AI8" s="44">
        <v>99071</v>
      </c>
      <c r="AJ8" s="44">
        <v>101937</v>
      </c>
      <c r="AK8" s="44">
        <v>103336</v>
      </c>
      <c r="AL8" s="44">
        <v>104773</v>
      </c>
      <c r="AM8" s="44">
        <v>106592</v>
      </c>
      <c r="AN8" s="44">
        <v>108207</v>
      </c>
      <c r="AO8" s="44">
        <v>110036</v>
      </c>
      <c r="AP8" s="44">
        <v>112709</v>
      </c>
      <c r="AQ8" s="44">
        <v>114683</v>
      </c>
      <c r="AR8" s="44">
        <v>116646</v>
      </c>
      <c r="AS8" s="44">
        <v>118678</v>
      </c>
      <c r="AT8" s="44">
        <v>120855</v>
      </c>
      <c r="AU8" s="44">
        <v>122951</v>
      </c>
      <c r="AV8" s="44">
        <v>125111</v>
      </c>
      <c r="AW8" s="44">
        <v>127424</v>
      </c>
      <c r="AX8" s="44">
        <v>129902</v>
      </c>
      <c r="AY8" s="44">
        <v>132034</v>
      </c>
      <c r="AZ8" s="44">
        <v>134293</v>
      </c>
    </row>
    <row r="9" spans="1:52" x14ac:dyDescent="0.25">
      <c r="A9" s="39" t="s">
        <v>86</v>
      </c>
      <c r="B9" s="40"/>
      <c r="C9" s="40">
        <v>439</v>
      </c>
      <c r="D9" s="40">
        <v>575</v>
      </c>
      <c r="E9" s="40">
        <v>943.5</v>
      </c>
      <c r="F9" s="40">
        <v>605</v>
      </c>
      <c r="G9" s="40">
        <v>436</v>
      </c>
      <c r="H9" s="40">
        <v>441</v>
      </c>
      <c r="I9" s="40">
        <v>460</v>
      </c>
      <c r="J9" s="40">
        <v>645</v>
      </c>
      <c r="K9" s="40">
        <v>362.5</v>
      </c>
      <c r="L9" s="40">
        <v>450</v>
      </c>
      <c r="M9" s="40">
        <v>443</v>
      </c>
      <c r="N9" s="40">
        <v>532</v>
      </c>
      <c r="O9" s="40">
        <v>333.5</v>
      </c>
      <c r="P9" s="40">
        <v>342</v>
      </c>
      <c r="Q9" s="40">
        <v>249</v>
      </c>
      <c r="R9" s="40">
        <v>2255.7057535061131</v>
      </c>
      <c r="S9" s="40">
        <v>2461.0083413942621</v>
      </c>
      <c r="T9" s="40">
        <v>2409.3373525360871</v>
      </c>
      <c r="U9" s="40">
        <v>2314.6896594443479</v>
      </c>
      <c r="V9" s="40">
        <v>2183.0466696536978</v>
      </c>
      <c r="W9" s="40">
        <v>2122.0066792503799</v>
      </c>
      <c r="X9" s="40">
        <v>2033.4060549264548</v>
      </c>
      <c r="Y9" s="40">
        <v>2013.0560630765094</v>
      </c>
      <c r="Z9" s="40">
        <v>1956.5492761021001</v>
      </c>
      <c r="AA9" s="40">
        <v>1912.5110686818443</v>
      </c>
      <c r="AB9" s="40">
        <v>1888.5890710752415</v>
      </c>
      <c r="AC9" s="40">
        <v>1875.7193230130583</v>
      </c>
      <c r="AD9" s="40">
        <v>1806.9205376110988</v>
      </c>
      <c r="AE9" s="40">
        <v>1806.9263537770566</v>
      </c>
      <c r="AF9" s="40">
        <v>1765.2323961908305</v>
      </c>
      <c r="AG9" s="40">
        <v>2933.354300110801</v>
      </c>
      <c r="AH9" s="40">
        <v>1459.058405140988</v>
      </c>
      <c r="AI9" s="40">
        <v>1542.4881601082866</v>
      </c>
      <c r="AJ9" s="40">
        <v>1594.6420158754786</v>
      </c>
      <c r="AK9" s="40">
        <v>1673.2206064914224</v>
      </c>
      <c r="AL9" s="40">
        <v>1738.9931343311393</v>
      </c>
      <c r="AM9" s="40">
        <v>1805.4050807920555</v>
      </c>
      <c r="AN9" s="40">
        <v>1865.2981072755254</v>
      </c>
      <c r="AO9" s="40">
        <v>1935.5784571991712</v>
      </c>
      <c r="AP9" s="40">
        <v>1929.5578669031618</v>
      </c>
      <c r="AQ9" s="40">
        <v>1933.6092759707915</v>
      </c>
      <c r="AR9" s="40">
        <v>1974.6513196517542</v>
      </c>
      <c r="AS9" s="40">
        <v>1984.6829415884265</v>
      </c>
      <c r="AT9" s="40">
        <v>2017.7370698142824</v>
      </c>
      <c r="AU9" s="40">
        <v>2005.6202222454635</v>
      </c>
      <c r="AV9" s="40">
        <v>2050.6173797743818</v>
      </c>
      <c r="AW9" s="40">
        <v>2157.3827359067163</v>
      </c>
      <c r="AX9" s="40">
        <v>2188.5087202727454</v>
      </c>
      <c r="AY9" s="40">
        <v>2197.4293973716449</v>
      </c>
      <c r="AZ9" s="40">
        <v>2225.0189882239365</v>
      </c>
    </row>
    <row r="10" spans="1:52" x14ac:dyDescent="0.25">
      <c r="A10" s="41" t="s">
        <v>87</v>
      </c>
      <c r="B10" s="42"/>
      <c r="C10" s="42">
        <v>282.5</v>
      </c>
      <c r="D10" s="42">
        <v>376.5</v>
      </c>
      <c r="E10" s="42">
        <v>522.5</v>
      </c>
      <c r="F10" s="42">
        <v>336</v>
      </c>
      <c r="G10" s="42">
        <v>281.5</v>
      </c>
      <c r="H10" s="42">
        <v>196.5</v>
      </c>
      <c r="I10" s="42">
        <v>203</v>
      </c>
      <c r="J10" s="42">
        <v>279.5</v>
      </c>
      <c r="K10" s="42">
        <v>149.5</v>
      </c>
      <c r="L10" s="42">
        <v>223.5</v>
      </c>
      <c r="M10" s="42">
        <v>267</v>
      </c>
      <c r="N10" s="42">
        <v>242</v>
      </c>
      <c r="O10" s="42">
        <v>220.5</v>
      </c>
      <c r="P10" s="42">
        <v>199.5</v>
      </c>
      <c r="Q10" s="42">
        <v>137.5</v>
      </c>
      <c r="R10" s="42">
        <v>973.94361810510793</v>
      </c>
      <c r="S10" s="42">
        <v>1119.1134664740321</v>
      </c>
      <c r="T10" s="42">
        <v>1083.655799043024</v>
      </c>
      <c r="U10" s="42">
        <v>1041.2157531482146</v>
      </c>
      <c r="V10" s="42">
        <v>975.32311578688905</v>
      </c>
      <c r="W10" s="42">
        <v>949.62458314697574</v>
      </c>
      <c r="X10" s="42">
        <v>914.64834149014337</v>
      </c>
      <c r="Y10" s="42">
        <v>895.79827951094035</v>
      </c>
      <c r="Z10" s="42">
        <v>865.20766877261121</v>
      </c>
      <c r="AA10" s="42">
        <v>840.72721306774474</v>
      </c>
      <c r="AB10" s="42">
        <v>838.40514921207762</v>
      </c>
      <c r="AC10" s="42">
        <v>833.772743061146</v>
      </c>
      <c r="AD10" s="42">
        <v>784.12474281121945</v>
      </c>
      <c r="AE10" s="42">
        <v>794.24522004971527</v>
      </c>
      <c r="AF10" s="42">
        <v>757.47808281729601</v>
      </c>
      <c r="AG10" s="42">
        <v>1317.6251048558515</v>
      </c>
      <c r="AH10" s="42">
        <v>606.23514312721136</v>
      </c>
      <c r="AI10" s="42">
        <v>640.48263954852439</v>
      </c>
      <c r="AJ10" s="42">
        <v>660.96366707430127</v>
      </c>
      <c r="AK10" s="42">
        <v>689.01643668103884</v>
      </c>
      <c r="AL10" s="42">
        <v>714.04568947364862</v>
      </c>
      <c r="AM10" s="42">
        <v>736.60384813709925</v>
      </c>
      <c r="AN10" s="42">
        <v>779.90278521808909</v>
      </c>
      <c r="AO10" s="42">
        <v>808.55772724033568</v>
      </c>
      <c r="AP10" s="42">
        <v>801.18737063918479</v>
      </c>
      <c r="AQ10" s="42">
        <v>782.08645757844613</v>
      </c>
      <c r="AR10" s="42">
        <v>781.3423483730578</v>
      </c>
      <c r="AS10" s="42">
        <v>770.30162559137125</v>
      </c>
      <c r="AT10" s="42">
        <v>793.15513843392091</v>
      </c>
      <c r="AU10" s="42">
        <v>756.41620157918851</v>
      </c>
      <c r="AV10" s="42">
        <v>771.91097254659235</v>
      </c>
      <c r="AW10" s="42">
        <v>832.11670595029864</v>
      </c>
      <c r="AX10" s="42">
        <v>849.70706715908193</v>
      </c>
      <c r="AY10" s="42">
        <v>850.23920311841721</v>
      </c>
      <c r="AZ10" s="42">
        <v>862.46614909077505</v>
      </c>
    </row>
    <row r="11" spans="1:52" x14ac:dyDescent="0.25">
      <c r="A11" s="43" t="s">
        <v>88</v>
      </c>
      <c r="B11" s="44"/>
      <c r="C11" s="44">
        <v>38.5</v>
      </c>
      <c r="D11" s="44">
        <v>19</v>
      </c>
      <c r="E11" s="44">
        <v>25</v>
      </c>
      <c r="F11" s="44">
        <v>32</v>
      </c>
      <c r="G11" s="44">
        <v>25.5</v>
      </c>
      <c r="H11" s="44">
        <v>18</v>
      </c>
      <c r="I11" s="44">
        <v>25</v>
      </c>
      <c r="J11" s="44">
        <v>54.5</v>
      </c>
      <c r="K11" s="44">
        <v>50.5</v>
      </c>
      <c r="L11" s="44">
        <v>13</v>
      </c>
      <c r="M11" s="44">
        <v>19</v>
      </c>
      <c r="N11" s="44">
        <v>5</v>
      </c>
      <c r="O11" s="44">
        <v>12</v>
      </c>
      <c r="P11" s="44">
        <v>4</v>
      </c>
      <c r="Q11" s="44">
        <v>10</v>
      </c>
      <c r="R11" s="44">
        <v>39.571068873421225</v>
      </c>
      <c r="S11" s="44">
        <v>67.155693240100646</v>
      </c>
      <c r="T11" s="44">
        <v>64.179194317930737</v>
      </c>
      <c r="U11" s="44">
        <v>68.547732870655906</v>
      </c>
      <c r="V11" s="44">
        <v>70.405581286381221</v>
      </c>
      <c r="W11" s="44">
        <v>68.64422060351842</v>
      </c>
      <c r="X11" s="44">
        <v>73.134979380932634</v>
      </c>
      <c r="Y11" s="44">
        <v>70.13372724160638</v>
      </c>
      <c r="Z11" s="44">
        <v>59.268231315967725</v>
      </c>
      <c r="AA11" s="44">
        <v>68.83793438232793</v>
      </c>
      <c r="AB11" s="44">
        <v>70.973362474670921</v>
      </c>
      <c r="AC11" s="44">
        <v>77.637082246801086</v>
      </c>
      <c r="AD11" s="44">
        <v>75.695889539960888</v>
      </c>
      <c r="AE11" s="44">
        <v>70.572319990622972</v>
      </c>
      <c r="AF11" s="44">
        <v>64.387500538919738</v>
      </c>
      <c r="AG11" s="44">
        <v>90.480037099335476</v>
      </c>
      <c r="AH11" s="44">
        <v>63.465500269478589</v>
      </c>
      <c r="AI11" s="44">
        <v>64.327500450513668</v>
      </c>
      <c r="AJ11" s="44">
        <v>61.877615876175419</v>
      </c>
      <c r="AK11" s="44">
        <v>66.627739240400444</v>
      </c>
      <c r="AL11" s="44">
        <v>66.245807535891089</v>
      </c>
      <c r="AM11" s="44">
        <v>68.349112898476562</v>
      </c>
      <c r="AN11" s="44">
        <v>74.832314430348362</v>
      </c>
      <c r="AO11" s="44">
        <v>66.674360347310611</v>
      </c>
      <c r="AP11" s="44">
        <v>62.296308114718805</v>
      </c>
      <c r="AQ11" s="44">
        <v>65.509203088097664</v>
      </c>
      <c r="AR11" s="44">
        <v>67.929268942857959</v>
      </c>
      <c r="AS11" s="44">
        <v>69.749375147811676</v>
      </c>
      <c r="AT11" s="44">
        <v>66.212964533328417</v>
      </c>
      <c r="AU11" s="44">
        <v>64.330398787945768</v>
      </c>
      <c r="AV11" s="44">
        <v>73.955050374859766</v>
      </c>
      <c r="AW11" s="44">
        <v>70.597929398900504</v>
      </c>
      <c r="AX11" s="44">
        <v>75.608981020907351</v>
      </c>
      <c r="AY11" s="44">
        <v>79.311876179273639</v>
      </c>
      <c r="AZ11" s="44">
        <v>82.468296353325684</v>
      </c>
    </row>
    <row r="12" spans="1:52" x14ac:dyDescent="0.25">
      <c r="A12" s="43" t="s">
        <v>89</v>
      </c>
      <c r="B12" s="44"/>
      <c r="C12" s="44">
        <v>118</v>
      </c>
      <c r="D12" s="44">
        <v>179.5</v>
      </c>
      <c r="E12" s="44">
        <v>396</v>
      </c>
      <c r="F12" s="44">
        <v>237</v>
      </c>
      <c r="G12" s="44">
        <v>129</v>
      </c>
      <c r="H12" s="44">
        <v>226.5</v>
      </c>
      <c r="I12" s="44">
        <v>232</v>
      </c>
      <c r="J12" s="44">
        <v>311</v>
      </c>
      <c r="K12" s="44">
        <v>162.5</v>
      </c>
      <c r="L12" s="44">
        <v>213.5</v>
      </c>
      <c r="M12" s="44">
        <v>157</v>
      </c>
      <c r="N12" s="44">
        <v>285</v>
      </c>
      <c r="O12" s="44">
        <v>101</v>
      </c>
      <c r="P12" s="44">
        <v>138.5</v>
      </c>
      <c r="Q12" s="44">
        <v>101.5</v>
      </c>
      <c r="R12" s="44">
        <v>1242.1910665275836</v>
      </c>
      <c r="S12" s="44">
        <v>1274.7391816801291</v>
      </c>
      <c r="T12" s="44">
        <v>1261.5023591751324</v>
      </c>
      <c r="U12" s="44">
        <v>1204.9261734254774</v>
      </c>
      <c r="V12" s="44">
        <v>1137.3179725804273</v>
      </c>
      <c r="W12" s="44">
        <v>1103.7378754998856</v>
      </c>
      <c r="X12" s="44">
        <v>1045.6227340553787</v>
      </c>
      <c r="Y12" s="44">
        <v>1047.1240563239628</v>
      </c>
      <c r="Z12" s="44">
        <v>1032.0733760135213</v>
      </c>
      <c r="AA12" s="44">
        <v>1002.9459212317718</v>
      </c>
      <c r="AB12" s="44">
        <v>979.21055938849292</v>
      </c>
      <c r="AC12" s="44">
        <v>964.3094977051112</v>
      </c>
      <c r="AD12" s="44">
        <v>947.09990525991839</v>
      </c>
      <c r="AE12" s="44">
        <v>942.10881373671839</v>
      </c>
      <c r="AF12" s="44">
        <v>943.36681283461462</v>
      </c>
      <c r="AG12" s="44">
        <v>1525.2491581556142</v>
      </c>
      <c r="AH12" s="44">
        <v>789.35776174429805</v>
      </c>
      <c r="AI12" s="44">
        <v>837.67802010924845</v>
      </c>
      <c r="AJ12" s="44">
        <v>871.80073292500174</v>
      </c>
      <c r="AK12" s="44">
        <v>917.57643056998313</v>
      </c>
      <c r="AL12" s="44">
        <v>958.70163732159961</v>
      </c>
      <c r="AM12" s="44">
        <v>1000.4521197564798</v>
      </c>
      <c r="AN12" s="44">
        <v>1010.5630076270879</v>
      </c>
      <c r="AO12" s="44">
        <v>1060.3463696115248</v>
      </c>
      <c r="AP12" s="44">
        <v>1066.0741881492581</v>
      </c>
      <c r="AQ12" s="44">
        <v>1086.0136153042477</v>
      </c>
      <c r="AR12" s="44">
        <v>1125.3797023358384</v>
      </c>
      <c r="AS12" s="44">
        <v>1144.6319408492436</v>
      </c>
      <c r="AT12" s="44">
        <v>1158.3689668470331</v>
      </c>
      <c r="AU12" s="44">
        <v>1184.8736218783292</v>
      </c>
      <c r="AV12" s="44">
        <v>1204.7513568529298</v>
      </c>
      <c r="AW12" s="44">
        <v>1254.6681005575169</v>
      </c>
      <c r="AX12" s="44">
        <v>1263.1926720927561</v>
      </c>
      <c r="AY12" s="44">
        <v>1267.878318073954</v>
      </c>
      <c r="AZ12" s="44">
        <v>1280.0845427798356</v>
      </c>
    </row>
    <row r="13" spans="1:52" x14ac:dyDescent="0.25">
      <c r="A13" s="39" t="s">
        <v>90</v>
      </c>
      <c r="B13" s="40"/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0">
        <v>0</v>
      </c>
      <c r="AR13" s="40">
        <v>0</v>
      </c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</row>
    <row r="14" spans="1:52" x14ac:dyDescent="0.25">
      <c r="A14" s="41" t="s">
        <v>91</v>
      </c>
      <c r="B14" s="42"/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</row>
    <row r="15" spans="1:52" x14ac:dyDescent="0.25">
      <c r="A15" s="43" t="s">
        <v>92</v>
      </c>
      <c r="B15" s="44"/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</row>
    <row r="16" spans="1:52" x14ac:dyDescent="0.25">
      <c r="A16" s="43" t="s">
        <v>93</v>
      </c>
      <c r="B16" s="44"/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</row>
    <row r="17" spans="1:52" x14ac:dyDescent="0.25">
      <c r="A17" s="37" t="s">
        <v>94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x14ac:dyDescent="0.25">
      <c r="A18" s="39" t="s">
        <v>82</v>
      </c>
      <c r="B18" s="40"/>
      <c r="C18" s="40">
        <v>2726095</v>
      </c>
      <c r="D18" s="40">
        <v>2533857</v>
      </c>
      <c r="E18" s="40">
        <v>2630967</v>
      </c>
      <c r="F18" s="40">
        <v>2900912</v>
      </c>
      <c r="G18" s="40">
        <v>2730471</v>
      </c>
      <c r="H18" s="40">
        <v>3070956</v>
      </c>
      <c r="I18" s="40">
        <v>3787745</v>
      </c>
      <c r="J18" s="40">
        <v>2878864</v>
      </c>
      <c r="K18" s="40">
        <v>2478584</v>
      </c>
      <c r="L18" s="40">
        <v>2709229</v>
      </c>
      <c r="M18" s="40">
        <v>2785522</v>
      </c>
      <c r="N18" s="40">
        <v>2508949</v>
      </c>
      <c r="O18" s="40">
        <v>2914510</v>
      </c>
      <c r="P18" s="40">
        <v>3337403</v>
      </c>
      <c r="Q18" s="40">
        <v>3567459</v>
      </c>
      <c r="R18" s="40">
        <v>3054938</v>
      </c>
      <c r="S18" s="40">
        <v>3517080</v>
      </c>
      <c r="T18" s="40">
        <v>3698620</v>
      </c>
      <c r="U18" s="40">
        <v>3779183</v>
      </c>
      <c r="V18" s="40">
        <v>3903775</v>
      </c>
      <c r="W18" s="40">
        <v>3991324</v>
      </c>
      <c r="X18" s="40">
        <v>4054048</v>
      </c>
      <c r="Y18" s="40">
        <v>4160123</v>
      </c>
      <c r="Z18" s="40">
        <v>4263035</v>
      </c>
      <c r="AA18" s="40">
        <v>4369565</v>
      </c>
      <c r="AB18" s="40">
        <v>4408748</v>
      </c>
      <c r="AC18" s="40">
        <v>4426157</v>
      </c>
      <c r="AD18" s="40">
        <v>4451484</v>
      </c>
      <c r="AE18" s="40">
        <v>4496785</v>
      </c>
      <c r="AF18" s="40">
        <v>4576135</v>
      </c>
      <c r="AG18" s="40">
        <v>4656100</v>
      </c>
      <c r="AH18" s="40">
        <v>4739406</v>
      </c>
      <c r="AI18" s="40">
        <v>4785625</v>
      </c>
      <c r="AJ18" s="40">
        <v>4871496</v>
      </c>
      <c r="AK18" s="40">
        <v>4960394</v>
      </c>
      <c r="AL18" s="40">
        <v>5052535</v>
      </c>
      <c r="AM18" s="40">
        <v>5142789</v>
      </c>
      <c r="AN18" s="40">
        <v>5232715</v>
      </c>
      <c r="AO18" s="40">
        <v>5326070</v>
      </c>
      <c r="AP18" s="40">
        <v>5416959</v>
      </c>
      <c r="AQ18" s="40">
        <v>5516385</v>
      </c>
      <c r="AR18" s="40">
        <v>5621269</v>
      </c>
      <c r="AS18" s="40">
        <v>5723501</v>
      </c>
      <c r="AT18" s="40">
        <v>5832510</v>
      </c>
      <c r="AU18" s="40">
        <v>5945614</v>
      </c>
      <c r="AV18" s="40">
        <v>6058407</v>
      </c>
      <c r="AW18" s="40">
        <v>6163062</v>
      </c>
      <c r="AX18" s="40">
        <v>6282075</v>
      </c>
      <c r="AY18" s="40">
        <v>6415725</v>
      </c>
      <c r="AZ18" s="40">
        <v>6563226</v>
      </c>
    </row>
    <row r="19" spans="1:52" x14ac:dyDescent="0.25">
      <c r="A19" s="43" t="s">
        <v>95</v>
      </c>
      <c r="B19" s="44"/>
      <c r="C19" s="44">
        <v>2298811</v>
      </c>
      <c r="D19" s="44">
        <v>2077203</v>
      </c>
      <c r="E19" s="44">
        <v>2229061</v>
      </c>
      <c r="F19" s="44">
        <v>2420617</v>
      </c>
      <c r="G19" s="44">
        <v>2262797</v>
      </c>
      <c r="H19" s="44">
        <v>2512771</v>
      </c>
      <c r="I19" s="44">
        <v>3259943</v>
      </c>
      <c r="J19" s="44">
        <v>2342335</v>
      </c>
      <c r="K19" s="44">
        <v>2073334</v>
      </c>
      <c r="L19" s="44">
        <v>2230347</v>
      </c>
      <c r="M19" s="44">
        <v>2247306</v>
      </c>
      <c r="N19" s="44">
        <v>2049537</v>
      </c>
      <c r="O19" s="44">
        <v>2357106</v>
      </c>
      <c r="P19" s="44">
        <v>2781653</v>
      </c>
      <c r="Q19" s="44">
        <v>2926545</v>
      </c>
      <c r="R19" s="44">
        <v>2320971</v>
      </c>
      <c r="S19" s="44">
        <v>2762388</v>
      </c>
      <c r="T19" s="44">
        <v>2958554</v>
      </c>
      <c r="U19" s="44">
        <v>3049545</v>
      </c>
      <c r="V19" s="44">
        <v>3165314</v>
      </c>
      <c r="W19" s="44">
        <v>3237392</v>
      </c>
      <c r="X19" s="44">
        <v>3286682</v>
      </c>
      <c r="Y19" s="44">
        <v>3370320</v>
      </c>
      <c r="Z19" s="44">
        <v>3455073</v>
      </c>
      <c r="AA19" s="44">
        <v>3542962</v>
      </c>
      <c r="AB19" s="44">
        <v>3568598</v>
      </c>
      <c r="AC19" s="44">
        <v>3577839</v>
      </c>
      <c r="AD19" s="44">
        <v>3592280</v>
      </c>
      <c r="AE19" s="44">
        <v>3624302</v>
      </c>
      <c r="AF19" s="44">
        <v>3690153</v>
      </c>
      <c r="AG19" s="44">
        <v>3757399</v>
      </c>
      <c r="AH19" s="44">
        <v>3824120</v>
      </c>
      <c r="AI19" s="44">
        <v>3862169</v>
      </c>
      <c r="AJ19" s="44">
        <v>3932713</v>
      </c>
      <c r="AK19" s="44">
        <v>4005582</v>
      </c>
      <c r="AL19" s="44">
        <v>4081283</v>
      </c>
      <c r="AM19" s="44">
        <v>4155710</v>
      </c>
      <c r="AN19" s="44">
        <v>4229881</v>
      </c>
      <c r="AO19" s="44">
        <v>4307451</v>
      </c>
      <c r="AP19" s="44">
        <v>4385077</v>
      </c>
      <c r="AQ19" s="44">
        <v>4466957</v>
      </c>
      <c r="AR19" s="44">
        <v>4554190</v>
      </c>
      <c r="AS19" s="44">
        <v>4636527</v>
      </c>
      <c r="AT19" s="44">
        <v>4726800</v>
      </c>
      <c r="AU19" s="44">
        <v>4821158</v>
      </c>
      <c r="AV19" s="44">
        <v>4917276</v>
      </c>
      <c r="AW19" s="44">
        <v>5003858</v>
      </c>
      <c r="AX19" s="44">
        <v>5104222</v>
      </c>
      <c r="AY19" s="44">
        <v>5218533</v>
      </c>
      <c r="AZ19" s="44">
        <v>5346112</v>
      </c>
    </row>
    <row r="20" spans="1:52" x14ac:dyDescent="0.25">
      <c r="A20" s="45" t="s">
        <v>96</v>
      </c>
      <c r="B20" s="46"/>
      <c r="C20" s="46">
        <v>427284</v>
      </c>
      <c r="D20" s="46">
        <v>456654</v>
      </c>
      <c r="E20" s="46">
        <v>401906</v>
      </c>
      <c r="F20" s="46">
        <v>480295</v>
      </c>
      <c r="G20" s="46">
        <v>467674</v>
      </c>
      <c r="H20" s="46">
        <v>558185</v>
      </c>
      <c r="I20" s="46">
        <v>527802</v>
      </c>
      <c r="J20" s="46">
        <v>536529</v>
      </c>
      <c r="K20" s="46">
        <v>405250</v>
      </c>
      <c r="L20" s="46">
        <v>478882</v>
      </c>
      <c r="M20" s="46">
        <v>538216</v>
      </c>
      <c r="N20" s="46">
        <v>459412</v>
      </c>
      <c r="O20" s="46">
        <v>557404</v>
      </c>
      <c r="P20" s="46">
        <v>555750</v>
      </c>
      <c r="Q20" s="46">
        <v>640914</v>
      </c>
      <c r="R20" s="46">
        <v>733967</v>
      </c>
      <c r="S20" s="46">
        <v>754692</v>
      </c>
      <c r="T20" s="46">
        <v>740066</v>
      </c>
      <c r="U20" s="46">
        <v>729638</v>
      </c>
      <c r="V20" s="46">
        <v>738461</v>
      </c>
      <c r="W20" s="46">
        <v>753932</v>
      </c>
      <c r="X20" s="46">
        <v>767366</v>
      </c>
      <c r="Y20" s="46">
        <v>789803</v>
      </c>
      <c r="Z20" s="46">
        <v>807962</v>
      </c>
      <c r="AA20" s="46">
        <v>826603</v>
      </c>
      <c r="AB20" s="46">
        <v>840150</v>
      </c>
      <c r="AC20" s="46">
        <v>848318</v>
      </c>
      <c r="AD20" s="46">
        <v>859204</v>
      </c>
      <c r="AE20" s="46">
        <v>872483</v>
      </c>
      <c r="AF20" s="46">
        <v>885982</v>
      </c>
      <c r="AG20" s="46">
        <v>898701</v>
      </c>
      <c r="AH20" s="46">
        <v>915286</v>
      </c>
      <c r="AI20" s="46">
        <v>923456</v>
      </c>
      <c r="AJ20" s="46">
        <v>938783</v>
      </c>
      <c r="AK20" s="46">
        <v>954812</v>
      </c>
      <c r="AL20" s="46">
        <v>971252</v>
      </c>
      <c r="AM20" s="46">
        <v>987079</v>
      </c>
      <c r="AN20" s="46">
        <v>1002834</v>
      </c>
      <c r="AO20" s="46">
        <v>1018619</v>
      </c>
      <c r="AP20" s="46">
        <v>1031882</v>
      </c>
      <c r="AQ20" s="46">
        <v>1049428</v>
      </c>
      <c r="AR20" s="46">
        <v>1067079</v>
      </c>
      <c r="AS20" s="46">
        <v>1086974</v>
      </c>
      <c r="AT20" s="46">
        <v>1105710</v>
      </c>
      <c r="AU20" s="46">
        <v>1124456</v>
      </c>
      <c r="AV20" s="46">
        <v>1141131</v>
      </c>
      <c r="AW20" s="46">
        <v>1159204</v>
      </c>
      <c r="AX20" s="46">
        <v>1177853</v>
      </c>
      <c r="AY20" s="46">
        <v>1197192</v>
      </c>
      <c r="AZ20" s="46">
        <v>1217114</v>
      </c>
    </row>
    <row r="21" spans="1:52" x14ac:dyDescent="0.25">
      <c r="A21" s="39" t="s">
        <v>97</v>
      </c>
      <c r="B21" s="46"/>
      <c r="C21" s="46">
        <v>101.5</v>
      </c>
      <c r="D21" s="46">
        <v>125</v>
      </c>
      <c r="E21" s="46">
        <v>116.5</v>
      </c>
      <c r="F21" s="46">
        <v>343.5</v>
      </c>
      <c r="G21" s="46">
        <v>228</v>
      </c>
      <c r="H21" s="46">
        <v>187.5</v>
      </c>
      <c r="I21" s="46">
        <v>150.5</v>
      </c>
      <c r="J21" s="46">
        <v>75</v>
      </c>
      <c r="K21" s="46">
        <v>6</v>
      </c>
      <c r="L21" s="46">
        <v>6.5</v>
      </c>
      <c r="M21" s="46">
        <v>76.5</v>
      </c>
      <c r="N21" s="46">
        <v>24.5</v>
      </c>
      <c r="O21" s="46">
        <v>55.5</v>
      </c>
      <c r="P21" s="46">
        <v>26</v>
      </c>
      <c r="Q21" s="46">
        <v>32</v>
      </c>
      <c r="R21" s="46">
        <v>359.36535874923078</v>
      </c>
      <c r="S21" s="46">
        <v>559.1294887124559</v>
      </c>
      <c r="T21" s="46">
        <v>631.80347428358186</v>
      </c>
      <c r="U21" s="46">
        <v>583.56583649203026</v>
      </c>
      <c r="V21" s="46">
        <v>550.90057075386039</v>
      </c>
      <c r="W21" s="46">
        <v>524.06168388544904</v>
      </c>
      <c r="X21" s="46">
        <v>505.87856967396817</v>
      </c>
      <c r="Y21" s="46">
        <v>474.11926080178762</v>
      </c>
      <c r="Z21" s="46">
        <v>454.818536595316</v>
      </c>
      <c r="AA21" s="46">
        <v>436.22146259726037</v>
      </c>
      <c r="AB21" s="46">
        <v>428.21285419198193</v>
      </c>
      <c r="AC21" s="46">
        <v>417.84251434400312</v>
      </c>
      <c r="AD21" s="46">
        <v>408.99172203180524</v>
      </c>
      <c r="AE21" s="46">
        <v>399.8544932652095</v>
      </c>
      <c r="AF21" s="46">
        <v>397.08281295176931</v>
      </c>
      <c r="AG21" s="46">
        <v>670.36622525018481</v>
      </c>
      <c r="AH21" s="46">
        <v>321.52317594187627</v>
      </c>
      <c r="AI21" s="46">
        <v>337.07155831495953</v>
      </c>
      <c r="AJ21" s="46">
        <v>360.2847016113617</v>
      </c>
      <c r="AK21" s="46">
        <v>373.4541905351229</v>
      </c>
      <c r="AL21" s="46">
        <v>408.19132546779883</v>
      </c>
      <c r="AM21" s="46">
        <v>419.46911413659876</v>
      </c>
      <c r="AN21" s="46">
        <v>420.41408872354958</v>
      </c>
      <c r="AO21" s="46">
        <v>456.15493890657967</v>
      </c>
      <c r="AP21" s="46">
        <v>481.54887204969805</v>
      </c>
      <c r="AQ21" s="46">
        <v>431.60027025359352</v>
      </c>
      <c r="AR21" s="46">
        <v>460.36476813688603</v>
      </c>
      <c r="AS21" s="46">
        <v>468.87669292503472</v>
      </c>
      <c r="AT21" s="46">
        <v>466.93072424065895</v>
      </c>
      <c r="AU21" s="46">
        <v>484.88508595158197</v>
      </c>
      <c r="AV21" s="46">
        <v>482.25524934529511</v>
      </c>
      <c r="AW21" s="46">
        <v>535.45377431304007</v>
      </c>
      <c r="AX21" s="46">
        <v>540.82359750804017</v>
      </c>
      <c r="AY21" s="46">
        <v>536.59211419793792</v>
      </c>
      <c r="AZ21" s="46">
        <v>538.2027764163231</v>
      </c>
    </row>
    <row r="22" spans="1:52" x14ac:dyDescent="0.25">
      <c r="A22" s="39" t="s">
        <v>90</v>
      </c>
      <c r="B22" s="40"/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</row>
    <row r="23" spans="1:52" x14ac:dyDescent="0.25">
      <c r="A23" s="41" t="s">
        <v>98</v>
      </c>
      <c r="B23" s="42"/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</row>
    <row r="24" spans="1:52" x14ac:dyDescent="0.25">
      <c r="A24" s="45" t="s">
        <v>93</v>
      </c>
      <c r="B24" s="46"/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</row>
    <row r="25" spans="1:52" x14ac:dyDescent="0.25">
      <c r="A25" s="39" t="s">
        <v>99</v>
      </c>
      <c r="B25" s="47"/>
      <c r="C25" s="47">
        <v>48.31262545209858</v>
      </c>
      <c r="D25" s="47">
        <v>20.226611210593582</v>
      </c>
      <c r="E25" s="47">
        <v>145.4021361729298</v>
      </c>
      <c r="F25" s="47">
        <v>34.90242058748693</v>
      </c>
      <c r="G25" s="47">
        <v>96.696150715750733</v>
      </c>
      <c r="H25" s="47">
        <v>167.95460985144211</v>
      </c>
      <c r="I25" s="47">
        <v>21.183072108658401</v>
      </c>
      <c r="J25" s="47">
        <v>26.824651780118963</v>
      </c>
      <c r="K25" s="47">
        <v>44.520046744732312</v>
      </c>
      <c r="L25" s="47">
        <v>30.030797371086955</v>
      </c>
      <c r="M25" s="47">
        <v>7.2886734932323805</v>
      </c>
      <c r="N25" s="47">
        <v>1.5514816382820573</v>
      </c>
      <c r="O25" s="47">
        <v>2.5726988480338719</v>
      </c>
      <c r="P25" s="47">
        <v>9.8981299353430785</v>
      </c>
      <c r="Q25" s="47">
        <v>75.191322657936894</v>
      </c>
      <c r="R25" s="47">
        <v>92.532106404257803</v>
      </c>
      <c r="S25" s="47">
        <v>108.42867399140604</v>
      </c>
      <c r="T25" s="47">
        <v>112.06253109450103</v>
      </c>
      <c r="U25" s="47">
        <v>111.64067329872661</v>
      </c>
      <c r="V25" s="47">
        <v>112.91465095619807</v>
      </c>
      <c r="W25" s="47">
        <v>112.76324647425996</v>
      </c>
      <c r="X25" s="47">
        <v>107.06490388708694</v>
      </c>
      <c r="Y25" s="47">
        <v>109.51295000586239</v>
      </c>
      <c r="Z25" s="47">
        <v>103.50653463578391</v>
      </c>
      <c r="AA25" s="47">
        <v>104.43605028827319</v>
      </c>
      <c r="AB25" s="47">
        <v>103.71499093562932</v>
      </c>
      <c r="AC25" s="47">
        <v>104.15325287667775</v>
      </c>
      <c r="AD25" s="47">
        <v>101.7607558713139</v>
      </c>
      <c r="AE25" s="47">
        <v>100.38736801092577</v>
      </c>
      <c r="AF25" s="47">
        <v>108.01039138341011</v>
      </c>
      <c r="AG25" s="47">
        <v>99.473991165793237</v>
      </c>
      <c r="AH25" s="47">
        <v>99.232371468800977</v>
      </c>
      <c r="AI25" s="47">
        <v>95.742528145504849</v>
      </c>
      <c r="AJ25" s="47">
        <v>93.035536817919109</v>
      </c>
      <c r="AK25" s="47">
        <v>94.069032302911026</v>
      </c>
      <c r="AL25" s="47">
        <v>97.34571953446418</v>
      </c>
      <c r="AM25" s="47">
        <v>97.787515256693254</v>
      </c>
      <c r="AN25" s="47">
        <v>181.41829260956618</v>
      </c>
      <c r="AO25" s="47">
        <v>93.382130290050867</v>
      </c>
      <c r="AP25" s="47">
        <v>107.25593618560971</v>
      </c>
      <c r="AQ25" s="47">
        <v>107.08917779412937</v>
      </c>
      <c r="AR25" s="47">
        <v>102.73305123287818</v>
      </c>
      <c r="AS25" s="47">
        <v>114.20346808434127</v>
      </c>
      <c r="AT25" s="47">
        <v>109.15742056810257</v>
      </c>
      <c r="AU25" s="47">
        <v>125.32261643236605</v>
      </c>
      <c r="AV25" s="47">
        <v>106.46430026981244</v>
      </c>
      <c r="AW25" s="47">
        <v>104.72643228357524</v>
      </c>
      <c r="AX25" s="47">
        <v>109.40410257080376</v>
      </c>
      <c r="AY25" s="47">
        <v>105.19198711293816</v>
      </c>
      <c r="AZ25" s="47">
        <v>111.00224314862876</v>
      </c>
    </row>
    <row r="26" spans="1:52" x14ac:dyDescent="0.25">
      <c r="A26" s="43" t="s">
        <v>100</v>
      </c>
      <c r="B26" s="48"/>
      <c r="C26" s="48">
        <v>38.218059794391507</v>
      </c>
      <c r="D26" s="48">
        <v>8.8382776312603983</v>
      </c>
      <c r="E26" s="48">
        <v>73.834555249744724</v>
      </c>
      <c r="F26" s="48">
        <v>24.14603132374198</v>
      </c>
      <c r="G26" s="48">
        <v>43.809262531644094</v>
      </c>
      <c r="H26" s="48">
        <v>160.21928059809392</v>
      </c>
      <c r="I26" s="48">
        <v>8.2523577398273957</v>
      </c>
      <c r="J26" s="48">
        <v>9.6522754938916275</v>
      </c>
      <c r="K26" s="48">
        <v>40.794073890561108</v>
      </c>
      <c r="L26" s="48">
        <v>7.1736247502500685</v>
      </c>
      <c r="M26" s="48">
        <v>1.0533443750867946</v>
      </c>
      <c r="N26" s="48">
        <v>0</v>
      </c>
      <c r="O26" s="48">
        <v>0.65039527550355414</v>
      </c>
      <c r="P26" s="48">
        <v>0</v>
      </c>
      <c r="Q26" s="48">
        <v>10.694253473933374</v>
      </c>
      <c r="R26" s="48">
        <v>38.08484330604589</v>
      </c>
      <c r="S26" s="48">
        <v>46.222481262543006</v>
      </c>
      <c r="T26" s="48">
        <v>49.64530291249622</v>
      </c>
      <c r="U26" s="48">
        <v>49.745488955804788</v>
      </c>
      <c r="V26" s="48">
        <v>49.851316486907251</v>
      </c>
      <c r="W26" s="48">
        <v>49.708477345755419</v>
      </c>
      <c r="X26" s="48">
        <v>45.717390098002141</v>
      </c>
      <c r="Y26" s="48">
        <v>45.865139214654072</v>
      </c>
      <c r="Z26" s="48">
        <v>44.370898987666457</v>
      </c>
      <c r="AA26" s="48">
        <v>46.625615974387919</v>
      </c>
      <c r="AB26" s="48">
        <v>44.612600830977044</v>
      </c>
      <c r="AC26" s="48">
        <v>43.479410262703034</v>
      </c>
      <c r="AD26" s="48">
        <v>43.389993152109191</v>
      </c>
      <c r="AE26" s="48">
        <v>41.321399478985867</v>
      </c>
      <c r="AF26" s="48">
        <v>49.362483260431354</v>
      </c>
      <c r="AG26" s="48">
        <v>40.343106328083245</v>
      </c>
      <c r="AH26" s="48">
        <v>40.414233918478367</v>
      </c>
      <c r="AI26" s="48">
        <v>40.481608213025822</v>
      </c>
      <c r="AJ26" s="48">
        <v>37.514154957926884</v>
      </c>
      <c r="AK26" s="48">
        <v>38.51924600427752</v>
      </c>
      <c r="AL26" s="48">
        <v>40.645000196042716</v>
      </c>
      <c r="AM26" s="48">
        <v>39.749657181161766</v>
      </c>
      <c r="AN26" s="48">
        <v>72.905038342883216</v>
      </c>
      <c r="AO26" s="48">
        <v>38.75151292462585</v>
      </c>
      <c r="AP26" s="48">
        <v>48.217772551956244</v>
      </c>
      <c r="AQ26" s="48">
        <v>46.419670919119419</v>
      </c>
      <c r="AR26" s="48">
        <v>42.48903810924903</v>
      </c>
      <c r="AS26" s="48">
        <v>47.139541024844647</v>
      </c>
      <c r="AT26" s="48">
        <v>44.115929653592339</v>
      </c>
      <c r="AU26" s="48">
        <v>50.699187735139247</v>
      </c>
      <c r="AV26" s="48">
        <v>40.180449068155589</v>
      </c>
      <c r="AW26" s="48">
        <v>41.623845117548598</v>
      </c>
      <c r="AX26" s="48">
        <v>44.360891481417291</v>
      </c>
      <c r="AY26" s="48">
        <v>36.633754024602204</v>
      </c>
      <c r="AZ26" s="48">
        <v>47.119995336084123</v>
      </c>
    </row>
    <row r="27" spans="1:52" x14ac:dyDescent="0.25">
      <c r="A27" s="45" t="s">
        <v>101</v>
      </c>
      <c r="B27" s="49"/>
      <c r="C27" s="49">
        <v>10.09456565770707</v>
      </c>
      <c r="D27" s="49">
        <v>11.388333579333182</v>
      </c>
      <c r="E27" s="49">
        <v>71.567580923185076</v>
      </c>
      <c r="F27" s="49">
        <v>10.756389263744948</v>
      </c>
      <c r="G27" s="49">
        <v>52.886888184106638</v>
      </c>
      <c r="H27" s="49">
        <v>7.7353292533481941</v>
      </c>
      <c r="I27" s="49">
        <v>12.930714368831007</v>
      </c>
      <c r="J27" s="49">
        <v>17.172376286227333</v>
      </c>
      <c r="K27" s="49">
        <v>3.7259728541712036</v>
      </c>
      <c r="L27" s="49">
        <v>22.857172620836884</v>
      </c>
      <c r="M27" s="49">
        <v>6.2353291181455859</v>
      </c>
      <c r="N27" s="49">
        <v>1.5514816382820573</v>
      </c>
      <c r="O27" s="49">
        <v>1.9223035725303177</v>
      </c>
      <c r="P27" s="49">
        <v>9.8981299353430785</v>
      </c>
      <c r="Q27" s="49">
        <v>64.497069184003522</v>
      </c>
      <c r="R27" s="49">
        <v>54.447263098211906</v>
      </c>
      <c r="S27" s="49">
        <v>62.206192728863037</v>
      </c>
      <c r="T27" s="49">
        <v>62.417228182004798</v>
      </c>
      <c r="U27" s="49">
        <v>61.895184342921823</v>
      </c>
      <c r="V27" s="49">
        <v>63.063334469290815</v>
      </c>
      <c r="W27" s="49">
        <v>63.054769128504539</v>
      </c>
      <c r="X27" s="49">
        <v>61.3475137890848</v>
      </c>
      <c r="Y27" s="49">
        <v>63.647810791208322</v>
      </c>
      <c r="Z27" s="49">
        <v>59.135635648117457</v>
      </c>
      <c r="AA27" s="49">
        <v>57.810434313885274</v>
      </c>
      <c r="AB27" s="49">
        <v>59.102390104652265</v>
      </c>
      <c r="AC27" s="49">
        <v>60.67384261397472</v>
      </c>
      <c r="AD27" s="49">
        <v>58.370762719204706</v>
      </c>
      <c r="AE27" s="49">
        <v>59.065968531939909</v>
      </c>
      <c r="AF27" s="49">
        <v>58.647908122978748</v>
      </c>
      <c r="AG27" s="49">
        <v>59.130884837709992</v>
      </c>
      <c r="AH27" s="49">
        <v>58.818137550322618</v>
      </c>
      <c r="AI27" s="49">
        <v>55.26091993247902</v>
      </c>
      <c r="AJ27" s="49">
        <v>55.521381859992225</v>
      </c>
      <c r="AK27" s="49">
        <v>55.549786298633506</v>
      </c>
      <c r="AL27" s="49">
        <v>56.700719338421464</v>
      </c>
      <c r="AM27" s="49">
        <v>58.037858075531489</v>
      </c>
      <c r="AN27" s="49">
        <v>108.51325426668296</v>
      </c>
      <c r="AO27" s="49">
        <v>54.630617365425024</v>
      </c>
      <c r="AP27" s="49">
        <v>59.038163633653468</v>
      </c>
      <c r="AQ27" s="49">
        <v>60.669506875009944</v>
      </c>
      <c r="AR27" s="49">
        <v>60.244013123629145</v>
      </c>
      <c r="AS27" s="49">
        <v>67.063927059496621</v>
      </c>
      <c r="AT27" s="49">
        <v>65.04149091451022</v>
      </c>
      <c r="AU27" s="49">
        <v>74.623428697226799</v>
      </c>
      <c r="AV27" s="49">
        <v>66.283851201656859</v>
      </c>
      <c r="AW27" s="49">
        <v>63.102587166026645</v>
      </c>
      <c r="AX27" s="49">
        <v>65.043211089386475</v>
      </c>
      <c r="AY27" s="49">
        <v>68.558233088335953</v>
      </c>
      <c r="AZ27" s="49">
        <v>63.882247812544634</v>
      </c>
    </row>
    <row r="28" spans="1:52" x14ac:dyDescent="0.25">
      <c r="A28" s="50"/>
    </row>
    <row r="29" spans="1:52" x14ac:dyDescent="0.25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25">
      <c r="A30" s="35" t="s">
        <v>82</v>
      </c>
      <c r="B30" s="53"/>
      <c r="C30" s="53">
        <v>23595931</v>
      </c>
      <c r="D30" s="53">
        <v>22607966</v>
      </c>
      <c r="E30" s="53">
        <v>22640849</v>
      </c>
      <c r="F30" s="53">
        <v>23621542</v>
      </c>
      <c r="G30" s="53">
        <v>24119132</v>
      </c>
      <c r="H30" s="53">
        <v>25514376</v>
      </c>
      <c r="I30" s="53">
        <v>27056237</v>
      </c>
      <c r="J30" s="53">
        <v>24937718</v>
      </c>
      <c r="K30" s="53">
        <v>22319667</v>
      </c>
      <c r="L30" s="53">
        <v>21816463</v>
      </c>
      <c r="M30" s="53">
        <v>21677952</v>
      </c>
      <c r="N30" s="53">
        <v>20132311</v>
      </c>
      <c r="O30" s="53">
        <v>20817568</v>
      </c>
      <c r="P30" s="53">
        <v>22045070</v>
      </c>
      <c r="Q30" s="53">
        <v>24382696</v>
      </c>
      <c r="R30" s="53">
        <v>24420314</v>
      </c>
      <c r="S30" s="53">
        <v>26307644</v>
      </c>
      <c r="T30" s="53">
        <v>27335248</v>
      </c>
      <c r="U30" s="53">
        <v>28603566</v>
      </c>
      <c r="V30" s="53">
        <v>29526946</v>
      </c>
      <c r="W30" s="53">
        <v>31060178</v>
      </c>
      <c r="X30" s="53">
        <v>32443436</v>
      </c>
      <c r="Y30" s="53">
        <v>33128676</v>
      </c>
      <c r="Z30" s="53">
        <v>33552119</v>
      </c>
      <c r="AA30" s="53">
        <v>33977538</v>
      </c>
      <c r="AB30" s="53">
        <v>33680163</v>
      </c>
      <c r="AC30" s="53">
        <v>33618035</v>
      </c>
      <c r="AD30" s="53">
        <v>33814329</v>
      </c>
      <c r="AE30" s="53">
        <v>33815261</v>
      </c>
      <c r="AF30" s="53">
        <v>34121385</v>
      </c>
      <c r="AG30" s="53">
        <v>34505787</v>
      </c>
      <c r="AH30" s="53">
        <v>35013957</v>
      </c>
      <c r="AI30" s="53">
        <v>35680147</v>
      </c>
      <c r="AJ30" s="53">
        <v>36367855</v>
      </c>
      <c r="AK30" s="53">
        <v>37059562</v>
      </c>
      <c r="AL30" s="53">
        <v>37732594</v>
      </c>
      <c r="AM30" s="53">
        <v>38419594</v>
      </c>
      <c r="AN30" s="53">
        <v>39027123</v>
      </c>
      <c r="AO30" s="53">
        <v>39557902</v>
      </c>
      <c r="AP30" s="53">
        <v>40105543</v>
      </c>
      <c r="AQ30" s="53">
        <v>40671724</v>
      </c>
      <c r="AR30" s="53">
        <v>41211180</v>
      </c>
      <c r="AS30" s="53">
        <v>41763196</v>
      </c>
      <c r="AT30" s="53">
        <v>42370914</v>
      </c>
      <c r="AU30" s="53">
        <v>43030448</v>
      </c>
      <c r="AV30" s="53">
        <v>43660568</v>
      </c>
      <c r="AW30" s="53">
        <v>44257937</v>
      </c>
      <c r="AX30" s="53">
        <v>44905946</v>
      </c>
      <c r="AY30" s="53">
        <v>45601351</v>
      </c>
      <c r="AZ30" s="53">
        <v>46325271</v>
      </c>
    </row>
    <row r="31" spans="1:52" x14ac:dyDescent="0.25">
      <c r="A31" s="54" t="s">
        <v>81</v>
      </c>
      <c r="B31" s="55"/>
      <c r="C31" s="55">
        <v>20869836</v>
      </c>
      <c r="D31" s="55">
        <v>20074109</v>
      </c>
      <c r="E31" s="55">
        <v>20009882</v>
      </c>
      <c r="F31" s="55">
        <v>20720630</v>
      </c>
      <c r="G31" s="55">
        <v>21388661</v>
      </c>
      <c r="H31" s="55">
        <v>22443420</v>
      </c>
      <c r="I31" s="55">
        <v>23268492</v>
      </c>
      <c r="J31" s="55">
        <v>22058854</v>
      </c>
      <c r="K31" s="55">
        <v>19841083</v>
      </c>
      <c r="L31" s="55">
        <v>19107234</v>
      </c>
      <c r="M31" s="55">
        <v>18892430</v>
      </c>
      <c r="N31" s="55">
        <v>17623362</v>
      </c>
      <c r="O31" s="55">
        <v>17903058</v>
      </c>
      <c r="P31" s="55">
        <v>18707667</v>
      </c>
      <c r="Q31" s="55">
        <v>20815237</v>
      </c>
      <c r="R31" s="55">
        <v>21365376</v>
      </c>
      <c r="S31" s="55">
        <v>22790564</v>
      </c>
      <c r="T31" s="55">
        <v>23636628</v>
      </c>
      <c r="U31" s="55">
        <v>24824383</v>
      </c>
      <c r="V31" s="55">
        <v>25623171</v>
      </c>
      <c r="W31" s="55">
        <v>27068854</v>
      </c>
      <c r="X31" s="55">
        <v>28389388</v>
      </c>
      <c r="Y31" s="55">
        <v>28968553</v>
      </c>
      <c r="Z31" s="55">
        <v>29289084</v>
      </c>
      <c r="AA31" s="55">
        <v>29607973</v>
      </c>
      <c r="AB31" s="55">
        <v>29271415</v>
      </c>
      <c r="AC31" s="55">
        <v>29191878</v>
      </c>
      <c r="AD31" s="55">
        <v>29362845</v>
      </c>
      <c r="AE31" s="55">
        <v>29318476</v>
      </c>
      <c r="AF31" s="55">
        <v>29545250</v>
      </c>
      <c r="AG31" s="55">
        <v>29849687</v>
      </c>
      <c r="AH31" s="55">
        <v>30274551</v>
      </c>
      <c r="AI31" s="55">
        <v>30894522</v>
      </c>
      <c r="AJ31" s="55">
        <v>31496359</v>
      </c>
      <c r="AK31" s="55">
        <v>32099168</v>
      </c>
      <c r="AL31" s="55">
        <v>32680059</v>
      </c>
      <c r="AM31" s="55">
        <v>33276805</v>
      </c>
      <c r="AN31" s="55">
        <v>33794408</v>
      </c>
      <c r="AO31" s="55">
        <v>34231832</v>
      </c>
      <c r="AP31" s="55">
        <v>34688584</v>
      </c>
      <c r="AQ31" s="55">
        <v>35155339</v>
      </c>
      <c r="AR31" s="55">
        <v>35589911</v>
      </c>
      <c r="AS31" s="55">
        <v>36039695</v>
      </c>
      <c r="AT31" s="55">
        <v>36538404</v>
      </c>
      <c r="AU31" s="55">
        <v>37084834</v>
      </c>
      <c r="AV31" s="55">
        <v>37602161</v>
      </c>
      <c r="AW31" s="55">
        <v>38094875</v>
      </c>
      <c r="AX31" s="55">
        <v>38623871</v>
      </c>
      <c r="AY31" s="55">
        <v>39185626</v>
      </c>
      <c r="AZ31" s="55">
        <v>39762045</v>
      </c>
    </row>
    <row r="32" spans="1:52" x14ac:dyDescent="0.25">
      <c r="A32" s="56" t="s">
        <v>83</v>
      </c>
      <c r="B32" s="57"/>
      <c r="C32" s="57">
        <v>2289402</v>
      </c>
      <c r="D32" s="57">
        <v>2632014</v>
      </c>
      <c r="E32" s="57">
        <v>2307391</v>
      </c>
      <c r="F32" s="57">
        <v>2341697</v>
      </c>
      <c r="G32" s="57">
        <v>2823246</v>
      </c>
      <c r="H32" s="57">
        <v>3046514</v>
      </c>
      <c r="I32" s="57">
        <v>3061977</v>
      </c>
      <c r="J32" s="57">
        <v>3366691</v>
      </c>
      <c r="K32" s="57">
        <v>2473581</v>
      </c>
      <c r="L32" s="57">
        <v>2062910</v>
      </c>
      <c r="M32" s="57">
        <v>2071624</v>
      </c>
      <c r="N32" s="57">
        <v>1731038</v>
      </c>
      <c r="O32" s="57">
        <v>1870592</v>
      </c>
      <c r="P32" s="57">
        <v>2084896</v>
      </c>
      <c r="Q32" s="57">
        <v>2031962</v>
      </c>
      <c r="R32" s="57">
        <v>2963513</v>
      </c>
      <c r="S32" s="57">
        <v>3158006</v>
      </c>
      <c r="T32" s="57">
        <v>3335023</v>
      </c>
      <c r="U32" s="57">
        <v>3472292</v>
      </c>
      <c r="V32" s="57">
        <v>3587256</v>
      </c>
      <c r="W32" s="57">
        <v>3674552</v>
      </c>
      <c r="X32" s="57">
        <v>3817430</v>
      </c>
      <c r="Y32" s="57">
        <v>3907834</v>
      </c>
      <c r="Z32" s="57">
        <v>3924663</v>
      </c>
      <c r="AA32" s="57">
        <v>3974832</v>
      </c>
      <c r="AB32" s="57">
        <v>3877419</v>
      </c>
      <c r="AC32" s="57">
        <v>3783596</v>
      </c>
      <c r="AD32" s="57">
        <v>3746441</v>
      </c>
      <c r="AE32" s="57">
        <v>3758825</v>
      </c>
      <c r="AF32" s="57">
        <v>3836741</v>
      </c>
      <c r="AG32" s="57">
        <v>3946544</v>
      </c>
      <c r="AH32" s="57">
        <v>4078803</v>
      </c>
      <c r="AI32" s="57">
        <v>4212921</v>
      </c>
      <c r="AJ32" s="57">
        <v>4385560</v>
      </c>
      <c r="AK32" s="57">
        <v>4570070</v>
      </c>
      <c r="AL32" s="57">
        <v>4765914</v>
      </c>
      <c r="AM32" s="57">
        <v>5015306</v>
      </c>
      <c r="AN32" s="57">
        <v>5216876</v>
      </c>
      <c r="AO32" s="57">
        <v>5404046</v>
      </c>
      <c r="AP32" s="57">
        <v>5581869</v>
      </c>
      <c r="AQ32" s="57">
        <v>5775387</v>
      </c>
      <c r="AR32" s="57">
        <v>5987088</v>
      </c>
      <c r="AS32" s="57">
        <v>6224216</v>
      </c>
      <c r="AT32" s="57">
        <v>6518841</v>
      </c>
      <c r="AU32" s="57">
        <v>6797383</v>
      </c>
      <c r="AV32" s="57">
        <v>7091655</v>
      </c>
      <c r="AW32" s="57">
        <v>7410973</v>
      </c>
      <c r="AX32" s="57">
        <v>7746097</v>
      </c>
      <c r="AY32" s="57">
        <v>8107963</v>
      </c>
      <c r="AZ32" s="57">
        <v>8501141</v>
      </c>
    </row>
    <row r="33" spans="1:52" x14ac:dyDescent="0.25">
      <c r="A33" s="58" t="s">
        <v>102</v>
      </c>
      <c r="B33" s="59"/>
      <c r="C33" s="59">
        <v>2289402</v>
      </c>
      <c r="D33" s="59">
        <v>2632014</v>
      </c>
      <c r="E33" s="59">
        <v>2307391</v>
      </c>
      <c r="F33" s="59">
        <v>2341697</v>
      </c>
      <c r="G33" s="59">
        <v>2823246</v>
      </c>
      <c r="H33" s="59">
        <v>3046514</v>
      </c>
      <c r="I33" s="59">
        <v>3061977</v>
      </c>
      <c r="J33" s="59">
        <v>3366691</v>
      </c>
      <c r="K33" s="59">
        <v>2473581</v>
      </c>
      <c r="L33" s="59">
        <v>2062910</v>
      </c>
      <c r="M33" s="59">
        <v>2071624</v>
      </c>
      <c r="N33" s="59">
        <v>1731038</v>
      </c>
      <c r="O33" s="59">
        <v>1870592</v>
      </c>
      <c r="P33" s="59">
        <v>2084896</v>
      </c>
      <c r="Q33" s="59">
        <v>2031962</v>
      </c>
      <c r="R33" s="59">
        <v>2472146</v>
      </c>
      <c r="S33" s="59">
        <v>2619981</v>
      </c>
      <c r="T33" s="59">
        <v>2754683</v>
      </c>
      <c r="U33" s="59">
        <v>2848475</v>
      </c>
      <c r="V33" s="59">
        <v>2924192</v>
      </c>
      <c r="W33" s="59">
        <v>2968034</v>
      </c>
      <c r="X33" s="59">
        <v>3050153</v>
      </c>
      <c r="Y33" s="59">
        <v>3087789</v>
      </c>
      <c r="Z33" s="59">
        <v>3068958</v>
      </c>
      <c r="AA33" s="59">
        <v>3075753</v>
      </c>
      <c r="AB33" s="59">
        <v>2973992</v>
      </c>
      <c r="AC33" s="59">
        <v>2876196</v>
      </c>
      <c r="AD33" s="59">
        <v>2823058</v>
      </c>
      <c r="AE33" s="59">
        <v>2804288</v>
      </c>
      <c r="AF33" s="59">
        <v>2831371</v>
      </c>
      <c r="AG33" s="59">
        <v>2875488</v>
      </c>
      <c r="AH33" s="59">
        <v>2929949</v>
      </c>
      <c r="AI33" s="59">
        <v>2980818</v>
      </c>
      <c r="AJ33" s="59">
        <v>3058061</v>
      </c>
      <c r="AK33" s="59">
        <v>3136758</v>
      </c>
      <c r="AL33" s="59">
        <v>3220488</v>
      </c>
      <c r="AM33" s="59">
        <v>3336900</v>
      </c>
      <c r="AN33" s="59">
        <v>3420610</v>
      </c>
      <c r="AO33" s="59">
        <v>3492864</v>
      </c>
      <c r="AP33" s="59">
        <v>3563268</v>
      </c>
      <c r="AQ33" s="59">
        <v>3641769</v>
      </c>
      <c r="AR33" s="59">
        <v>3734532</v>
      </c>
      <c r="AS33" s="59">
        <v>3839714</v>
      </c>
      <c r="AT33" s="59">
        <v>3980865</v>
      </c>
      <c r="AU33" s="59">
        <v>4106584</v>
      </c>
      <c r="AV33" s="59">
        <v>4242714</v>
      </c>
      <c r="AW33" s="59">
        <v>4388293</v>
      </c>
      <c r="AX33" s="59">
        <v>4545406</v>
      </c>
      <c r="AY33" s="59">
        <v>4709830</v>
      </c>
      <c r="AZ33" s="59">
        <v>4893706</v>
      </c>
    </row>
    <row r="34" spans="1:52" x14ac:dyDescent="0.25">
      <c r="A34" s="60" t="s">
        <v>103</v>
      </c>
      <c r="B34" s="44"/>
      <c r="C34" s="44">
        <v>2289402</v>
      </c>
      <c r="D34" s="44">
        <v>2632014</v>
      </c>
      <c r="E34" s="44">
        <v>2307391</v>
      </c>
      <c r="F34" s="44">
        <v>2341697</v>
      </c>
      <c r="G34" s="44">
        <v>2823246</v>
      </c>
      <c r="H34" s="44">
        <v>3046514</v>
      </c>
      <c r="I34" s="44">
        <v>3061977</v>
      </c>
      <c r="J34" s="44">
        <v>3366691</v>
      </c>
      <c r="K34" s="44">
        <v>2473581</v>
      </c>
      <c r="L34" s="44">
        <v>2062910</v>
      </c>
      <c r="M34" s="44">
        <v>2071624</v>
      </c>
      <c r="N34" s="44">
        <v>1731038</v>
      </c>
      <c r="O34" s="44">
        <v>1870592</v>
      </c>
      <c r="P34" s="44">
        <v>2084896</v>
      </c>
      <c r="Q34" s="44">
        <v>2031962</v>
      </c>
      <c r="R34" s="44">
        <v>2472146</v>
      </c>
      <c r="S34" s="44">
        <v>2619981</v>
      </c>
      <c r="T34" s="44">
        <v>2754683</v>
      </c>
      <c r="U34" s="44">
        <v>2848475</v>
      </c>
      <c r="V34" s="44">
        <v>2924192</v>
      </c>
      <c r="W34" s="44">
        <v>2968034</v>
      </c>
      <c r="X34" s="44">
        <v>3050153</v>
      </c>
      <c r="Y34" s="44">
        <v>3087789</v>
      </c>
      <c r="Z34" s="44">
        <v>3068958</v>
      </c>
      <c r="AA34" s="44">
        <v>3075753</v>
      </c>
      <c r="AB34" s="44">
        <v>2973992</v>
      </c>
      <c r="AC34" s="44">
        <v>2876196</v>
      </c>
      <c r="AD34" s="44">
        <v>2823058</v>
      </c>
      <c r="AE34" s="44">
        <v>2804288</v>
      </c>
      <c r="AF34" s="44">
        <v>2831371</v>
      </c>
      <c r="AG34" s="44">
        <v>2875488</v>
      </c>
      <c r="AH34" s="44">
        <v>2929949</v>
      </c>
      <c r="AI34" s="44">
        <v>2980818</v>
      </c>
      <c r="AJ34" s="44">
        <v>3058061</v>
      </c>
      <c r="AK34" s="44">
        <v>3136758</v>
      </c>
      <c r="AL34" s="44">
        <v>3220488</v>
      </c>
      <c r="AM34" s="44">
        <v>3336900</v>
      </c>
      <c r="AN34" s="44">
        <v>3420610</v>
      </c>
      <c r="AO34" s="44">
        <v>3492864</v>
      </c>
      <c r="AP34" s="44">
        <v>3563268</v>
      </c>
      <c r="AQ34" s="44">
        <v>3641769</v>
      </c>
      <c r="AR34" s="44">
        <v>3734532</v>
      </c>
      <c r="AS34" s="44">
        <v>3839714</v>
      </c>
      <c r="AT34" s="44">
        <v>3980865</v>
      </c>
      <c r="AU34" s="44">
        <v>4106584</v>
      </c>
      <c r="AV34" s="44">
        <v>4242714</v>
      </c>
      <c r="AW34" s="44">
        <v>4388293</v>
      </c>
      <c r="AX34" s="44">
        <v>4545406</v>
      </c>
      <c r="AY34" s="44">
        <v>4709830</v>
      </c>
      <c r="AZ34" s="44">
        <v>4893706</v>
      </c>
    </row>
    <row r="35" spans="1:52" x14ac:dyDescent="0.25">
      <c r="A35" s="60" t="s">
        <v>104</v>
      </c>
      <c r="B35" s="44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</row>
    <row r="36" spans="1:52" x14ac:dyDescent="0.25">
      <c r="A36" s="60" t="s">
        <v>105</v>
      </c>
      <c r="B36" s="44"/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</row>
    <row r="37" spans="1:52" x14ac:dyDescent="0.25">
      <c r="A37" s="58" t="s">
        <v>106</v>
      </c>
      <c r="B37" s="59"/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25">
      <c r="A38" s="60" t="s">
        <v>103</v>
      </c>
      <c r="B38" s="44"/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</row>
    <row r="39" spans="1:52" x14ac:dyDescent="0.25">
      <c r="A39" s="58" t="s">
        <v>107</v>
      </c>
      <c r="B39" s="59"/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491367</v>
      </c>
      <c r="S39" s="59">
        <v>538025</v>
      </c>
      <c r="T39" s="59">
        <v>580340</v>
      </c>
      <c r="U39" s="59">
        <v>623817</v>
      </c>
      <c r="V39" s="59">
        <v>663064</v>
      </c>
      <c r="W39" s="59">
        <v>706518</v>
      </c>
      <c r="X39" s="59">
        <v>767277</v>
      </c>
      <c r="Y39" s="59">
        <v>820045</v>
      </c>
      <c r="Z39" s="59">
        <v>855705</v>
      </c>
      <c r="AA39" s="59">
        <v>899079</v>
      </c>
      <c r="AB39" s="59">
        <v>903427</v>
      </c>
      <c r="AC39" s="59">
        <v>907400</v>
      </c>
      <c r="AD39" s="59">
        <v>923383</v>
      </c>
      <c r="AE39" s="59">
        <v>954537</v>
      </c>
      <c r="AF39" s="59">
        <v>1005370</v>
      </c>
      <c r="AG39" s="59">
        <v>1071056</v>
      </c>
      <c r="AH39" s="59">
        <v>1148854</v>
      </c>
      <c r="AI39" s="59">
        <v>1232103</v>
      </c>
      <c r="AJ39" s="59">
        <v>1327499</v>
      </c>
      <c r="AK39" s="59">
        <v>1433312</v>
      </c>
      <c r="AL39" s="59">
        <v>1545426</v>
      </c>
      <c r="AM39" s="59">
        <v>1678406</v>
      </c>
      <c r="AN39" s="59">
        <v>1796266</v>
      </c>
      <c r="AO39" s="59">
        <v>1911182</v>
      </c>
      <c r="AP39" s="59">
        <v>2018601</v>
      </c>
      <c r="AQ39" s="59">
        <v>2133618</v>
      </c>
      <c r="AR39" s="59">
        <v>2252556</v>
      </c>
      <c r="AS39" s="59">
        <v>2384502</v>
      </c>
      <c r="AT39" s="59">
        <v>2537976</v>
      </c>
      <c r="AU39" s="59">
        <v>2690799</v>
      </c>
      <c r="AV39" s="59">
        <v>2848941</v>
      </c>
      <c r="AW39" s="59">
        <v>3022680</v>
      </c>
      <c r="AX39" s="59">
        <v>3200691</v>
      </c>
      <c r="AY39" s="59">
        <v>3398133</v>
      </c>
      <c r="AZ39" s="59">
        <v>3607435</v>
      </c>
    </row>
    <row r="40" spans="1:52" x14ac:dyDescent="0.25">
      <c r="A40" s="60" t="s">
        <v>108</v>
      </c>
      <c r="B40" s="44"/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491367</v>
      </c>
      <c r="S40" s="44">
        <v>538025</v>
      </c>
      <c r="T40" s="44">
        <v>580340</v>
      </c>
      <c r="U40" s="44">
        <v>623817</v>
      </c>
      <c r="V40" s="44">
        <v>663064</v>
      </c>
      <c r="W40" s="44">
        <v>706518</v>
      </c>
      <c r="X40" s="44">
        <v>767277</v>
      </c>
      <c r="Y40" s="44">
        <v>820045</v>
      </c>
      <c r="Z40" s="44">
        <v>855705</v>
      </c>
      <c r="AA40" s="44">
        <v>899079</v>
      </c>
      <c r="AB40" s="44">
        <v>903427</v>
      </c>
      <c r="AC40" s="44">
        <v>907400</v>
      </c>
      <c r="AD40" s="44">
        <v>923383</v>
      </c>
      <c r="AE40" s="44">
        <v>954537</v>
      </c>
      <c r="AF40" s="44">
        <v>1005370</v>
      </c>
      <c r="AG40" s="44">
        <v>1071056</v>
      </c>
      <c r="AH40" s="44">
        <v>1148854</v>
      </c>
      <c r="AI40" s="44">
        <v>1232103</v>
      </c>
      <c r="AJ40" s="44">
        <v>1327499</v>
      </c>
      <c r="AK40" s="44">
        <v>1433312</v>
      </c>
      <c r="AL40" s="44">
        <v>1545426</v>
      </c>
      <c r="AM40" s="44">
        <v>1678406</v>
      </c>
      <c r="AN40" s="44">
        <v>1796266</v>
      </c>
      <c r="AO40" s="44">
        <v>1911182</v>
      </c>
      <c r="AP40" s="44">
        <v>2018601</v>
      </c>
      <c r="AQ40" s="44">
        <v>2133618</v>
      </c>
      <c r="AR40" s="44">
        <v>2252556</v>
      </c>
      <c r="AS40" s="44">
        <v>2384502</v>
      </c>
      <c r="AT40" s="44">
        <v>2537976</v>
      </c>
      <c r="AU40" s="44">
        <v>2690799</v>
      </c>
      <c r="AV40" s="44">
        <v>2848941</v>
      </c>
      <c r="AW40" s="44">
        <v>3022680</v>
      </c>
      <c r="AX40" s="44">
        <v>3200691</v>
      </c>
      <c r="AY40" s="44">
        <v>3398133</v>
      </c>
      <c r="AZ40" s="44">
        <v>3607435</v>
      </c>
    </row>
    <row r="41" spans="1:52" x14ac:dyDescent="0.25">
      <c r="A41" s="60" t="s">
        <v>109</v>
      </c>
      <c r="B41" s="44"/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</row>
    <row r="42" spans="1:52" x14ac:dyDescent="0.25">
      <c r="A42" s="60" t="s">
        <v>110</v>
      </c>
      <c r="B42" s="44"/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</row>
    <row r="43" spans="1:52" x14ac:dyDescent="0.25">
      <c r="A43" s="58" t="s">
        <v>111</v>
      </c>
      <c r="B43" s="59"/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25">
      <c r="A44" s="60" t="s">
        <v>112</v>
      </c>
      <c r="B44" s="44"/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</row>
    <row r="45" spans="1:52" x14ac:dyDescent="0.25">
      <c r="A45" s="56" t="s">
        <v>84</v>
      </c>
      <c r="B45" s="57"/>
      <c r="C45" s="57">
        <v>18521813</v>
      </c>
      <c r="D45" s="57">
        <v>17388835</v>
      </c>
      <c r="E45" s="57">
        <v>17649925</v>
      </c>
      <c r="F45" s="57">
        <v>18320870</v>
      </c>
      <c r="G45" s="57">
        <v>18511686</v>
      </c>
      <c r="H45" s="57">
        <v>19334425</v>
      </c>
      <c r="I45" s="57">
        <v>20144889</v>
      </c>
      <c r="J45" s="57">
        <v>18629316</v>
      </c>
      <c r="K45" s="57">
        <v>17316596</v>
      </c>
      <c r="L45" s="57">
        <v>16996810</v>
      </c>
      <c r="M45" s="57">
        <v>16771608</v>
      </c>
      <c r="N45" s="57">
        <v>15847684</v>
      </c>
      <c r="O45" s="57">
        <v>15983455</v>
      </c>
      <c r="P45" s="57">
        <v>16565850</v>
      </c>
      <c r="Q45" s="57">
        <v>18714984</v>
      </c>
      <c r="R45" s="57">
        <v>18346900</v>
      </c>
      <c r="S45" s="57">
        <v>19562418</v>
      </c>
      <c r="T45" s="57">
        <v>20227760</v>
      </c>
      <c r="U45" s="57">
        <v>21275972</v>
      </c>
      <c r="V45" s="57">
        <v>21957902</v>
      </c>
      <c r="W45" s="57">
        <v>23314325</v>
      </c>
      <c r="X45" s="57">
        <v>24491766</v>
      </c>
      <c r="Y45" s="57">
        <v>24978410</v>
      </c>
      <c r="Z45" s="57">
        <v>25280751</v>
      </c>
      <c r="AA45" s="57">
        <v>25548270</v>
      </c>
      <c r="AB45" s="57">
        <v>25308521</v>
      </c>
      <c r="AC45" s="57">
        <v>25321733</v>
      </c>
      <c r="AD45" s="57">
        <v>25527745</v>
      </c>
      <c r="AE45" s="57">
        <v>25468932</v>
      </c>
      <c r="AF45" s="57">
        <v>25615485</v>
      </c>
      <c r="AG45" s="57">
        <v>25808093</v>
      </c>
      <c r="AH45" s="57">
        <v>26098812</v>
      </c>
      <c r="AI45" s="57">
        <v>26582530</v>
      </c>
      <c r="AJ45" s="57">
        <v>27008862</v>
      </c>
      <c r="AK45" s="57">
        <v>27425762</v>
      </c>
      <c r="AL45" s="57">
        <v>27809372</v>
      </c>
      <c r="AM45" s="57">
        <v>28154907</v>
      </c>
      <c r="AN45" s="57">
        <v>28469325</v>
      </c>
      <c r="AO45" s="57">
        <v>28717750</v>
      </c>
      <c r="AP45" s="57">
        <v>28994006</v>
      </c>
      <c r="AQ45" s="57">
        <v>29265269</v>
      </c>
      <c r="AR45" s="57">
        <v>29486177</v>
      </c>
      <c r="AS45" s="57">
        <v>29696801</v>
      </c>
      <c r="AT45" s="57">
        <v>29898708</v>
      </c>
      <c r="AU45" s="57">
        <v>30164500</v>
      </c>
      <c r="AV45" s="57">
        <v>30385395</v>
      </c>
      <c r="AW45" s="57">
        <v>30556478</v>
      </c>
      <c r="AX45" s="57">
        <v>30747872</v>
      </c>
      <c r="AY45" s="57">
        <v>30945629</v>
      </c>
      <c r="AZ45" s="57">
        <v>31126611</v>
      </c>
    </row>
    <row r="46" spans="1:52" x14ac:dyDescent="0.25">
      <c r="A46" s="58" t="s">
        <v>102</v>
      </c>
      <c r="B46" s="59"/>
      <c r="C46" s="59">
        <v>18521813</v>
      </c>
      <c r="D46" s="59">
        <v>17388835</v>
      </c>
      <c r="E46" s="59">
        <v>17649916</v>
      </c>
      <c r="F46" s="59">
        <v>18320866</v>
      </c>
      <c r="G46" s="59">
        <v>18511684</v>
      </c>
      <c r="H46" s="59">
        <v>19334390</v>
      </c>
      <c r="I46" s="59">
        <v>20144862</v>
      </c>
      <c r="J46" s="59">
        <v>18628193</v>
      </c>
      <c r="K46" s="59">
        <v>17315501</v>
      </c>
      <c r="L46" s="59">
        <v>16990423</v>
      </c>
      <c r="M46" s="59">
        <v>16754759</v>
      </c>
      <c r="N46" s="59">
        <v>15825553</v>
      </c>
      <c r="O46" s="59">
        <v>15933133</v>
      </c>
      <c r="P46" s="59">
        <v>16463872</v>
      </c>
      <c r="Q46" s="59">
        <v>18564815</v>
      </c>
      <c r="R46" s="59">
        <v>18138733</v>
      </c>
      <c r="S46" s="59">
        <v>19326371</v>
      </c>
      <c r="T46" s="59">
        <v>19930010</v>
      </c>
      <c r="U46" s="59">
        <v>20853954</v>
      </c>
      <c r="V46" s="59">
        <v>21415982</v>
      </c>
      <c r="W46" s="59">
        <v>20608956</v>
      </c>
      <c r="X46" s="59">
        <v>21115205</v>
      </c>
      <c r="Y46" s="59">
        <v>20812396</v>
      </c>
      <c r="Z46" s="59">
        <v>21127654</v>
      </c>
      <c r="AA46" s="59">
        <v>21326201</v>
      </c>
      <c r="AB46" s="59">
        <v>21298338</v>
      </c>
      <c r="AC46" s="59">
        <v>21294413</v>
      </c>
      <c r="AD46" s="59">
        <v>21647763</v>
      </c>
      <c r="AE46" s="59">
        <v>21522023</v>
      </c>
      <c r="AF46" s="59">
        <v>21171332</v>
      </c>
      <c r="AG46" s="59">
        <v>20821272</v>
      </c>
      <c r="AH46" s="59">
        <v>20479748</v>
      </c>
      <c r="AI46" s="59">
        <v>20294515</v>
      </c>
      <c r="AJ46" s="59">
        <v>20027971</v>
      </c>
      <c r="AK46" s="59">
        <v>19769605</v>
      </c>
      <c r="AL46" s="59">
        <v>19482096</v>
      </c>
      <c r="AM46" s="59">
        <v>19203637</v>
      </c>
      <c r="AN46" s="59">
        <v>18929740</v>
      </c>
      <c r="AO46" s="59">
        <v>18677359</v>
      </c>
      <c r="AP46" s="59">
        <v>18478455</v>
      </c>
      <c r="AQ46" s="59">
        <v>18342647</v>
      </c>
      <c r="AR46" s="59">
        <v>18196348</v>
      </c>
      <c r="AS46" s="59">
        <v>18090026</v>
      </c>
      <c r="AT46" s="59">
        <v>17959813</v>
      </c>
      <c r="AU46" s="59">
        <v>17905210</v>
      </c>
      <c r="AV46" s="59">
        <v>17803046</v>
      </c>
      <c r="AW46" s="59">
        <v>17711452</v>
      </c>
      <c r="AX46" s="59">
        <v>17606729</v>
      </c>
      <c r="AY46" s="59">
        <v>17536741</v>
      </c>
      <c r="AZ46" s="59">
        <v>17417931</v>
      </c>
    </row>
    <row r="47" spans="1:52" x14ac:dyDescent="0.25">
      <c r="A47" s="60" t="s">
        <v>113</v>
      </c>
      <c r="B47" s="44"/>
      <c r="C47" s="44">
        <v>658931</v>
      </c>
      <c r="D47" s="44">
        <v>704885</v>
      </c>
      <c r="E47" s="44">
        <v>734401</v>
      </c>
      <c r="F47" s="44">
        <v>472051</v>
      </c>
      <c r="G47" s="44">
        <v>462183</v>
      </c>
      <c r="H47" s="44">
        <v>435549</v>
      </c>
      <c r="I47" s="44">
        <v>466049</v>
      </c>
      <c r="J47" s="44">
        <v>469847</v>
      </c>
      <c r="K47" s="44">
        <v>679618</v>
      </c>
      <c r="L47" s="44">
        <v>530929</v>
      </c>
      <c r="M47" s="44">
        <v>319648</v>
      </c>
      <c r="N47" s="44">
        <v>498328</v>
      </c>
      <c r="O47" s="44">
        <v>633744</v>
      </c>
      <c r="P47" s="44">
        <v>555069</v>
      </c>
      <c r="Q47" s="44">
        <v>557532</v>
      </c>
      <c r="R47" s="44">
        <v>482333</v>
      </c>
      <c r="S47" s="44">
        <v>645029</v>
      </c>
      <c r="T47" s="44">
        <v>616115</v>
      </c>
      <c r="U47" s="44">
        <v>613475</v>
      </c>
      <c r="V47" s="44">
        <v>616522</v>
      </c>
      <c r="W47" s="44">
        <v>514333</v>
      </c>
      <c r="X47" s="44">
        <v>534761</v>
      </c>
      <c r="Y47" s="44">
        <v>525863</v>
      </c>
      <c r="Z47" s="44">
        <v>547502</v>
      </c>
      <c r="AA47" s="44">
        <v>568579</v>
      </c>
      <c r="AB47" s="44">
        <v>581732</v>
      </c>
      <c r="AC47" s="44">
        <v>599437</v>
      </c>
      <c r="AD47" s="44">
        <v>648572</v>
      </c>
      <c r="AE47" s="44">
        <v>656479</v>
      </c>
      <c r="AF47" s="44">
        <v>639908</v>
      </c>
      <c r="AG47" s="44">
        <v>619435</v>
      </c>
      <c r="AH47" s="44">
        <v>597737</v>
      </c>
      <c r="AI47" s="44">
        <v>582418</v>
      </c>
      <c r="AJ47" s="44">
        <v>570854</v>
      </c>
      <c r="AK47" s="44">
        <v>559499</v>
      </c>
      <c r="AL47" s="44">
        <v>550853</v>
      </c>
      <c r="AM47" s="44">
        <v>540752</v>
      </c>
      <c r="AN47" s="44">
        <v>533791</v>
      </c>
      <c r="AO47" s="44">
        <v>525161</v>
      </c>
      <c r="AP47" s="44">
        <v>519450</v>
      </c>
      <c r="AQ47" s="44">
        <v>513001</v>
      </c>
      <c r="AR47" s="44">
        <v>507703</v>
      </c>
      <c r="AS47" s="44">
        <v>500796</v>
      </c>
      <c r="AT47" s="44">
        <v>495009</v>
      </c>
      <c r="AU47" s="44">
        <v>488055</v>
      </c>
      <c r="AV47" s="44">
        <v>481630</v>
      </c>
      <c r="AW47" s="44">
        <v>474358</v>
      </c>
      <c r="AX47" s="44">
        <v>468951</v>
      </c>
      <c r="AY47" s="44">
        <v>462436</v>
      </c>
      <c r="AZ47" s="44">
        <v>456059</v>
      </c>
    </row>
    <row r="48" spans="1:52" x14ac:dyDescent="0.25">
      <c r="A48" s="60" t="s">
        <v>103</v>
      </c>
      <c r="B48" s="44"/>
      <c r="C48" s="44">
        <v>11416459</v>
      </c>
      <c r="D48" s="44">
        <v>10095773</v>
      </c>
      <c r="E48" s="44">
        <v>9732128</v>
      </c>
      <c r="F48" s="44">
        <v>9621405</v>
      </c>
      <c r="G48" s="44">
        <v>9516072</v>
      </c>
      <c r="H48" s="44">
        <v>9543702</v>
      </c>
      <c r="I48" s="44">
        <v>10316915</v>
      </c>
      <c r="J48" s="44">
        <v>9401713</v>
      </c>
      <c r="K48" s="44">
        <v>8789435</v>
      </c>
      <c r="L48" s="44">
        <v>8056954</v>
      </c>
      <c r="M48" s="44">
        <v>7652723</v>
      </c>
      <c r="N48" s="44">
        <v>7142763</v>
      </c>
      <c r="O48" s="44">
        <v>6922148</v>
      </c>
      <c r="P48" s="44">
        <v>7579810</v>
      </c>
      <c r="Q48" s="44">
        <v>9118346</v>
      </c>
      <c r="R48" s="44">
        <v>9778015</v>
      </c>
      <c r="S48" s="44">
        <v>10574985</v>
      </c>
      <c r="T48" s="44">
        <v>10871273</v>
      </c>
      <c r="U48" s="44">
        <v>11431473</v>
      </c>
      <c r="V48" s="44">
        <v>11777745</v>
      </c>
      <c r="W48" s="44">
        <v>11648293</v>
      </c>
      <c r="X48" s="44">
        <v>11908932</v>
      </c>
      <c r="Y48" s="44">
        <v>11741746</v>
      </c>
      <c r="Z48" s="44">
        <v>11890802</v>
      </c>
      <c r="AA48" s="44">
        <v>11986307</v>
      </c>
      <c r="AB48" s="44">
        <v>11941614</v>
      </c>
      <c r="AC48" s="44">
        <v>11930384</v>
      </c>
      <c r="AD48" s="44">
        <v>12093924</v>
      </c>
      <c r="AE48" s="44">
        <v>12013293</v>
      </c>
      <c r="AF48" s="44">
        <v>11826479</v>
      </c>
      <c r="AG48" s="44">
        <v>11648791</v>
      </c>
      <c r="AH48" s="44">
        <v>11468280</v>
      </c>
      <c r="AI48" s="44">
        <v>11388828</v>
      </c>
      <c r="AJ48" s="44">
        <v>11251854</v>
      </c>
      <c r="AK48" s="44">
        <v>11120962</v>
      </c>
      <c r="AL48" s="44">
        <v>10966593</v>
      </c>
      <c r="AM48" s="44">
        <v>10818933</v>
      </c>
      <c r="AN48" s="44">
        <v>10669022</v>
      </c>
      <c r="AO48" s="44">
        <v>10529826</v>
      </c>
      <c r="AP48" s="44">
        <v>10418996</v>
      </c>
      <c r="AQ48" s="44">
        <v>10344929</v>
      </c>
      <c r="AR48" s="44">
        <v>10258378</v>
      </c>
      <c r="AS48" s="44">
        <v>10195773</v>
      </c>
      <c r="AT48" s="44">
        <v>10115220</v>
      </c>
      <c r="AU48" s="44">
        <v>10077547</v>
      </c>
      <c r="AV48" s="44">
        <v>10008996</v>
      </c>
      <c r="AW48" s="44">
        <v>9939918</v>
      </c>
      <c r="AX48" s="44">
        <v>9854017</v>
      </c>
      <c r="AY48" s="44">
        <v>9789087</v>
      </c>
      <c r="AZ48" s="44">
        <v>9688620</v>
      </c>
    </row>
    <row r="49" spans="1:52" x14ac:dyDescent="0.25">
      <c r="A49" s="60" t="s">
        <v>114</v>
      </c>
      <c r="B49" s="44"/>
      <c r="C49" s="44">
        <v>49060</v>
      </c>
      <c r="D49" s="44">
        <v>1342</v>
      </c>
      <c r="E49" s="44">
        <v>5700</v>
      </c>
      <c r="F49" s="44">
        <v>21101</v>
      </c>
      <c r="G49" s="44">
        <v>99393</v>
      </c>
      <c r="H49" s="44">
        <v>79971</v>
      </c>
      <c r="I49" s="44">
        <v>81200</v>
      </c>
      <c r="J49" s="44">
        <v>85863</v>
      </c>
      <c r="K49" s="44">
        <v>177336</v>
      </c>
      <c r="L49" s="44">
        <v>175770</v>
      </c>
      <c r="M49" s="44">
        <v>71498</v>
      </c>
      <c r="N49" s="44">
        <v>127541</v>
      </c>
      <c r="O49" s="44">
        <v>99242</v>
      </c>
      <c r="P49" s="44">
        <v>122987</v>
      </c>
      <c r="Q49" s="44">
        <v>94046</v>
      </c>
      <c r="R49" s="44">
        <v>106927</v>
      </c>
      <c r="S49" s="44">
        <v>117546</v>
      </c>
      <c r="T49" s="44">
        <v>124334</v>
      </c>
      <c r="U49" s="44">
        <v>136899</v>
      </c>
      <c r="V49" s="44">
        <v>148135</v>
      </c>
      <c r="W49" s="44">
        <v>135862</v>
      </c>
      <c r="X49" s="44">
        <v>161681</v>
      </c>
      <c r="Y49" s="44">
        <v>171671</v>
      </c>
      <c r="Z49" s="44">
        <v>191057</v>
      </c>
      <c r="AA49" s="44">
        <v>210189</v>
      </c>
      <c r="AB49" s="44">
        <v>231086</v>
      </c>
      <c r="AC49" s="44">
        <v>250755</v>
      </c>
      <c r="AD49" s="44">
        <v>277592</v>
      </c>
      <c r="AE49" s="44">
        <v>290947</v>
      </c>
      <c r="AF49" s="44">
        <v>303053</v>
      </c>
      <c r="AG49" s="44">
        <v>316821</v>
      </c>
      <c r="AH49" s="44">
        <v>330896</v>
      </c>
      <c r="AI49" s="44">
        <v>347330</v>
      </c>
      <c r="AJ49" s="44">
        <v>363333</v>
      </c>
      <c r="AK49" s="44">
        <v>380386</v>
      </c>
      <c r="AL49" s="44">
        <v>396374</v>
      </c>
      <c r="AM49" s="44">
        <v>413295</v>
      </c>
      <c r="AN49" s="44">
        <v>429974</v>
      </c>
      <c r="AO49" s="44">
        <v>447781</v>
      </c>
      <c r="AP49" s="44">
        <v>466538</v>
      </c>
      <c r="AQ49" s="44">
        <v>487001</v>
      </c>
      <c r="AR49" s="44">
        <v>507262</v>
      </c>
      <c r="AS49" s="44">
        <v>529534</v>
      </c>
      <c r="AT49" s="44">
        <v>550989</v>
      </c>
      <c r="AU49" s="44">
        <v>574925</v>
      </c>
      <c r="AV49" s="44">
        <v>596895</v>
      </c>
      <c r="AW49" s="44">
        <v>621125</v>
      </c>
      <c r="AX49" s="44">
        <v>644868</v>
      </c>
      <c r="AY49" s="44">
        <v>669936</v>
      </c>
      <c r="AZ49" s="44">
        <v>692902</v>
      </c>
    </row>
    <row r="50" spans="1:52" x14ac:dyDescent="0.25">
      <c r="A50" s="60" t="s">
        <v>115</v>
      </c>
      <c r="B50" s="44"/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2736</v>
      </c>
      <c r="S50" s="44">
        <v>3541</v>
      </c>
      <c r="T50" s="44">
        <v>4436</v>
      </c>
      <c r="U50" s="44">
        <v>5589</v>
      </c>
      <c r="V50" s="44">
        <v>6927</v>
      </c>
      <c r="W50" s="44">
        <v>13425</v>
      </c>
      <c r="X50" s="44">
        <v>15661</v>
      </c>
      <c r="Y50" s="44">
        <v>18052</v>
      </c>
      <c r="Z50" s="44">
        <v>19913</v>
      </c>
      <c r="AA50" s="44">
        <v>22081</v>
      </c>
      <c r="AB50" s="44">
        <v>23690</v>
      </c>
      <c r="AC50" s="44">
        <v>26008</v>
      </c>
      <c r="AD50" s="44">
        <v>28182</v>
      </c>
      <c r="AE50" s="44">
        <v>30815</v>
      </c>
      <c r="AF50" s="44">
        <v>35105</v>
      </c>
      <c r="AG50" s="44">
        <v>39813</v>
      </c>
      <c r="AH50" s="44">
        <v>45006</v>
      </c>
      <c r="AI50" s="44">
        <v>51060</v>
      </c>
      <c r="AJ50" s="44">
        <v>57496</v>
      </c>
      <c r="AK50" s="44">
        <v>64511</v>
      </c>
      <c r="AL50" s="44">
        <v>72024</v>
      </c>
      <c r="AM50" s="44">
        <v>80145</v>
      </c>
      <c r="AN50" s="44">
        <v>88888</v>
      </c>
      <c r="AO50" s="44">
        <v>98332</v>
      </c>
      <c r="AP50" s="44">
        <v>108721</v>
      </c>
      <c r="AQ50" s="44">
        <v>120183</v>
      </c>
      <c r="AR50" s="44">
        <v>132351</v>
      </c>
      <c r="AS50" s="44">
        <v>145567</v>
      </c>
      <c r="AT50" s="44">
        <v>159377</v>
      </c>
      <c r="AU50" s="44">
        <v>174653</v>
      </c>
      <c r="AV50" s="44">
        <v>190267</v>
      </c>
      <c r="AW50" s="44">
        <v>206724</v>
      </c>
      <c r="AX50" s="44">
        <v>223723</v>
      </c>
      <c r="AY50" s="44">
        <v>241831</v>
      </c>
      <c r="AZ50" s="44">
        <v>259861</v>
      </c>
    </row>
    <row r="51" spans="1:52" x14ac:dyDescent="0.25">
      <c r="A51" s="60" t="s">
        <v>104</v>
      </c>
      <c r="B51" s="44"/>
      <c r="C51" s="44">
        <v>6397363</v>
      </c>
      <c r="D51" s="44">
        <v>6586835</v>
      </c>
      <c r="E51" s="44">
        <v>7177687</v>
      </c>
      <c r="F51" s="44">
        <v>8206309</v>
      </c>
      <c r="G51" s="44">
        <v>8434036</v>
      </c>
      <c r="H51" s="44">
        <v>9275168</v>
      </c>
      <c r="I51" s="44">
        <v>9280698</v>
      </c>
      <c r="J51" s="44">
        <v>8670770</v>
      </c>
      <c r="K51" s="44">
        <v>7669112</v>
      </c>
      <c r="L51" s="44">
        <v>8226770</v>
      </c>
      <c r="M51" s="44">
        <v>8710890</v>
      </c>
      <c r="N51" s="44">
        <v>8056921</v>
      </c>
      <c r="O51" s="44">
        <v>8277999</v>
      </c>
      <c r="P51" s="44">
        <v>8206006</v>
      </c>
      <c r="Q51" s="44">
        <v>8794891</v>
      </c>
      <c r="R51" s="44">
        <v>7768695</v>
      </c>
      <c r="S51" s="44">
        <v>7985231</v>
      </c>
      <c r="T51" s="44">
        <v>8313799</v>
      </c>
      <c r="U51" s="44">
        <v>8666443</v>
      </c>
      <c r="V51" s="44">
        <v>8866548</v>
      </c>
      <c r="W51" s="44">
        <v>8296899</v>
      </c>
      <c r="X51" s="44">
        <v>8493974</v>
      </c>
      <c r="Y51" s="44">
        <v>8354808</v>
      </c>
      <c r="Z51" s="44">
        <v>8478037</v>
      </c>
      <c r="AA51" s="44">
        <v>8538593</v>
      </c>
      <c r="AB51" s="44">
        <v>8519617</v>
      </c>
      <c r="AC51" s="44">
        <v>8487039</v>
      </c>
      <c r="AD51" s="44">
        <v>8598437</v>
      </c>
      <c r="AE51" s="44">
        <v>8529102</v>
      </c>
      <c r="AF51" s="44">
        <v>8364973</v>
      </c>
      <c r="AG51" s="44">
        <v>8194046</v>
      </c>
      <c r="AH51" s="44">
        <v>8034732</v>
      </c>
      <c r="AI51" s="44">
        <v>7920819</v>
      </c>
      <c r="AJ51" s="44">
        <v>7779112</v>
      </c>
      <c r="AK51" s="44">
        <v>7637304</v>
      </c>
      <c r="AL51" s="44">
        <v>7487190</v>
      </c>
      <c r="AM51" s="44">
        <v>7338747</v>
      </c>
      <c r="AN51" s="44">
        <v>7192750</v>
      </c>
      <c r="AO51" s="44">
        <v>7056449</v>
      </c>
      <c r="AP51" s="44">
        <v>6939004</v>
      </c>
      <c r="AQ51" s="44">
        <v>6844238</v>
      </c>
      <c r="AR51" s="44">
        <v>6747586</v>
      </c>
      <c r="AS51" s="44">
        <v>6663071</v>
      </c>
      <c r="AT51" s="44">
        <v>6568387</v>
      </c>
      <c r="AU51" s="44">
        <v>6499934</v>
      </c>
      <c r="AV51" s="44">
        <v>6411275</v>
      </c>
      <c r="AW51" s="44">
        <v>6326973</v>
      </c>
      <c r="AX51" s="44">
        <v>6238397</v>
      </c>
      <c r="AY51" s="44">
        <v>6156915</v>
      </c>
      <c r="AZ51" s="44">
        <v>6057892</v>
      </c>
    </row>
    <row r="52" spans="1:52" x14ac:dyDescent="0.25">
      <c r="A52" s="60" t="s">
        <v>105</v>
      </c>
      <c r="B52" s="44"/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27</v>
      </c>
      <c r="S52" s="44">
        <v>39</v>
      </c>
      <c r="T52" s="44">
        <v>53</v>
      </c>
      <c r="U52" s="44">
        <v>75</v>
      </c>
      <c r="V52" s="44">
        <v>105</v>
      </c>
      <c r="W52" s="44">
        <v>144</v>
      </c>
      <c r="X52" s="44">
        <v>196</v>
      </c>
      <c r="Y52" s="44">
        <v>256</v>
      </c>
      <c r="Z52" s="44">
        <v>343</v>
      </c>
      <c r="AA52" s="44">
        <v>452</v>
      </c>
      <c r="AB52" s="44">
        <v>599</v>
      </c>
      <c r="AC52" s="44">
        <v>790</v>
      </c>
      <c r="AD52" s="44">
        <v>1056</v>
      </c>
      <c r="AE52" s="44">
        <v>1387</v>
      </c>
      <c r="AF52" s="44">
        <v>1814</v>
      </c>
      <c r="AG52" s="44">
        <v>2366</v>
      </c>
      <c r="AH52" s="44">
        <v>3097</v>
      </c>
      <c r="AI52" s="44">
        <v>4060</v>
      </c>
      <c r="AJ52" s="44">
        <v>5322</v>
      </c>
      <c r="AK52" s="44">
        <v>6943</v>
      </c>
      <c r="AL52" s="44">
        <v>9062</v>
      </c>
      <c r="AM52" s="44">
        <v>11765</v>
      </c>
      <c r="AN52" s="44">
        <v>15315</v>
      </c>
      <c r="AO52" s="44">
        <v>19810</v>
      </c>
      <c r="AP52" s="44">
        <v>25746</v>
      </c>
      <c r="AQ52" s="44">
        <v>33295</v>
      </c>
      <c r="AR52" s="44">
        <v>43068</v>
      </c>
      <c r="AS52" s="44">
        <v>55285</v>
      </c>
      <c r="AT52" s="44">
        <v>70831</v>
      </c>
      <c r="AU52" s="44">
        <v>90096</v>
      </c>
      <c r="AV52" s="44">
        <v>113983</v>
      </c>
      <c r="AW52" s="44">
        <v>142354</v>
      </c>
      <c r="AX52" s="44">
        <v>176773</v>
      </c>
      <c r="AY52" s="44">
        <v>216536</v>
      </c>
      <c r="AZ52" s="44">
        <v>262597</v>
      </c>
    </row>
    <row r="53" spans="1:52" x14ac:dyDescent="0.25">
      <c r="A53" s="60" t="s">
        <v>116</v>
      </c>
      <c r="B53" s="44"/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</row>
    <row r="54" spans="1:52" hidden="1" x14ac:dyDescent="0.25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 x14ac:dyDescent="0.25">
      <c r="A55" s="60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hidden="1" x14ac:dyDescent="0.25">
      <c r="A56" s="60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hidden="1" x14ac:dyDescent="0.25">
      <c r="A57" s="60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hidden="1" x14ac:dyDescent="0.25">
      <c r="A58" s="60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hidden="1" x14ac:dyDescent="0.25">
      <c r="A59" s="60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hidden="1" x14ac:dyDescent="0.25">
      <c r="A60" s="60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hidden="1" x14ac:dyDescent="0.25">
      <c r="A61" s="60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25">
      <c r="A62" s="58" t="s">
        <v>106</v>
      </c>
      <c r="B62" s="59"/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132</v>
      </c>
      <c r="K62" s="59">
        <v>33</v>
      </c>
      <c r="L62" s="59">
        <v>224</v>
      </c>
      <c r="M62" s="59">
        <v>224</v>
      </c>
      <c r="N62" s="59">
        <v>6219</v>
      </c>
      <c r="O62" s="59">
        <v>24367</v>
      </c>
      <c r="P62" s="59">
        <v>63358</v>
      </c>
      <c r="Q62" s="59">
        <v>92083</v>
      </c>
      <c r="R62" s="59">
        <v>112513</v>
      </c>
      <c r="S62" s="59">
        <v>132141</v>
      </c>
      <c r="T62" s="59">
        <v>155931</v>
      </c>
      <c r="U62" s="59">
        <v>217497</v>
      </c>
      <c r="V62" s="59">
        <v>280879</v>
      </c>
      <c r="W62" s="59">
        <v>813274</v>
      </c>
      <c r="X62" s="59">
        <v>1083975</v>
      </c>
      <c r="Y62" s="59">
        <v>1365151</v>
      </c>
      <c r="Z62" s="59">
        <v>1503126</v>
      </c>
      <c r="AA62" s="59">
        <v>1630375</v>
      </c>
      <c r="AB62" s="59">
        <v>1670345</v>
      </c>
      <c r="AC62" s="59">
        <v>1746691</v>
      </c>
      <c r="AD62" s="59">
        <v>1776327</v>
      </c>
      <c r="AE62" s="59">
        <v>1833268</v>
      </c>
      <c r="AF62" s="59">
        <v>1995573</v>
      </c>
      <c r="AG62" s="59">
        <v>2158280</v>
      </c>
      <c r="AH62" s="59">
        <v>2348205</v>
      </c>
      <c r="AI62" s="59">
        <v>2543598</v>
      </c>
      <c r="AJ62" s="59">
        <v>2741835</v>
      </c>
      <c r="AK62" s="59">
        <v>2923647</v>
      </c>
      <c r="AL62" s="59">
        <v>3087509</v>
      </c>
      <c r="AM62" s="59">
        <v>3223332</v>
      </c>
      <c r="AN62" s="59">
        <v>3332904</v>
      </c>
      <c r="AO62" s="59">
        <v>3403675</v>
      </c>
      <c r="AP62" s="59">
        <v>3445031</v>
      </c>
      <c r="AQ62" s="59">
        <v>3444578</v>
      </c>
      <c r="AR62" s="59">
        <v>3405449</v>
      </c>
      <c r="AS62" s="59">
        <v>3341688</v>
      </c>
      <c r="AT62" s="59">
        <v>3259978</v>
      </c>
      <c r="AU62" s="59">
        <v>3175370</v>
      </c>
      <c r="AV62" s="59">
        <v>3073769</v>
      </c>
      <c r="AW62" s="59">
        <v>2963333</v>
      </c>
      <c r="AX62" s="59">
        <v>2848556</v>
      </c>
      <c r="AY62" s="59">
        <v>2737959</v>
      </c>
      <c r="AZ62" s="59">
        <v>2636048</v>
      </c>
    </row>
    <row r="63" spans="1:52" x14ac:dyDescent="0.25">
      <c r="A63" s="60" t="s">
        <v>113</v>
      </c>
      <c r="B63" s="44"/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</row>
    <row r="64" spans="1:52" x14ac:dyDescent="0.25">
      <c r="A64" s="60" t="s">
        <v>103</v>
      </c>
      <c r="B64" s="44"/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132</v>
      </c>
      <c r="K64" s="44">
        <v>33</v>
      </c>
      <c r="L64" s="44">
        <v>224</v>
      </c>
      <c r="M64" s="44">
        <v>224</v>
      </c>
      <c r="N64" s="44">
        <v>6219</v>
      </c>
      <c r="O64" s="44">
        <v>24367</v>
      </c>
      <c r="P64" s="44">
        <v>63358</v>
      </c>
      <c r="Q64" s="44">
        <v>92083</v>
      </c>
      <c r="R64" s="44">
        <v>112513</v>
      </c>
      <c r="S64" s="44">
        <v>132141</v>
      </c>
      <c r="T64" s="44">
        <v>155931</v>
      </c>
      <c r="U64" s="44">
        <v>217497</v>
      </c>
      <c r="V64" s="44">
        <v>280879</v>
      </c>
      <c r="W64" s="44">
        <v>813272</v>
      </c>
      <c r="X64" s="44">
        <v>1083972</v>
      </c>
      <c r="Y64" s="44">
        <v>1365147</v>
      </c>
      <c r="Z64" s="44">
        <v>1503121</v>
      </c>
      <c r="AA64" s="44">
        <v>1630370</v>
      </c>
      <c r="AB64" s="44">
        <v>1670340</v>
      </c>
      <c r="AC64" s="44">
        <v>1746686</v>
      </c>
      <c r="AD64" s="44">
        <v>1776322</v>
      </c>
      <c r="AE64" s="44">
        <v>1833263</v>
      </c>
      <c r="AF64" s="44">
        <v>1995567</v>
      </c>
      <c r="AG64" s="44">
        <v>2158273</v>
      </c>
      <c r="AH64" s="44">
        <v>2348198</v>
      </c>
      <c r="AI64" s="44">
        <v>2543589</v>
      </c>
      <c r="AJ64" s="44">
        <v>2741826</v>
      </c>
      <c r="AK64" s="44">
        <v>2923637</v>
      </c>
      <c r="AL64" s="44">
        <v>3087499</v>
      </c>
      <c r="AM64" s="44">
        <v>3223322</v>
      </c>
      <c r="AN64" s="44">
        <v>3332894</v>
      </c>
      <c r="AO64" s="44">
        <v>3403665</v>
      </c>
      <c r="AP64" s="44">
        <v>3445021</v>
      </c>
      <c r="AQ64" s="44">
        <v>3444568</v>
      </c>
      <c r="AR64" s="44">
        <v>3405439</v>
      </c>
      <c r="AS64" s="44">
        <v>3341678</v>
      </c>
      <c r="AT64" s="44">
        <v>3259968</v>
      </c>
      <c r="AU64" s="44">
        <v>3175360</v>
      </c>
      <c r="AV64" s="44">
        <v>3073759</v>
      </c>
      <c r="AW64" s="44">
        <v>2963324</v>
      </c>
      <c r="AX64" s="44">
        <v>2848547</v>
      </c>
      <c r="AY64" s="44">
        <v>2737951</v>
      </c>
      <c r="AZ64" s="44">
        <v>2636041</v>
      </c>
    </row>
    <row r="65" spans="1:52" x14ac:dyDescent="0.25">
      <c r="A65" s="60" t="s">
        <v>114</v>
      </c>
      <c r="B65" s="44"/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</row>
    <row r="66" spans="1:52" x14ac:dyDescent="0.25">
      <c r="A66" s="60" t="s">
        <v>115</v>
      </c>
      <c r="B66" s="44"/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</row>
    <row r="67" spans="1:52" x14ac:dyDescent="0.25">
      <c r="A67" s="60" t="s">
        <v>104</v>
      </c>
      <c r="B67" s="44"/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2</v>
      </c>
      <c r="X67" s="44">
        <v>3</v>
      </c>
      <c r="Y67" s="44">
        <v>4</v>
      </c>
      <c r="Z67" s="44">
        <v>5</v>
      </c>
      <c r="AA67" s="44">
        <v>5</v>
      </c>
      <c r="AB67" s="44">
        <v>5</v>
      </c>
      <c r="AC67" s="44">
        <v>5</v>
      </c>
      <c r="AD67" s="44">
        <v>5</v>
      </c>
      <c r="AE67" s="44">
        <v>5</v>
      </c>
      <c r="AF67" s="44">
        <v>6</v>
      </c>
      <c r="AG67" s="44">
        <v>7</v>
      </c>
      <c r="AH67" s="44">
        <v>7</v>
      </c>
      <c r="AI67" s="44">
        <v>9</v>
      </c>
      <c r="AJ67" s="44">
        <v>9</v>
      </c>
      <c r="AK67" s="44">
        <v>10</v>
      </c>
      <c r="AL67" s="44">
        <v>10</v>
      </c>
      <c r="AM67" s="44">
        <v>10</v>
      </c>
      <c r="AN67" s="44">
        <v>10</v>
      </c>
      <c r="AO67" s="44">
        <v>10</v>
      </c>
      <c r="AP67" s="44">
        <v>10</v>
      </c>
      <c r="AQ67" s="44">
        <v>10</v>
      </c>
      <c r="AR67" s="44">
        <v>10</v>
      </c>
      <c r="AS67" s="44">
        <v>10</v>
      </c>
      <c r="AT67" s="44">
        <v>10</v>
      </c>
      <c r="AU67" s="44">
        <v>10</v>
      </c>
      <c r="AV67" s="44">
        <v>10</v>
      </c>
      <c r="AW67" s="44">
        <v>9</v>
      </c>
      <c r="AX67" s="44">
        <v>9</v>
      </c>
      <c r="AY67" s="44">
        <v>8</v>
      </c>
      <c r="AZ67" s="44">
        <v>7</v>
      </c>
    </row>
    <row r="68" spans="1:52" x14ac:dyDescent="0.25">
      <c r="A68" s="60" t="s">
        <v>105</v>
      </c>
      <c r="B68" s="44"/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</row>
    <row r="69" spans="1:52" x14ac:dyDescent="0.25">
      <c r="A69" s="60" t="s">
        <v>116</v>
      </c>
      <c r="B69" s="44"/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</row>
    <row r="70" spans="1:52" x14ac:dyDescent="0.25">
      <c r="A70" s="58" t="s">
        <v>107</v>
      </c>
      <c r="B70" s="59"/>
      <c r="C70" s="59">
        <v>0</v>
      </c>
      <c r="D70" s="59">
        <v>0</v>
      </c>
      <c r="E70" s="59">
        <v>9</v>
      </c>
      <c r="F70" s="59">
        <v>4</v>
      </c>
      <c r="G70" s="59">
        <v>2</v>
      </c>
      <c r="H70" s="59">
        <v>35</v>
      </c>
      <c r="I70" s="59">
        <v>27</v>
      </c>
      <c r="J70" s="59">
        <v>991</v>
      </c>
      <c r="K70" s="59">
        <v>1062</v>
      </c>
      <c r="L70" s="59">
        <v>6163</v>
      </c>
      <c r="M70" s="59">
        <v>16625</v>
      </c>
      <c r="N70" s="59">
        <v>15912</v>
      </c>
      <c r="O70" s="59">
        <v>25955</v>
      </c>
      <c r="P70" s="59">
        <v>38620</v>
      </c>
      <c r="Q70" s="59">
        <v>58086</v>
      </c>
      <c r="R70" s="59">
        <v>95125</v>
      </c>
      <c r="S70" s="59">
        <v>103307</v>
      </c>
      <c r="T70" s="59">
        <v>141154</v>
      </c>
      <c r="U70" s="59">
        <v>203575</v>
      </c>
      <c r="V70" s="59">
        <v>259412</v>
      </c>
      <c r="W70" s="59">
        <v>1891059</v>
      </c>
      <c r="X70" s="59">
        <v>2292309</v>
      </c>
      <c r="Y70" s="59">
        <v>2800614</v>
      </c>
      <c r="Z70" s="59">
        <v>2649755</v>
      </c>
      <c r="AA70" s="59">
        <v>2591507</v>
      </c>
      <c r="AB70" s="59">
        <v>2339676</v>
      </c>
      <c r="AC70" s="59">
        <v>2280484</v>
      </c>
      <c r="AD70" s="59">
        <v>2103494</v>
      </c>
      <c r="AE70" s="59">
        <v>2112652</v>
      </c>
      <c r="AF70" s="59">
        <v>2437648</v>
      </c>
      <c r="AG70" s="59">
        <v>2802744</v>
      </c>
      <c r="AH70" s="59">
        <v>3228167</v>
      </c>
      <c r="AI70" s="59">
        <v>3683003</v>
      </c>
      <c r="AJ70" s="59">
        <v>4157527</v>
      </c>
      <c r="AK70" s="59">
        <v>4629863</v>
      </c>
      <c r="AL70" s="59">
        <v>5114976</v>
      </c>
      <c r="AM70" s="59">
        <v>5580258</v>
      </c>
      <c r="AN70" s="59">
        <v>6035272</v>
      </c>
      <c r="AO70" s="59">
        <v>6441052</v>
      </c>
      <c r="AP70" s="59">
        <v>6849067</v>
      </c>
      <c r="AQ70" s="59">
        <v>7228533</v>
      </c>
      <c r="AR70" s="59">
        <v>7604567</v>
      </c>
      <c r="AS70" s="59">
        <v>7953669</v>
      </c>
      <c r="AT70" s="59">
        <v>8334822</v>
      </c>
      <c r="AU70" s="59">
        <v>8705225</v>
      </c>
      <c r="AV70" s="59">
        <v>9095552</v>
      </c>
      <c r="AW70" s="59">
        <v>9434440</v>
      </c>
      <c r="AX70" s="59">
        <v>9810864</v>
      </c>
      <c r="AY70" s="59">
        <v>10154780</v>
      </c>
      <c r="AZ70" s="59">
        <v>10523972</v>
      </c>
    </row>
    <row r="71" spans="1:52" x14ac:dyDescent="0.25">
      <c r="A71" s="60" t="s">
        <v>108</v>
      </c>
      <c r="B71" s="44"/>
      <c r="C71" s="44">
        <v>0</v>
      </c>
      <c r="D71" s="44">
        <v>0</v>
      </c>
      <c r="E71" s="44">
        <v>9</v>
      </c>
      <c r="F71" s="44">
        <v>4</v>
      </c>
      <c r="G71" s="44">
        <v>2</v>
      </c>
      <c r="H71" s="44">
        <v>35</v>
      </c>
      <c r="I71" s="44">
        <v>27</v>
      </c>
      <c r="J71" s="44">
        <v>991</v>
      </c>
      <c r="K71" s="44">
        <v>1062</v>
      </c>
      <c r="L71" s="44">
        <v>6163</v>
      </c>
      <c r="M71" s="44">
        <v>16625</v>
      </c>
      <c r="N71" s="44">
        <v>15912</v>
      </c>
      <c r="O71" s="44">
        <v>25955</v>
      </c>
      <c r="P71" s="44">
        <v>38620</v>
      </c>
      <c r="Q71" s="44">
        <v>58086</v>
      </c>
      <c r="R71" s="44">
        <v>95112</v>
      </c>
      <c r="S71" s="44">
        <v>103278</v>
      </c>
      <c r="T71" s="44">
        <v>141081</v>
      </c>
      <c r="U71" s="44">
        <v>203373</v>
      </c>
      <c r="V71" s="44">
        <v>258932</v>
      </c>
      <c r="W71" s="44">
        <v>1886967</v>
      </c>
      <c r="X71" s="44">
        <v>2283209</v>
      </c>
      <c r="Y71" s="44">
        <v>2781203</v>
      </c>
      <c r="Z71" s="44">
        <v>2616992</v>
      </c>
      <c r="AA71" s="44">
        <v>2537465</v>
      </c>
      <c r="AB71" s="44">
        <v>2260120</v>
      </c>
      <c r="AC71" s="44">
        <v>2163469</v>
      </c>
      <c r="AD71" s="44">
        <v>1946487</v>
      </c>
      <c r="AE71" s="44">
        <v>1901914</v>
      </c>
      <c r="AF71" s="44">
        <v>2141533</v>
      </c>
      <c r="AG71" s="44">
        <v>2405972</v>
      </c>
      <c r="AH71" s="44">
        <v>2715261</v>
      </c>
      <c r="AI71" s="44">
        <v>3043626</v>
      </c>
      <c r="AJ71" s="44">
        <v>3385820</v>
      </c>
      <c r="AK71" s="44">
        <v>3726925</v>
      </c>
      <c r="AL71" s="44">
        <v>4080536</v>
      </c>
      <c r="AM71" s="44">
        <v>4422198</v>
      </c>
      <c r="AN71" s="44">
        <v>4758111</v>
      </c>
      <c r="AO71" s="44">
        <v>5057799</v>
      </c>
      <c r="AP71" s="44">
        <v>5362487</v>
      </c>
      <c r="AQ71" s="44">
        <v>5648355</v>
      </c>
      <c r="AR71" s="44">
        <v>5932253</v>
      </c>
      <c r="AS71" s="44">
        <v>6195577</v>
      </c>
      <c r="AT71" s="44">
        <v>6489164</v>
      </c>
      <c r="AU71" s="44">
        <v>6772940</v>
      </c>
      <c r="AV71" s="44">
        <v>7076428</v>
      </c>
      <c r="AW71" s="44">
        <v>7336586</v>
      </c>
      <c r="AX71" s="44">
        <v>7629527</v>
      </c>
      <c r="AY71" s="44">
        <v>7893858</v>
      </c>
      <c r="AZ71" s="44">
        <v>8181331</v>
      </c>
    </row>
    <row r="72" spans="1:52" x14ac:dyDescent="0.25">
      <c r="A72" s="60" t="s">
        <v>109</v>
      </c>
      <c r="B72" s="44"/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13</v>
      </c>
      <c r="S72" s="44">
        <v>29</v>
      </c>
      <c r="T72" s="44">
        <v>73</v>
      </c>
      <c r="U72" s="44">
        <v>202</v>
      </c>
      <c r="V72" s="44">
        <v>480</v>
      </c>
      <c r="W72" s="44">
        <v>4092</v>
      </c>
      <c r="X72" s="44">
        <v>9100</v>
      </c>
      <c r="Y72" s="44">
        <v>19411</v>
      </c>
      <c r="Z72" s="44">
        <v>32763</v>
      </c>
      <c r="AA72" s="44">
        <v>54042</v>
      </c>
      <c r="AB72" s="44">
        <v>79556</v>
      </c>
      <c r="AC72" s="44">
        <v>117015</v>
      </c>
      <c r="AD72" s="44">
        <v>157007</v>
      </c>
      <c r="AE72" s="44">
        <v>210738</v>
      </c>
      <c r="AF72" s="44">
        <v>296115</v>
      </c>
      <c r="AG72" s="44">
        <v>396772</v>
      </c>
      <c r="AH72" s="44">
        <v>512906</v>
      </c>
      <c r="AI72" s="44">
        <v>639377</v>
      </c>
      <c r="AJ72" s="44">
        <v>771707</v>
      </c>
      <c r="AK72" s="44">
        <v>902938</v>
      </c>
      <c r="AL72" s="44">
        <v>1034440</v>
      </c>
      <c r="AM72" s="44">
        <v>1158060</v>
      </c>
      <c r="AN72" s="44">
        <v>1277161</v>
      </c>
      <c r="AO72" s="44">
        <v>1383253</v>
      </c>
      <c r="AP72" s="44">
        <v>1486580</v>
      </c>
      <c r="AQ72" s="44">
        <v>1580178</v>
      </c>
      <c r="AR72" s="44">
        <v>1672314</v>
      </c>
      <c r="AS72" s="44">
        <v>1758092</v>
      </c>
      <c r="AT72" s="44">
        <v>1845658</v>
      </c>
      <c r="AU72" s="44">
        <v>1932285</v>
      </c>
      <c r="AV72" s="44">
        <v>2019124</v>
      </c>
      <c r="AW72" s="44">
        <v>2097854</v>
      </c>
      <c r="AX72" s="44">
        <v>2181337</v>
      </c>
      <c r="AY72" s="44">
        <v>2260922</v>
      </c>
      <c r="AZ72" s="44">
        <v>2342641</v>
      </c>
    </row>
    <row r="73" spans="1:52" x14ac:dyDescent="0.25">
      <c r="A73" s="60" t="s">
        <v>110</v>
      </c>
      <c r="B73" s="44"/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</row>
    <row r="74" spans="1:52" x14ac:dyDescent="0.25">
      <c r="A74" s="60" t="s">
        <v>117</v>
      </c>
      <c r="B74" s="44"/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</row>
    <row r="75" spans="1:52" x14ac:dyDescent="0.25">
      <c r="A75" s="58" t="s">
        <v>111</v>
      </c>
      <c r="B75" s="59"/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529</v>
      </c>
      <c r="S75" s="59">
        <v>599</v>
      </c>
      <c r="T75" s="59">
        <v>665</v>
      </c>
      <c r="U75" s="59">
        <v>946</v>
      </c>
      <c r="V75" s="59">
        <v>1629</v>
      </c>
      <c r="W75" s="59">
        <v>1036</v>
      </c>
      <c r="X75" s="59">
        <v>277</v>
      </c>
      <c r="Y75" s="59">
        <v>249</v>
      </c>
      <c r="Z75" s="59">
        <v>216</v>
      </c>
      <c r="AA75" s="59">
        <v>187</v>
      </c>
      <c r="AB75" s="59">
        <v>162</v>
      </c>
      <c r="AC75" s="59">
        <v>145</v>
      </c>
      <c r="AD75" s="59">
        <v>161</v>
      </c>
      <c r="AE75" s="59">
        <v>989</v>
      </c>
      <c r="AF75" s="59">
        <v>10932</v>
      </c>
      <c r="AG75" s="59">
        <v>25797</v>
      </c>
      <c r="AH75" s="59">
        <v>42692</v>
      </c>
      <c r="AI75" s="59">
        <v>61414</v>
      </c>
      <c r="AJ75" s="59">
        <v>81529</v>
      </c>
      <c r="AK75" s="59">
        <v>102647</v>
      </c>
      <c r="AL75" s="59">
        <v>124791</v>
      </c>
      <c r="AM75" s="59">
        <v>147680</v>
      </c>
      <c r="AN75" s="59">
        <v>171409</v>
      </c>
      <c r="AO75" s="59">
        <v>195664</v>
      </c>
      <c r="AP75" s="59">
        <v>221453</v>
      </c>
      <c r="AQ75" s="59">
        <v>249511</v>
      </c>
      <c r="AR75" s="59">
        <v>279813</v>
      </c>
      <c r="AS75" s="59">
        <v>311418</v>
      </c>
      <c r="AT75" s="59">
        <v>344095</v>
      </c>
      <c r="AU75" s="59">
        <v>378695</v>
      </c>
      <c r="AV75" s="59">
        <v>413028</v>
      </c>
      <c r="AW75" s="59">
        <v>447253</v>
      </c>
      <c r="AX75" s="59">
        <v>481723</v>
      </c>
      <c r="AY75" s="59">
        <v>516149</v>
      </c>
      <c r="AZ75" s="59">
        <v>548660</v>
      </c>
    </row>
    <row r="76" spans="1:52" x14ac:dyDescent="0.25">
      <c r="A76" s="60" t="s">
        <v>112</v>
      </c>
      <c r="B76" s="44"/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38</v>
      </c>
      <c r="S76" s="44">
        <v>53</v>
      </c>
      <c r="T76" s="44">
        <v>69</v>
      </c>
      <c r="U76" s="44">
        <v>116</v>
      </c>
      <c r="V76" s="44">
        <v>234</v>
      </c>
      <c r="W76" s="44">
        <v>288</v>
      </c>
      <c r="X76" s="44">
        <v>83</v>
      </c>
      <c r="Y76" s="44">
        <v>84</v>
      </c>
      <c r="Z76" s="44">
        <v>76</v>
      </c>
      <c r="AA76" s="44">
        <v>70</v>
      </c>
      <c r="AB76" s="44">
        <v>62</v>
      </c>
      <c r="AC76" s="44">
        <v>60</v>
      </c>
      <c r="AD76" s="44">
        <v>67</v>
      </c>
      <c r="AE76" s="44">
        <v>434</v>
      </c>
      <c r="AF76" s="44">
        <v>5283</v>
      </c>
      <c r="AG76" s="44">
        <v>13484</v>
      </c>
      <c r="AH76" s="44">
        <v>23961</v>
      </c>
      <c r="AI76" s="44">
        <v>36695</v>
      </c>
      <c r="AJ76" s="44">
        <v>51474</v>
      </c>
      <c r="AK76" s="44">
        <v>68049</v>
      </c>
      <c r="AL76" s="44">
        <v>86354</v>
      </c>
      <c r="AM76" s="44">
        <v>106170</v>
      </c>
      <c r="AN76" s="44">
        <v>127381</v>
      </c>
      <c r="AO76" s="44">
        <v>149688</v>
      </c>
      <c r="AP76" s="44">
        <v>173770</v>
      </c>
      <c r="AQ76" s="44">
        <v>200226</v>
      </c>
      <c r="AR76" s="44">
        <v>228928</v>
      </c>
      <c r="AS76" s="44">
        <v>259114</v>
      </c>
      <c r="AT76" s="44">
        <v>290551</v>
      </c>
      <c r="AU76" s="44">
        <v>323957</v>
      </c>
      <c r="AV76" s="44">
        <v>357336</v>
      </c>
      <c r="AW76" s="44">
        <v>390834</v>
      </c>
      <c r="AX76" s="44">
        <v>424647</v>
      </c>
      <c r="AY76" s="44">
        <v>458505</v>
      </c>
      <c r="AZ76" s="44">
        <v>490676</v>
      </c>
    </row>
    <row r="77" spans="1:52" x14ac:dyDescent="0.25">
      <c r="A77" s="60" t="s">
        <v>118</v>
      </c>
      <c r="B77" s="44"/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491</v>
      </c>
      <c r="S77" s="44">
        <v>546</v>
      </c>
      <c r="T77" s="44">
        <v>596</v>
      </c>
      <c r="U77" s="44">
        <v>830</v>
      </c>
      <c r="V77" s="44">
        <v>1395</v>
      </c>
      <c r="W77" s="44">
        <v>748</v>
      </c>
      <c r="X77" s="44">
        <v>194</v>
      </c>
      <c r="Y77" s="44">
        <v>165</v>
      </c>
      <c r="Z77" s="44">
        <v>140</v>
      </c>
      <c r="AA77" s="44">
        <v>117</v>
      </c>
      <c r="AB77" s="44">
        <v>100</v>
      </c>
      <c r="AC77" s="44">
        <v>85</v>
      </c>
      <c r="AD77" s="44">
        <v>94</v>
      </c>
      <c r="AE77" s="44">
        <v>555</v>
      </c>
      <c r="AF77" s="44">
        <v>5649</v>
      </c>
      <c r="AG77" s="44">
        <v>12313</v>
      </c>
      <c r="AH77" s="44">
        <v>18731</v>
      </c>
      <c r="AI77" s="44">
        <v>24719</v>
      </c>
      <c r="AJ77" s="44">
        <v>30055</v>
      </c>
      <c r="AK77" s="44">
        <v>34598</v>
      </c>
      <c r="AL77" s="44">
        <v>38437</v>
      </c>
      <c r="AM77" s="44">
        <v>41510</v>
      </c>
      <c r="AN77" s="44">
        <v>44028</v>
      </c>
      <c r="AO77" s="44">
        <v>45976</v>
      </c>
      <c r="AP77" s="44">
        <v>47683</v>
      </c>
      <c r="AQ77" s="44">
        <v>49285</v>
      </c>
      <c r="AR77" s="44">
        <v>50885</v>
      </c>
      <c r="AS77" s="44">
        <v>52304</v>
      </c>
      <c r="AT77" s="44">
        <v>53544</v>
      </c>
      <c r="AU77" s="44">
        <v>54738</v>
      </c>
      <c r="AV77" s="44">
        <v>55692</v>
      </c>
      <c r="AW77" s="44">
        <v>56419</v>
      </c>
      <c r="AX77" s="44">
        <v>57076</v>
      </c>
      <c r="AY77" s="44">
        <v>57644</v>
      </c>
      <c r="AZ77" s="44">
        <v>57984</v>
      </c>
    </row>
    <row r="78" spans="1:52" x14ac:dyDescent="0.25">
      <c r="A78" s="56" t="s">
        <v>85</v>
      </c>
      <c r="B78" s="57"/>
      <c r="C78" s="57">
        <v>58621</v>
      </c>
      <c r="D78" s="57">
        <v>53260</v>
      </c>
      <c r="E78" s="57">
        <v>52566</v>
      </c>
      <c r="F78" s="57">
        <v>58063</v>
      </c>
      <c r="G78" s="57">
        <v>53729</v>
      </c>
      <c r="H78" s="57">
        <v>62481</v>
      </c>
      <c r="I78" s="57">
        <v>61626</v>
      </c>
      <c r="J78" s="57">
        <v>62847</v>
      </c>
      <c r="K78" s="57">
        <v>50906</v>
      </c>
      <c r="L78" s="57">
        <v>47514</v>
      </c>
      <c r="M78" s="57">
        <v>49198</v>
      </c>
      <c r="N78" s="57">
        <v>44640</v>
      </c>
      <c r="O78" s="57">
        <v>49011</v>
      </c>
      <c r="P78" s="57">
        <v>56921</v>
      </c>
      <c r="Q78" s="57">
        <v>68291</v>
      </c>
      <c r="R78" s="57">
        <v>54963</v>
      </c>
      <c r="S78" s="57">
        <v>70140</v>
      </c>
      <c r="T78" s="57">
        <v>73845</v>
      </c>
      <c r="U78" s="57">
        <v>76119</v>
      </c>
      <c r="V78" s="57">
        <v>78013</v>
      </c>
      <c r="W78" s="57">
        <v>79977</v>
      </c>
      <c r="X78" s="57">
        <v>80192</v>
      </c>
      <c r="Y78" s="57">
        <v>82309</v>
      </c>
      <c r="Z78" s="57">
        <v>83670</v>
      </c>
      <c r="AA78" s="57">
        <v>84871</v>
      </c>
      <c r="AB78" s="57">
        <v>85475</v>
      </c>
      <c r="AC78" s="57">
        <v>86549</v>
      </c>
      <c r="AD78" s="57">
        <v>88659</v>
      </c>
      <c r="AE78" s="57">
        <v>90719</v>
      </c>
      <c r="AF78" s="57">
        <v>93024</v>
      </c>
      <c r="AG78" s="57">
        <v>95050</v>
      </c>
      <c r="AH78" s="57">
        <v>96936</v>
      </c>
      <c r="AI78" s="57">
        <v>99071</v>
      </c>
      <c r="AJ78" s="57">
        <v>101937</v>
      </c>
      <c r="AK78" s="57">
        <v>103336</v>
      </c>
      <c r="AL78" s="57">
        <v>104773</v>
      </c>
      <c r="AM78" s="57">
        <v>106592</v>
      </c>
      <c r="AN78" s="57">
        <v>108207</v>
      </c>
      <c r="AO78" s="57">
        <v>110036</v>
      </c>
      <c r="AP78" s="57">
        <v>112709</v>
      </c>
      <c r="AQ78" s="57">
        <v>114683</v>
      </c>
      <c r="AR78" s="57">
        <v>116646</v>
      </c>
      <c r="AS78" s="57">
        <v>118678</v>
      </c>
      <c r="AT78" s="57">
        <v>120855</v>
      </c>
      <c r="AU78" s="57">
        <v>122951</v>
      </c>
      <c r="AV78" s="57">
        <v>125111</v>
      </c>
      <c r="AW78" s="57">
        <v>127424</v>
      </c>
      <c r="AX78" s="57">
        <v>129902</v>
      </c>
      <c r="AY78" s="57">
        <v>132034</v>
      </c>
      <c r="AZ78" s="57">
        <v>134293</v>
      </c>
    </row>
    <row r="79" spans="1:52" x14ac:dyDescent="0.25">
      <c r="A79" s="58" t="s">
        <v>102</v>
      </c>
      <c r="B79" s="59"/>
      <c r="C79" s="59">
        <v>58531</v>
      </c>
      <c r="D79" s="59">
        <v>53192</v>
      </c>
      <c r="E79" s="59">
        <v>52501</v>
      </c>
      <c r="F79" s="59">
        <v>58004</v>
      </c>
      <c r="G79" s="59">
        <v>53189</v>
      </c>
      <c r="H79" s="59">
        <v>62399</v>
      </c>
      <c r="I79" s="59">
        <v>61561</v>
      </c>
      <c r="J79" s="59">
        <v>62731</v>
      </c>
      <c r="K79" s="59">
        <v>50778</v>
      </c>
      <c r="L79" s="59">
        <v>47098</v>
      </c>
      <c r="M79" s="59">
        <v>49006</v>
      </c>
      <c r="N79" s="59">
        <v>44570</v>
      </c>
      <c r="O79" s="59">
        <v>47607</v>
      </c>
      <c r="P79" s="59">
        <v>56482</v>
      </c>
      <c r="Q79" s="59">
        <v>67783</v>
      </c>
      <c r="R79" s="59">
        <v>53945</v>
      </c>
      <c r="S79" s="59">
        <v>68456</v>
      </c>
      <c r="T79" s="59">
        <v>71731</v>
      </c>
      <c r="U79" s="59">
        <v>73682</v>
      </c>
      <c r="V79" s="59">
        <v>75281</v>
      </c>
      <c r="W79" s="59">
        <v>76621</v>
      </c>
      <c r="X79" s="59">
        <v>76197</v>
      </c>
      <c r="Y79" s="59">
        <v>77604</v>
      </c>
      <c r="Z79" s="59">
        <v>78228</v>
      </c>
      <c r="AA79" s="59">
        <v>78643</v>
      </c>
      <c r="AB79" s="59">
        <v>78474</v>
      </c>
      <c r="AC79" s="59">
        <v>78675</v>
      </c>
      <c r="AD79" s="59">
        <v>79790</v>
      </c>
      <c r="AE79" s="59">
        <v>80763</v>
      </c>
      <c r="AF79" s="59">
        <v>81847</v>
      </c>
      <c r="AG79" s="59">
        <v>82444</v>
      </c>
      <c r="AH79" s="59">
        <v>82841</v>
      </c>
      <c r="AI79" s="59">
        <v>83444</v>
      </c>
      <c r="AJ79" s="59">
        <v>84652</v>
      </c>
      <c r="AK79" s="59">
        <v>84518</v>
      </c>
      <c r="AL79" s="59">
        <v>84387</v>
      </c>
      <c r="AM79" s="59">
        <v>84381</v>
      </c>
      <c r="AN79" s="59">
        <v>84239</v>
      </c>
      <c r="AO79" s="59">
        <v>84088</v>
      </c>
      <c r="AP79" s="59">
        <v>84535</v>
      </c>
      <c r="AQ79" s="59">
        <v>84170</v>
      </c>
      <c r="AR79" s="59">
        <v>83795</v>
      </c>
      <c r="AS79" s="59">
        <v>83369</v>
      </c>
      <c r="AT79" s="59">
        <v>83094</v>
      </c>
      <c r="AU79" s="59">
        <v>82576</v>
      </c>
      <c r="AV79" s="59">
        <v>82194</v>
      </c>
      <c r="AW79" s="59">
        <v>81725</v>
      </c>
      <c r="AX79" s="59">
        <v>81583</v>
      </c>
      <c r="AY79" s="59">
        <v>80939</v>
      </c>
      <c r="AZ79" s="59">
        <v>80588</v>
      </c>
    </row>
    <row r="80" spans="1:52" x14ac:dyDescent="0.25">
      <c r="A80" s="60" t="s">
        <v>113</v>
      </c>
      <c r="B80" s="44"/>
      <c r="C80" s="44">
        <v>54</v>
      </c>
      <c r="D80" s="44">
        <v>35</v>
      </c>
      <c r="E80" s="44">
        <v>47</v>
      </c>
      <c r="F80" s="44">
        <v>1165</v>
      </c>
      <c r="G80" s="44">
        <v>147</v>
      </c>
      <c r="H80" s="44">
        <v>62</v>
      </c>
      <c r="I80" s="44">
        <v>196</v>
      </c>
      <c r="J80" s="44">
        <v>107</v>
      </c>
      <c r="K80" s="44">
        <v>212</v>
      </c>
      <c r="L80" s="44">
        <v>71</v>
      </c>
      <c r="M80" s="44">
        <v>53</v>
      </c>
      <c r="N80" s="44">
        <v>12</v>
      </c>
      <c r="O80" s="44">
        <v>54</v>
      </c>
      <c r="P80" s="44">
        <v>93</v>
      </c>
      <c r="Q80" s="44">
        <v>103</v>
      </c>
      <c r="R80" s="44">
        <v>120</v>
      </c>
      <c r="S80" s="44">
        <v>165</v>
      </c>
      <c r="T80" s="44">
        <v>181</v>
      </c>
      <c r="U80" s="44">
        <v>196</v>
      </c>
      <c r="V80" s="44">
        <v>208</v>
      </c>
      <c r="W80" s="44">
        <v>228</v>
      </c>
      <c r="X80" s="44">
        <v>235</v>
      </c>
      <c r="Y80" s="44">
        <v>246</v>
      </c>
      <c r="Z80" s="44">
        <v>252</v>
      </c>
      <c r="AA80" s="44">
        <v>254</v>
      </c>
      <c r="AB80" s="44">
        <v>252</v>
      </c>
      <c r="AC80" s="44">
        <v>250</v>
      </c>
      <c r="AD80" s="44">
        <v>253</v>
      </c>
      <c r="AE80" s="44">
        <v>255</v>
      </c>
      <c r="AF80" s="44">
        <v>257</v>
      </c>
      <c r="AG80" s="44">
        <v>257</v>
      </c>
      <c r="AH80" s="44">
        <v>260</v>
      </c>
      <c r="AI80" s="44">
        <v>263</v>
      </c>
      <c r="AJ80" s="44">
        <v>268</v>
      </c>
      <c r="AK80" s="44">
        <v>271</v>
      </c>
      <c r="AL80" s="44">
        <v>269</v>
      </c>
      <c r="AM80" s="44">
        <v>270</v>
      </c>
      <c r="AN80" s="44">
        <v>269</v>
      </c>
      <c r="AO80" s="44">
        <v>267</v>
      </c>
      <c r="AP80" s="44">
        <v>267</v>
      </c>
      <c r="AQ80" s="44">
        <v>266</v>
      </c>
      <c r="AR80" s="44">
        <v>267</v>
      </c>
      <c r="AS80" s="44">
        <v>268</v>
      </c>
      <c r="AT80" s="44">
        <v>264</v>
      </c>
      <c r="AU80" s="44">
        <v>264</v>
      </c>
      <c r="AV80" s="44">
        <v>263</v>
      </c>
      <c r="AW80" s="44">
        <v>263</v>
      </c>
      <c r="AX80" s="44">
        <v>263</v>
      </c>
      <c r="AY80" s="44">
        <v>259</v>
      </c>
      <c r="AZ80" s="44">
        <v>256</v>
      </c>
    </row>
    <row r="81" spans="1:52" x14ac:dyDescent="0.25">
      <c r="A81" s="60" t="s">
        <v>103</v>
      </c>
      <c r="B81" s="44"/>
      <c r="C81" s="44">
        <v>147</v>
      </c>
      <c r="D81" s="44">
        <v>174</v>
      </c>
      <c r="E81" s="44">
        <v>92</v>
      </c>
      <c r="F81" s="44">
        <v>83</v>
      </c>
      <c r="G81" s="44">
        <v>15</v>
      </c>
      <c r="H81" s="44">
        <v>87</v>
      </c>
      <c r="I81" s="44">
        <v>213</v>
      </c>
      <c r="J81" s="44">
        <v>238</v>
      </c>
      <c r="K81" s="44">
        <v>47</v>
      </c>
      <c r="L81" s="44">
        <v>82</v>
      </c>
      <c r="M81" s="44">
        <v>83</v>
      </c>
      <c r="N81" s="44">
        <v>39</v>
      </c>
      <c r="O81" s="44">
        <v>683</v>
      </c>
      <c r="P81" s="44">
        <v>33</v>
      </c>
      <c r="Q81" s="44">
        <v>25</v>
      </c>
      <c r="R81" s="44">
        <v>375</v>
      </c>
      <c r="S81" s="44">
        <v>443</v>
      </c>
      <c r="T81" s="44">
        <v>469</v>
      </c>
      <c r="U81" s="44">
        <v>466</v>
      </c>
      <c r="V81" s="44">
        <v>457</v>
      </c>
      <c r="W81" s="44">
        <v>448</v>
      </c>
      <c r="X81" s="44">
        <v>451</v>
      </c>
      <c r="Y81" s="44">
        <v>464</v>
      </c>
      <c r="Z81" s="44">
        <v>471</v>
      </c>
      <c r="AA81" s="44">
        <v>476</v>
      </c>
      <c r="AB81" s="44">
        <v>476</v>
      </c>
      <c r="AC81" s="44">
        <v>477</v>
      </c>
      <c r="AD81" s="44">
        <v>486</v>
      </c>
      <c r="AE81" s="44">
        <v>494</v>
      </c>
      <c r="AF81" s="44">
        <v>502</v>
      </c>
      <c r="AG81" s="44">
        <v>497</v>
      </c>
      <c r="AH81" s="44">
        <v>489</v>
      </c>
      <c r="AI81" s="44">
        <v>487</v>
      </c>
      <c r="AJ81" s="44">
        <v>479</v>
      </c>
      <c r="AK81" s="44">
        <v>478</v>
      </c>
      <c r="AL81" s="44">
        <v>473</v>
      </c>
      <c r="AM81" s="44">
        <v>474</v>
      </c>
      <c r="AN81" s="44">
        <v>471</v>
      </c>
      <c r="AO81" s="44">
        <v>470</v>
      </c>
      <c r="AP81" s="44">
        <v>466</v>
      </c>
      <c r="AQ81" s="44">
        <v>462</v>
      </c>
      <c r="AR81" s="44">
        <v>455</v>
      </c>
      <c r="AS81" s="44">
        <v>449</v>
      </c>
      <c r="AT81" s="44">
        <v>444</v>
      </c>
      <c r="AU81" s="44">
        <v>438</v>
      </c>
      <c r="AV81" s="44">
        <v>430</v>
      </c>
      <c r="AW81" s="44">
        <v>422</v>
      </c>
      <c r="AX81" s="44">
        <v>418</v>
      </c>
      <c r="AY81" s="44">
        <v>410</v>
      </c>
      <c r="AZ81" s="44">
        <v>404</v>
      </c>
    </row>
    <row r="82" spans="1:52" x14ac:dyDescent="0.25">
      <c r="A82" s="60" t="s">
        <v>114</v>
      </c>
      <c r="B82" s="44"/>
      <c r="C82" s="44">
        <v>2319</v>
      </c>
      <c r="D82" s="44">
        <v>976</v>
      </c>
      <c r="E82" s="44">
        <v>2553</v>
      </c>
      <c r="F82" s="44">
        <v>929</v>
      </c>
      <c r="G82" s="44">
        <v>1391</v>
      </c>
      <c r="H82" s="44">
        <v>2526</v>
      </c>
      <c r="I82" s="44">
        <v>2186</v>
      </c>
      <c r="J82" s="44">
        <v>2321</v>
      </c>
      <c r="K82" s="44">
        <v>1666</v>
      </c>
      <c r="L82" s="44">
        <v>1200</v>
      </c>
      <c r="M82" s="44">
        <v>2750</v>
      </c>
      <c r="N82" s="44">
        <v>1992</v>
      </c>
      <c r="O82" s="44">
        <v>2974</v>
      </c>
      <c r="P82" s="44">
        <v>3736</v>
      </c>
      <c r="Q82" s="44">
        <v>10117</v>
      </c>
      <c r="R82" s="44">
        <v>3336</v>
      </c>
      <c r="S82" s="44">
        <v>4154</v>
      </c>
      <c r="T82" s="44">
        <v>4679</v>
      </c>
      <c r="U82" s="44">
        <v>5166</v>
      </c>
      <c r="V82" s="44">
        <v>5567</v>
      </c>
      <c r="W82" s="44">
        <v>5993</v>
      </c>
      <c r="X82" s="44">
        <v>6347</v>
      </c>
      <c r="Y82" s="44">
        <v>6855</v>
      </c>
      <c r="Z82" s="44">
        <v>7274</v>
      </c>
      <c r="AA82" s="44">
        <v>7678</v>
      </c>
      <c r="AB82" s="44">
        <v>7991</v>
      </c>
      <c r="AC82" s="44">
        <v>8329</v>
      </c>
      <c r="AD82" s="44">
        <v>8712</v>
      </c>
      <c r="AE82" s="44">
        <v>9156</v>
      </c>
      <c r="AF82" s="44">
        <v>9604</v>
      </c>
      <c r="AG82" s="44">
        <v>9996</v>
      </c>
      <c r="AH82" s="44">
        <v>10328</v>
      </c>
      <c r="AI82" s="44">
        <v>10686</v>
      </c>
      <c r="AJ82" s="44">
        <v>11130</v>
      </c>
      <c r="AK82" s="44">
        <v>11376</v>
      </c>
      <c r="AL82" s="44">
        <v>11624</v>
      </c>
      <c r="AM82" s="44">
        <v>11876</v>
      </c>
      <c r="AN82" s="44">
        <v>12079</v>
      </c>
      <c r="AO82" s="44">
        <v>12271</v>
      </c>
      <c r="AP82" s="44">
        <v>12567</v>
      </c>
      <c r="AQ82" s="44">
        <v>12694</v>
      </c>
      <c r="AR82" s="44">
        <v>12826</v>
      </c>
      <c r="AS82" s="44">
        <v>12929</v>
      </c>
      <c r="AT82" s="44">
        <v>13053</v>
      </c>
      <c r="AU82" s="44">
        <v>13114</v>
      </c>
      <c r="AV82" s="44">
        <v>13155</v>
      </c>
      <c r="AW82" s="44">
        <v>13171</v>
      </c>
      <c r="AX82" s="44">
        <v>13219</v>
      </c>
      <c r="AY82" s="44">
        <v>13186</v>
      </c>
      <c r="AZ82" s="44">
        <v>13170</v>
      </c>
    </row>
    <row r="83" spans="1:52" x14ac:dyDescent="0.25">
      <c r="A83" s="60" t="s">
        <v>104</v>
      </c>
      <c r="B83" s="44"/>
      <c r="C83" s="44">
        <v>56011</v>
      </c>
      <c r="D83" s="44">
        <v>52007</v>
      </c>
      <c r="E83" s="44">
        <v>49809</v>
      </c>
      <c r="F83" s="44">
        <v>55827</v>
      </c>
      <c r="G83" s="44">
        <v>51636</v>
      </c>
      <c r="H83" s="44">
        <v>59724</v>
      </c>
      <c r="I83" s="44">
        <v>58966</v>
      </c>
      <c r="J83" s="44">
        <v>60065</v>
      </c>
      <c r="K83" s="44">
        <v>48853</v>
      </c>
      <c r="L83" s="44">
        <v>45745</v>
      </c>
      <c r="M83" s="44">
        <v>46120</v>
      </c>
      <c r="N83" s="44">
        <v>42527</v>
      </c>
      <c r="O83" s="44">
        <v>43896</v>
      </c>
      <c r="P83" s="44">
        <v>52620</v>
      </c>
      <c r="Q83" s="44">
        <v>57538</v>
      </c>
      <c r="R83" s="44">
        <v>50114</v>
      </c>
      <c r="S83" s="44">
        <v>63694</v>
      </c>
      <c r="T83" s="44">
        <v>66402</v>
      </c>
      <c r="U83" s="44">
        <v>67854</v>
      </c>
      <c r="V83" s="44">
        <v>69049</v>
      </c>
      <c r="W83" s="44">
        <v>69952</v>
      </c>
      <c r="X83" s="44">
        <v>69164</v>
      </c>
      <c r="Y83" s="44">
        <v>70036</v>
      </c>
      <c r="Z83" s="44">
        <v>70225</v>
      </c>
      <c r="AA83" s="44">
        <v>70228</v>
      </c>
      <c r="AB83" s="44">
        <v>69742</v>
      </c>
      <c r="AC83" s="44">
        <v>69595</v>
      </c>
      <c r="AD83" s="44">
        <v>70306</v>
      </c>
      <c r="AE83" s="44">
        <v>70812</v>
      </c>
      <c r="AF83" s="44">
        <v>71415</v>
      </c>
      <c r="AG83" s="44">
        <v>71597</v>
      </c>
      <c r="AH83" s="44">
        <v>71624</v>
      </c>
      <c r="AI83" s="44">
        <v>71819</v>
      </c>
      <c r="AJ83" s="44">
        <v>72518</v>
      </c>
      <c r="AK83" s="44">
        <v>72054</v>
      </c>
      <c r="AL83" s="44">
        <v>71573</v>
      </c>
      <c r="AM83" s="44">
        <v>71182</v>
      </c>
      <c r="AN83" s="44">
        <v>70688</v>
      </c>
      <c r="AO83" s="44">
        <v>70177</v>
      </c>
      <c r="AP83" s="44">
        <v>70131</v>
      </c>
      <c r="AQ83" s="44">
        <v>69438</v>
      </c>
      <c r="AR83" s="44">
        <v>68717</v>
      </c>
      <c r="AS83" s="44">
        <v>67964</v>
      </c>
      <c r="AT83" s="44">
        <v>67321</v>
      </c>
      <c r="AU83" s="44">
        <v>66483</v>
      </c>
      <c r="AV83" s="44">
        <v>65776</v>
      </c>
      <c r="AW83" s="44">
        <v>64979</v>
      </c>
      <c r="AX83" s="44">
        <v>64420</v>
      </c>
      <c r="AY83" s="44">
        <v>63422</v>
      </c>
      <c r="AZ83" s="44">
        <v>62645</v>
      </c>
    </row>
    <row r="84" spans="1:52" x14ac:dyDescent="0.25">
      <c r="A84" s="60" t="s">
        <v>105</v>
      </c>
      <c r="B84" s="44"/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1</v>
      </c>
      <c r="AB84" s="44">
        <v>4</v>
      </c>
      <c r="AC84" s="44">
        <v>6</v>
      </c>
      <c r="AD84" s="44">
        <v>6</v>
      </c>
      <c r="AE84" s="44">
        <v>8</v>
      </c>
      <c r="AF84" s="44">
        <v>14</v>
      </c>
      <c r="AG84" s="44">
        <v>19</v>
      </c>
      <c r="AH84" s="44">
        <v>30</v>
      </c>
      <c r="AI84" s="44">
        <v>38</v>
      </c>
      <c r="AJ84" s="44">
        <v>52</v>
      </c>
      <c r="AK84" s="44">
        <v>64</v>
      </c>
      <c r="AL84" s="44">
        <v>90</v>
      </c>
      <c r="AM84" s="44">
        <v>119</v>
      </c>
      <c r="AN84" s="44">
        <v>155</v>
      </c>
      <c r="AO84" s="44">
        <v>202</v>
      </c>
      <c r="AP84" s="44">
        <v>265</v>
      </c>
      <c r="AQ84" s="44">
        <v>341</v>
      </c>
      <c r="AR84" s="44">
        <v>439</v>
      </c>
      <c r="AS84" s="44">
        <v>562</v>
      </c>
      <c r="AT84" s="44">
        <v>717</v>
      </c>
      <c r="AU84" s="44">
        <v>908</v>
      </c>
      <c r="AV84" s="44">
        <v>1142</v>
      </c>
      <c r="AW84" s="44">
        <v>1419</v>
      </c>
      <c r="AX84" s="44">
        <v>1757</v>
      </c>
      <c r="AY84" s="44">
        <v>2141</v>
      </c>
      <c r="AZ84" s="44">
        <v>2584</v>
      </c>
    </row>
    <row r="85" spans="1:52" x14ac:dyDescent="0.25">
      <c r="A85" s="60" t="s">
        <v>119</v>
      </c>
      <c r="B85" s="44"/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3</v>
      </c>
      <c r="Z85" s="44">
        <v>6</v>
      </c>
      <c r="AA85" s="44">
        <v>6</v>
      </c>
      <c r="AB85" s="44">
        <v>9</v>
      </c>
      <c r="AC85" s="44">
        <v>18</v>
      </c>
      <c r="AD85" s="44">
        <v>27</v>
      </c>
      <c r="AE85" s="44">
        <v>38</v>
      </c>
      <c r="AF85" s="44">
        <v>55</v>
      </c>
      <c r="AG85" s="44">
        <v>78</v>
      </c>
      <c r="AH85" s="44">
        <v>110</v>
      </c>
      <c r="AI85" s="44">
        <v>151</v>
      </c>
      <c r="AJ85" s="44">
        <v>205</v>
      </c>
      <c r="AK85" s="44">
        <v>275</v>
      </c>
      <c r="AL85" s="44">
        <v>358</v>
      </c>
      <c r="AM85" s="44">
        <v>460</v>
      </c>
      <c r="AN85" s="44">
        <v>577</v>
      </c>
      <c r="AO85" s="44">
        <v>701</v>
      </c>
      <c r="AP85" s="44">
        <v>839</v>
      </c>
      <c r="AQ85" s="44">
        <v>969</v>
      </c>
      <c r="AR85" s="44">
        <v>1091</v>
      </c>
      <c r="AS85" s="44">
        <v>1197</v>
      </c>
      <c r="AT85" s="44">
        <v>1295</v>
      </c>
      <c r="AU85" s="44">
        <v>1369</v>
      </c>
      <c r="AV85" s="44">
        <v>1428</v>
      </c>
      <c r="AW85" s="44">
        <v>1471</v>
      </c>
      <c r="AX85" s="44">
        <v>1506</v>
      </c>
      <c r="AY85" s="44">
        <v>1521</v>
      </c>
      <c r="AZ85" s="44">
        <v>1529</v>
      </c>
    </row>
    <row r="86" spans="1:52" hidden="1" x14ac:dyDescent="0.25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 x14ac:dyDescent="0.25">
      <c r="A87" s="60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hidden="1" x14ac:dyDescent="0.25">
      <c r="A88" s="60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hidden="1" x14ac:dyDescent="0.25">
      <c r="A89" s="60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hidden="1" x14ac:dyDescent="0.25">
      <c r="A90" s="60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hidden="1" x14ac:dyDescent="0.25">
      <c r="A91" s="60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hidden="1" x14ac:dyDescent="0.25">
      <c r="A92" s="6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25">
      <c r="A93" s="58" t="s">
        <v>106</v>
      </c>
      <c r="B93" s="59"/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297</v>
      </c>
      <c r="S93" s="59">
        <v>415</v>
      </c>
      <c r="T93" s="59">
        <v>462</v>
      </c>
      <c r="U93" s="59">
        <v>504</v>
      </c>
      <c r="V93" s="59">
        <v>537</v>
      </c>
      <c r="W93" s="59">
        <v>574</v>
      </c>
      <c r="X93" s="59">
        <v>604</v>
      </c>
      <c r="Y93" s="59">
        <v>653</v>
      </c>
      <c r="Z93" s="59">
        <v>691</v>
      </c>
      <c r="AA93" s="59">
        <v>735</v>
      </c>
      <c r="AB93" s="59">
        <v>766</v>
      </c>
      <c r="AC93" s="59">
        <v>807</v>
      </c>
      <c r="AD93" s="59">
        <v>860</v>
      </c>
      <c r="AE93" s="59">
        <v>911</v>
      </c>
      <c r="AF93" s="59">
        <v>960</v>
      </c>
      <c r="AG93" s="59">
        <v>1015</v>
      </c>
      <c r="AH93" s="59">
        <v>1062</v>
      </c>
      <c r="AI93" s="59">
        <v>1113</v>
      </c>
      <c r="AJ93" s="59">
        <v>1172</v>
      </c>
      <c r="AK93" s="59">
        <v>1214</v>
      </c>
      <c r="AL93" s="59">
        <v>1254</v>
      </c>
      <c r="AM93" s="59">
        <v>1298</v>
      </c>
      <c r="AN93" s="59">
        <v>1336</v>
      </c>
      <c r="AO93" s="59">
        <v>1383</v>
      </c>
      <c r="AP93" s="59">
        <v>1437</v>
      </c>
      <c r="AQ93" s="59">
        <v>1483</v>
      </c>
      <c r="AR93" s="59">
        <v>1530</v>
      </c>
      <c r="AS93" s="59">
        <v>1576</v>
      </c>
      <c r="AT93" s="59">
        <v>1617</v>
      </c>
      <c r="AU93" s="59">
        <v>1662</v>
      </c>
      <c r="AV93" s="59">
        <v>1701</v>
      </c>
      <c r="AW93" s="59">
        <v>1755</v>
      </c>
      <c r="AX93" s="59">
        <v>1795</v>
      </c>
      <c r="AY93" s="59">
        <v>1846</v>
      </c>
      <c r="AZ93" s="59">
        <v>1883</v>
      </c>
    </row>
    <row r="94" spans="1:52" x14ac:dyDescent="0.25">
      <c r="A94" s="60" t="s">
        <v>113</v>
      </c>
      <c r="B94" s="44"/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</row>
    <row r="95" spans="1:52" x14ac:dyDescent="0.25">
      <c r="A95" s="60" t="s">
        <v>103</v>
      </c>
      <c r="B95" s="44"/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211</v>
      </c>
      <c r="S95" s="44">
        <v>300</v>
      </c>
      <c r="T95" s="44">
        <v>335</v>
      </c>
      <c r="U95" s="44">
        <v>366</v>
      </c>
      <c r="V95" s="44">
        <v>389</v>
      </c>
      <c r="W95" s="44">
        <v>417</v>
      </c>
      <c r="X95" s="44">
        <v>437</v>
      </c>
      <c r="Y95" s="44">
        <v>473</v>
      </c>
      <c r="Z95" s="44">
        <v>502</v>
      </c>
      <c r="AA95" s="44">
        <v>535</v>
      </c>
      <c r="AB95" s="44">
        <v>558</v>
      </c>
      <c r="AC95" s="44">
        <v>588</v>
      </c>
      <c r="AD95" s="44">
        <v>624</v>
      </c>
      <c r="AE95" s="44">
        <v>661</v>
      </c>
      <c r="AF95" s="44">
        <v>699</v>
      </c>
      <c r="AG95" s="44">
        <v>738</v>
      </c>
      <c r="AH95" s="44">
        <v>769</v>
      </c>
      <c r="AI95" s="44">
        <v>810</v>
      </c>
      <c r="AJ95" s="44">
        <v>854</v>
      </c>
      <c r="AK95" s="44">
        <v>884</v>
      </c>
      <c r="AL95" s="44">
        <v>911</v>
      </c>
      <c r="AM95" s="44">
        <v>944</v>
      </c>
      <c r="AN95" s="44">
        <v>974</v>
      </c>
      <c r="AO95" s="44">
        <v>1006</v>
      </c>
      <c r="AP95" s="44">
        <v>1045</v>
      </c>
      <c r="AQ95" s="44">
        <v>1081</v>
      </c>
      <c r="AR95" s="44">
        <v>1114</v>
      </c>
      <c r="AS95" s="44">
        <v>1147</v>
      </c>
      <c r="AT95" s="44">
        <v>1176</v>
      </c>
      <c r="AU95" s="44">
        <v>1212</v>
      </c>
      <c r="AV95" s="44">
        <v>1238</v>
      </c>
      <c r="AW95" s="44">
        <v>1279</v>
      </c>
      <c r="AX95" s="44">
        <v>1307</v>
      </c>
      <c r="AY95" s="44">
        <v>1345</v>
      </c>
      <c r="AZ95" s="44">
        <v>1372</v>
      </c>
    </row>
    <row r="96" spans="1:52" x14ac:dyDescent="0.25">
      <c r="A96" s="60" t="s">
        <v>114</v>
      </c>
      <c r="B96" s="44"/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</row>
    <row r="97" spans="1:52" x14ac:dyDescent="0.25">
      <c r="A97" s="60" t="s">
        <v>104</v>
      </c>
      <c r="B97" s="44"/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86</v>
      </c>
      <c r="S97" s="44">
        <v>115</v>
      </c>
      <c r="T97" s="44">
        <v>127</v>
      </c>
      <c r="U97" s="44">
        <v>138</v>
      </c>
      <c r="V97" s="44">
        <v>148</v>
      </c>
      <c r="W97" s="44">
        <v>157</v>
      </c>
      <c r="X97" s="44">
        <v>167</v>
      </c>
      <c r="Y97" s="44">
        <v>180</v>
      </c>
      <c r="Z97" s="44">
        <v>189</v>
      </c>
      <c r="AA97" s="44">
        <v>200</v>
      </c>
      <c r="AB97" s="44">
        <v>208</v>
      </c>
      <c r="AC97" s="44">
        <v>219</v>
      </c>
      <c r="AD97" s="44">
        <v>236</v>
      </c>
      <c r="AE97" s="44">
        <v>250</v>
      </c>
      <c r="AF97" s="44">
        <v>261</v>
      </c>
      <c r="AG97" s="44">
        <v>277</v>
      </c>
      <c r="AH97" s="44">
        <v>293</v>
      </c>
      <c r="AI97" s="44">
        <v>303</v>
      </c>
      <c r="AJ97" s="44">
        <v>318</v>
      </c>
      <c r="AK97" s="44">
        <v>330</v>
      </c>
      <c r="AL97" s="44">
        <v>343</v>
      </c>
      <c r="AM97" s="44">
        <v>354</v>
      </c>
      <c r="AN97" s="44">
        <v>362</v>
      </c>
      <c r="AO97" s="44">
        <v>377</v>
      </c>
      <c r="AP97" s="44">
        <v>392</v>
      </c>
      <c r="AQ97" s="44">
        <v>402</v>
      </c>
      <c r="AR97" s="44">
        <v>416</v>
      </c>
      <c r="AS97" s="44">
        <v>429</v>
      </c>
      <c r="AT97" s="44">
        <v>441</v>
      </c>
      <c r="AU97" s="44">
        <v>450</v>
      </c>
      <c r="AV97" s="44">
        <v>463</v>
      </c>
      <c r="AW97" s="44">
        <v>476</v>
      </c>
      <c r="AX97" s="44">
        <v>488</v>
      </c>
      <c r="AY97" s="44">
        <v>501</v>
      </c>
      <c r="AZ97" s="44">
        <v>511</v>
      </c>
    </row>
    <row r="98" spans="1:52" x14ac:dyDescent="0.25">
      <c r="A98" s="60" t="s">
        <v>105</v>
      </c>
      <c r="B98" s="44"/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</row>
    <row r="99" spans="1:52" x14ac:dyDescent="0.25">
      <c r="A99" s="60" t="s">
        <v>119</v>
      </c>
      <c r="B99" s="44"/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</row>
    <row r="100" spans="1:52" x14ac:dyDescent="0.25">
      <c r="A100" s="58" t="s">
        <v>107</v>
      </c>
      <c r="B100" s="59"/>
      <c r="C100" s="59">
        <v>90</v>
      </c>
      <c r="D100" s="59">
        <v>68</v>
      </c>
      <c r="E100" s="59">
        <v>65</v>
      </c>
      <c r="F100" s="59">
        <v>59</v>
      </c>
      <c r="G100" s="59">
        <v>540</v>
      </c>
      <c r="H100" s="59">
        <v>82</v>
      </c>
      <c r="I100" s="59">
        <v>65</v>
      </c>
      <c r="J100" s="59">
        <v>116</v>
      </c>
      <c r="K100" s="59">
        <v>128</v>
      </c>
      <c r="L100" s="59">
        <v>416</v>
      </c>
      <c r="M100" s="59">
        <v>192</v>
      </c>
      <c r="N100" s="59">
        <v>70</v>
      </c>
      <c r="O100" s="59">
        <v>1404</v>
      </c>
      <c r="P100" s="59">
        <v>439</v>
      </c>
      <c r="Q100" s="59">
        <v>508</v>
      </c>
      <c r="R100" s="59">
        <v>720</v>
      </c>
      <c r="S100" s="59">
        <v>1266</v>
      </c>
      <c r="T100" s="59">
        <v>1649</v>
      </c>
      <c r="U100" s="59">
        <v>1930</v>
      </c>
      <c r="V100" s="59">
        <v>2190</v>
      </c>
      <c r="W100" s="59">
        <v>2782</v>
      </c>
      <c r="X100" s="59">
        <v>3391</v>
      </c>
      <c r="Y100" s="59">
        <v>4052</v>
      </c>
      <c r="Z100" s="59">
        <v>4751</v>
      </c>
      <c r="AA100" s="59">
        <v>5493</v>
      </c>
      <c r="AB100" s="59">
        <v>6235</v>
      </c>
      <c r="AC100" s="59">
        <v>7067</v>
      </c>
      <c r="AD100" s="59">
        <v>8009</v>
      </c>
      <c r="AE100" s="59">
        <v>9045</v>
      </c>
      <c r="AF100" s="59">
        <v>10130</v>
      </c>
      <c r="AG100" s="59">
        <v>11265</v>
      </c>
      <c r="AH100" s="59">
        <v>12415</v>
      </c>
      <c r="AI100" s="59">
        <v>13559</v>
      </c>
      <c r="AJ100" s="59">
        <v>14772</v>
      </c>
      <c r="AK100" s="59">
        <v>15856</v>
      </c>
      <c r="AL100" s="59">
        <v>16953</v>
      </c>
      <c r="AM100" s="59">
        <v>18250</v>
      </c>
      <c r="AN100" s="59">
        <v>19486</v>
      </c>
      <c r="AO100" s="59">
        <v>20890</v>
      </c>
      <c r="AP100" s="59">
        <v>22493</v>
      </c>
      <c r="AQ100" s="59">
        <v>24166</v>
      </c>
      <c r="AR100" s="59">
        <v>25828</v>
      </c>
      <c r="AS100" s="59">
        <v>27582</v>
      </c>
      <c r="AT100" s="59">
        <v>29328</v>
      </c>
      <c r="AU100" s="59">
        <v>31183</v>
      </c>
      <c r="AV100" s="59">
        <v>33009</v>
      </c>
      <c r="AW100" s="59">
        <v>34981</v>
      </c>
      <c r="AX100" s="59">
        <v>36859</v>
      </c>
      <c r="AY100" s="59">
        <v>38861</v>
      </c>
      <c r="AZ100" s="59">
        <v>40783</v>
      </c>
    </row>
    <row r="101" spans="1:52" x14ac:dyDescent="0.25">
      <c r="A101" s="60" t="s">
        <v>108</v>
      </c>
      <c r="B101" s="44"/>
      <c r="C101" s="44">
        <v>90</v>
      </c>
      <c r="D101" s="44">
        <v>68</v>
      </c>
      <c r="E101" s="44">
        <v>65</v>
      </c>
      <c r="F101" s="44">
        <v>59</v>
      </c>
      <c r="G101" s="44">
        <v>540</v>
      </c>
      <c r="H101" s="44">
        <v>82</v>
      </c>
      <c r="I101" s="44">
        <v>65</v>
      </c>
      <c r="J101" s="44">
        <v>116</v>
      </c>
      <c r="K101" s="44">
        <v>128</v>
      </c>
      <c r="L101" s="44">
        <v>416</v>
      </c>
      <c r="M101" s="44">
        <v>192</v>
      </c>
      <c r="N101" s="44">
        <v>70</v>
      </c>
      <c r="O101" s="44">
        <v>1404</v>
      </c>
      <c r="P101" s="44">
        <v>439</v>
      </c>
      <c r="Q101" s="44">
        <v>508</v>
      </c>
      <c r="R101" s="44">
        <v>720</v>
      </c>
      <c r="S101" s="44">
        <v>1266</v>
      </c>
      <c r="T101" s="44">
        <v>1649</v>
      </c>
      <c r="U101" s="44">
        <v>1930</v>
      </c>
      <c r="V101" s="44">
        <v>2190</v>
      </c>
      <c r="W101" s="44">
        <v>2782</v>
      </c>
      <c r="X101" s="44">
        <v>3391</v>
      </c>
      <c r="Y101" s="44">
        <v>4051</v>
      </c>
      <c r="Z101" s="44">
        <v>4745</v>
      </c>
      <c r="AA101" s="44">
        <v>5484</v>
      </c>
      <c r="AB101" s="44">
        <v>6219</v>
      </c>
      <c r="AC101" s="44">
        <v>7040</v>
      </c>
      <c r="AD101" s="44">
        <v>7966</v>
      </c>
      <c r="AE101" s="44">
        <v>8984</v>
      </c>
      <c r="AF101" s="44">
        <v>10041</v>
      </c>
      <c r="AG101" s="44">
        <v>11140</v>
      </c>
      <c r="AH101" s="44">
        <v>12244</v>
      </c>
      <c r="AI101" s="44">
        <v>13326</v>
      </c>
      <c r="AJ101" s="44">
        <v>14461</v>
      </c>
      <c r="AK101" s="44">
        <v>15442</v>
      </c>
      <c r="AL101" s="44">
        <v>16416</v>
      </c>
      <c r="AM101" s="44">
        <v>17555</v>
      </c>
      <c r="AN101" s="44">
        <v>18593</v>
      </c>
      <c r="AO101" s="44">
        <v>19751</v>
      </c>
      <c r="AP101" s="44">
        <v>21054</v>
      </c>
      <c r="AQ101" s="44">
        <v>22364</v>
      </c>
      <c r="AR101" s="44">
        <v>23605</v>
      </c>
      <c r="AS101" s="44">
        <v>24844</v>
      </c>
      <c r="AT101" s="44">
        <v>26004</v>
      </c>
      <c r="AU101" s="44">
        <v>27183</v>
      </c>
      <c r="AV101" s="44">
        <v>28254</v>
      </c>
      <c r="AW101" s="44">
        <v>29363</v>
      </c>
      <c r="AX101" s="44">
        <v>30304</v>
      </c>
      <c r="AY101" s="44">
        <v>31282</v>
      </c>
      <c r="AZ101" s="44">
        <v>32126</v>
      </c>
    </row>
    <row r="102" spans="1:52" x14ac:dyDescent="0.25">
      <c r="A102" s="60" t="s">
        <v>109</v>
      </c>
      <c r="B102" s="44"/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1</v>
      </c>
      <c r="AA102" s="44">
        <v>3</v>
      </c>
      <c r="AB102" s="44">
        <v>5</v>
      </c>
      <c r="AC102" s="44">
        <v>7</v>
      </c>
      <c r="AD102" s="44">
        <v>11</v>
      </c>
      <c r="AE102" s="44">
        <v>18</v>
      </c>
      <c r="AF102" s="44">
        <v>26</v>
      </c>
      <c r="AG102" s="44">
        <v>36</v>
      </c>
      <c r="AH102" s="44">
        <v>46</v>
      </c>
      <c r="AI102" s="44">
        <v>60</v>
      </c>
      <c r="AJ102" s="44">
        <v>79</v>
      </c>
      <c r="AK102" s="44">
        <v>104</v>
      </c>
      <c r="AL102" s="44">
        <v>130</v>
      </c>
      <c r="AM102" s="44">
        <v>165</v>
      </c>
      <c r="AN102" s="44">
        <v>205</v>
      </c>
      <c r="AO102" s="44">
        <v>253</v>
      </c>
      <c r="AP102" s="44">
        <v>312</v>
      </c>
      <c r="AQ102" s="44">
        <v>379</v>
      </c>
      <c r="AR102" s="44">
        <v>455</v>
      </c>
      <c r="AS102" s="44">
        <v>547</v>
      </c>
      <c r="AT102" s="44">
        <v>655</v>
      </c>
      <c r="AU102" s="44">
        <v>769</v>
      </c>
      <c r="AV102" s="44">
        <v>897</v>
      </c>
      <c r="AW102" s="44">
        <v>1042</v>
      </c>
      <c r="AX102" s="44">
        <v>1192</v>
      </c>
      <c r="AY102" s="44">
        <v>1361</v>
      </c>
      <c r="AZ102" s="44">
        <v>1530</v>
      </c>
    </row>
    <row r="103" spans="1:52" x14ac:dyDescent="0.25">
      <c r="A103" s="60" t="s">
        <v>110</v>
      </c>
      <c r="B103" s="44"/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1</v>
      </c>
      <c r="Z103" s="44">
        <v>5</v>
      </c>
      <c r="AA103" s="44">
        <v>6</v>
      </c>
      <c r="AB103" s="44">
        <v>11</v>
      </c>
      <c r="AC103" s="44">
        <v>20</v>
      </c>
      <c r="AD103" s="44">
        <v>32</v>
      </c>
      <c r="AE103" s="44">
        <v>43</v>
      </c>
      <c r="AF103" s="44">
        <v>63</v>
      </c>
      <c r="AG103" s="44">
        <v>89</v>
      </c>
      <c r="AH103" s="44">
        <v>125</v>
      </c>
      <c r="AI103" s="44">
        <v>173</v>
      </c>
      <c r="AJ103" s="44">
        <v>232</v>
      </c>
      <c r="AK103" s="44">
        <v>310</v>
      </c>
      <c r="AL103" s="44">
        <v>407</v>
      </c>
      <c r="AM103" s="44">
        <v>530</v>
      </c>
      <c r="AN103" s="44">
        <v>688</v>
      </c>
      <c r="AO103" s="44">
        <v>886</v>
      </c>
      <c r="AP103" s="44">
        <v>1127</v>
      </c>
      <c r="AQ103" s="44">
        <v>1423</v>
      </c>
      <c r="AR103" s="44">
        <v>1768</v>
      </c>
      <c r="AS103" s="44">
        <v>2191</v>
      </c>
      <c r="AT103" s="44">
        <v>2669</v>
      </c>
      <c r="AU103" s="44">
        <v>3231</v>
      </c>
      <c r="AV103" s="44">
        <v>3858</v>
      </c>
      <c r="AW103" s="44">
        <v>4576</v>
      </c>
      <c r="AX103" s="44">
        <v>5363</v>
      </c>
      <c r="AY103" s="44">
        <v>6218</v>
      </c>
      <c r="AZ103" s="44">
        <v>7127</v>
      </c>
    </row>
    <row r="104" spans="1:52" x14ac:dyDescent="0.25">
      <c r="A104" s="60" t="s">
        <v>117</v>
      </c>
      <c r="B104" s="44"/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</row>
    <row r="105" spans="1:52" x14ac:dyDescent="0.25">
      <c r="A105" s="58" t="s">
        <v>111</v>
      </c>
      <c r="B105" s="59"/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1</v>
      </c>
      <c r="S105" s="59">
        <v>3</v>
      </c>
      <c r="T105" s="59">
        <v>3</v>
      </c>
      <c r="U105" s="59">
        <v>3</v>
      </c>
      <c r="V105" s="59">
        <v>5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87</v>
      </c>
      <c r="AG105" s="59">
        <v>326</v>
      </c>
      <c r="AH105" s="59">
        <v>618</v>
      </c>
      <c r="AI105" s="59">
        <v>955</v>
      </c>
      <c r="AJ105" s="59">
        <v>1341</v>
      </c>
      <c r="AK105" s="59">
        <v>1748</v>
      </c>
      <c r="AL105" s="59">
        <v>2179</v>
      </c>
      <c r="AM105" s="59">
        <v>2663</v>
      </c>
      <c r="AN105" s="59">
        <v>3146</v>
      </c>
      <c r="AO105" s="59">
        <v>3675</v>
      </c>
      <c r="AP105" s="59">
        <v>4244</v>
      </c>
      <c r="AQ105" s="59">
        <v>4864</v>
      </c>
      <c r="AR105" s="59">
        <v>5493</v>
      </c>
      <c r="AS105" s="59">
        <v>6151</v>
      </c>
      <c r="AT105" s="59">
        <v>6816</v>
      </c>
      <c r="AU105" s="59">
        <v>7530</v>
      </c>
      <c r="AV105" s="59">
        <v>8207</v>
      </c>
      <c r="AW105" s="59">
        <v>8963</v>
      </c>
      <c r="AX105" s="59">
        <v>9665</v>
      </c>
      <c r="AY105" s="59">
        <v>10388</v>
      </c>
      <c r="AZ105" s="59">
        <v>11039</v>
      </c>
    </row>
    <row r="106" spans="1:52" x14ac:dyDescent="0.25">
      <c r="A106" s="60" t="s">
        <v>112</v>
      </c>
      <c r="B106" s="44"/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48</v>
      </c>
      <c r="AG106" s="44">
        <v>195</v>
      </c>
      <c r="AH106" s="44">
        <v>397</v>
      </c>
      <c r="AI106" s="44">
        <v>642</v>
      </c>
      <c r="AJ106" s="44">
        <v>943</v>
      </c>
      <c r="AK106" s="44">
        <v>1276</v>
      </c>
      <c r="AL106" s="44">
        <v>1643</v>
      </c>
      <c r="AM106" s="44">
        <v>2068</v>
      </c>
      <c r="AN106" s="44">
        <v>2508</v>
      </c>
      <c r="AO106" s="44">
        <v>2996</v>
      </c>
      <c r="AP106" s="44">
        <v>3525</v>
      </c>
      <c r="AQ106" s="44">
        <v>4117</v>
      </c>
      <c r="AR106" s="44">
        <v>4717</v>
      </c>
      <c r="AS106" s="44">
        <v>5352</v>
      </c>
      <c r="AT106" s="44">
        <v>5998</v>
      </c>
      <c r="AU106" s="44">
        <v>6691</v>
      </c>
      <c r="AV106" s="44">
        <v>7359</v>
      </c>
      <c r="AW106" s="44">
        <v>8097</v>
      </c>
      <c r="AX106" s="44">
        <v>8788</v>
      </c>
      <c r="AY106" s="44">
        <v>9504</v>
      </c>
      <c r="AZ106" s="44">
        <v>10148</v>
      </c>
    </row>
    <row r="107" spans="1:52" x14ac:dyDescent="0.25">
      <c r="A107" s="60" t="s">
        <v>120</v>
      </c>
      <c r="B107" s="44"/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1</v>
      </c>
      <c r="S107" s="44">
        <v>3</v>
      </c>
      <c r="T107" s="44">
        <v>3</v>
      </c>
      <c r="U107" s="44">
        <v>3</v>
      </c>
      <c r="V107" s="44">
        <v>5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39</v>
      </c>
      <c r="AG107" s="44">
        <v>131</v>
      </c>
      <c r="AH107" s="44">
        <v>221</v>
      </c>
      <c r="AI107" s="44">
        <v>313</v>
      </c>
      <c r="AJ107" s="44">
        <v>398</v>
      </c>
      <c r="AK107" s="44">
        <v>472</v>
      </c>
      <c r="AL107" s="44">
        <v>536</v>
      </c>
      <c r="AM107" s="44">
        <v>595</v>
      </c>
      <c r="AN107" s="44">
        <v>638</v>
      </c>
      <c r="AO107" s="44">
        <v>679</v>
      </c>
      <c r="AP107" s="44">
        <v>719</v>
      </c>
      <c r="AQ107" s="44">
        <v>747</v>
      </c>
      <c r="AR107" s="44">
        <v>776</v>
      </c>
      <c r="AS107" s="44">
        <v>799</v>
      </c>
      <c r="AT107" s="44">
        <v>818</v>
      </c>
      <c r="AU107" s="44">
        <v>839</v>
      </c>
      <c r="AV107" s="44">
        <v>848</v>
      </c>
      <c r="AW107" s="44">
        <v>866</v>
      </c>
      <c r="AX107" s="44">
        <v>877</v>
      </c>
      <c r="AY107" s="44">
        <v>884</v>
      </c>
      <c r="AZ107" s="44">
        <v>891</v>
      </c>
    </row>
    <row r="108" spans="1:52" x14ac:dyDescent="0.25">
      <c r="A108" s="54" t="s">
        <v>94</v>
      </c>
      <c r="B108" s="55"/>
      <c r="C108" s="55">
        <v>2726095</v>
      </c>
      <c r="D108" s="55">
        <v>2533857</v>
      </c>
      <c r="E108" s="55">
        <v>2630967</v>
      </c>
      <c r="F108" s="55">
        <v>2900912</v>
      </c>
      <c r="G108" s="55">
        <v>2730471</v>
      </c>
      <c r="H108" s="55">
        <v>3070956</v>
      </c>
      <c r="I108" s="55">
        <v>3787745</v>
      </c>
      <c r="J108" s="55">
        <v>2878864</v>
      </c>
      <c r="K108" s="55">
        <v>2478584</v>
      </c>
      <c r="L108" s="55">
        <v>2709229</v>
      </c>
      <c r="M108" s="55">
        <v>2785522</v>
      </c>
      <c r="N108" s="55">
        <v>2508949</v>
      </c>
      <c r="O108" s="55">
        <v>2914510</v>
      </c>
      <c r="P108" s="55">
        <v>3337403</v>
      </c>
      <c r="Q108" s="55">
        <v>3567459</v>
      </c>
      <c r="R108" s="55">
        <v>3054938</v>
      </c>
      <c r="S108" s="55">
        <v>3517080</v>
      </c>
      <c r="T108" s="55">
        <v>3698620</v>
      </c>
      <c r="U108" s="55">
        <v>3779183</v>
      </c>
      <c r="V108" s="55">
        <v>3903775</v>
      </c>
      <c r="W108" s="55">
        <v>3991324</v>
      </c>
      <c r="X108" s="55">
        <v>4054048</v>
      </c>
      <c r="Y108" s="55">
        <v>4160123</v>
      </c>
      <c r="Z108" s="55">
        <v>4263035</v>
      </c>
      <c r="AA108" s="55">
        <v>4369565</v>
      </c>
      <c r="AB108" s="55">
        <v>4408748</v>
      </c>
      <c r="AC108" s="55">
        <v>4426157</v>
      </c>
      <c r="AD108" s="55">
        <v>4451484</v>
      </c>
      <c r="AE108" s="55">
        <v>4496785</v>
      </c>
      <c r="AF108" s="55">
        <v>4576135</v>
      </c>
      <c r="AG108" s="55">
        <v>4656100</v>
      </c>
      <c r="AH108" s="55">
        <v>4739406</v>
      </c>
      <c r="AI108" s="55">
        <v>4785625</v>
      </c>
      <c r="AJ108" s="55">
        <v>4871496</v>
      </c>
      <c r="AK108" s="55">
        <v>4960394</v>
      </c>
      <c r="AL108" s="55">
        <v>5052535</v>
      </c>
      <c r="AM108" s="55">
        <v>5142789</v>
      </c>
      <c r="AN108" s="55">
        <v>5232715</v>
      </c>
      <c r="AO108" s="55">
        <v>5326070</v>
      </c>
      <c r="AP108" s="55">
        <v>5416959</v>
      </c>
      <c r="AQ108" s="55">
        <v>5516385</v>
      </c>
      <c r="AR108" s="55">
        <v>5621269</v>
      </c>
      <c r="AS108" s="55">
        <v>5723501</v>
      </c>
      <c r="AT108" s="55">
        <v>5832510</v>
      </c>
      <c r="AU108" s="55">
        <v>5945614</v>
      </c>
      <c r="AV108" s="55">
        <v>6058407</v>
      </c>
      <c r="AW108" s="55">
        <v>6163062</v>
      </c>
      <c r="AX108" s="55">
        <v>6282075</v>
      </c>
      <c r="AY108" s="55">
        <v>6415725</v>
      </c>
      <c r="AZ108" s="55">
        <v>6563226</v>
      </c>
    </row>
    <row r="109" spans="1:52" x14ac:dyDescent="0.25">
      <c r="A109" s="56" t="s">
        <v>95</v>
      </c>
      <c r="B109" s="57"/>
      <c r="C109" s="57">
        <v>2298811</v>
      </c>
      <c r="D109" s="57">
        <v>2077203</v>
      </c>
      <c r="E109" s="57">
        <v>2229061</v>
      </c>
      <c r="F109" s="57">
        <v>2420617</v>
      </c>
      <c r="G109" s="57">
        <v>2262797</v>
      </c>
      <c r="H109" s="57">
        <v>2512771</v>
      </c>
      <c r="I109" s="57">
        <v>3259943</v>
      </c>
      <c r="J109" s="57">
        <v>2342335</v>
      </c>
      <c r="K109" s="57">
        <v>2073334</v>
      </c>
      <c r="L109" s="57">
        <v>2230347</v>
      </c>
      <c r="M109" s="57">
        <v>2247306</v>
      </c>
      <c r="N109" s="57">
        <v>2049537</v>
      </c>
      <c r="O109" s="57">
        <v>2357106</v>
      </c>
      <c r="P109" s="57">
        <v>2781653</v>
      </c>
      <c r="Q109" s="57">
        <v>2926545</v>
      </c>
      <c r="R109" s="57">
        <v>2320971</v>
      </c>
      <c r="S109" s="57">
        <v>2762388</v>
      </c>
      <c r="T109" s="57">
        <v>2958554</v>
      </c>
      <c r="U109" s="57">
        <v>3049545</v>
      </c>
      <c r="V109" s="57">
        <v>3165314</v>
      </c>
      <c r="W109" s="57">
        <v>3237392</v>
      </c>
      <c r="X109" s="57">
        <v>3286682</v>
      </c>
      <c r="Y109" s="57">
        <v>3370320</v>
      </c>
      <c r="Z109" s="57">
        <v>3455073</v>
      </c>
      <c r="AA109" s="57">
        <v>3542962</v>
      </c>
      <c r="AB109" s="57">
        <v>3568598</v>
      </c>
      <c r="AC109" s="57">
        <v>3577839</v>
      </c>
      <c r="AD109" s="57">
        <v>3592280</v>
      </c>
      <c r="AE109" s="57">
        <v>3624302</v>
      </c>
      <c r="AF109" s="57">
        <v>3690153</v>
      </c>
      <c r="AG109" s="57">
        <v>3757399</v>
      </c>
      <c r="AH109" s="57">
        <v>3824120</v>
      </c>
      <c r="AI109" s="57">
        <v>3862169</v>
      </c>
      <c r="AJ109" s="57">
        <v>3932713</v>
      </c>
      <c r="AK109" s="57">
        <v>4005582</v>
      </c>
      <c r="AL109" s="57">
        <v>4081283</v>
      </c>
      <c r="AM109" s="57">
        <v>4155710</v>
      </c>
      <c r="AN109" s="57">
        <v>4229881</v>
      </c>
      <c r="AO109" s="57">
        <v>4307451</v>
      </c>
      <c r="AP109" s="57">
        <v>4385077</v>
      </c>
      <c r="AQ109" s="57">
        <v>4466957</v>
      </c>
      <c r="AR109" s="57">
        <v>4554190</v>
      </c>
      <c r="AS109" s="57">
        <v>4636527</v>
      </c>
      <c r="AT109" s="57">
        <v>4726800</v>
      </c>
      <c r="AU109" s="57">
        <v>4821158</v>
      </c>
      <c r="AV109" s="57">
        <v>4917276</v>
      </c>
      <c r="AW109" s="57">
        <v>5003858</v>
      </c>
      <c r="AX109" s="57">
        <v>5104222</v>
      </c>
      <c r="AY109" s="57">
        <v>5218533</v>
      </c>
      <c r="AZ109" s="57">
        <v>5346112</v>
      </c>
    </row>
    <row r="110" spans="1:52" x14ac:dyDescent="0.25">
      <c r="A110" s="58" t="s">
        <v>102</v>
      </c>
      <c r="B110" s="59"/>
      <c r="C110" s="59">
        <v>2298051</v>
      </c>
      <c r="D110" s="59">
        <v>2076858</v>
      </c>
      <c r="E110" s="59">
        <v>2228823</v>
      </c>
      <c r="F110" s="59">
        <v>2419230</v>
      </c>
      <c r="G110" s="59">
        <v>2262513</v>
      </c>
      <c r="H110" s="59">
        <v>2512284</v>
      </c>
      <c r="I110" s="59">
        <v>3259465</v>
      </c>
      <c r="J110" s="59">
        <v>2341815</v>
      </c>
      <c r="K110" s="59">
        <v>2072639</v>
      </c>
      <c r="L110" s="59">
        <v>2229151</v>
      </c>
      <c r="M110" s="59">
        <v>2245409</v>
      </c>
      <c r="N110" s="59">
        <v>2042521</v>
      </c>
      <c r="O110" s="59">
        <v>2349034</v>
      </c>
      <c r="P110" s="59">
        <v>2772172</v>
      </c>
      <c r="Q110" s="59">
        <v>2916311</v>
      </c>
      <c r="R110" s="59">
        <v>2301773</v>
      </c>
      <c r="S110" s="59">
        <v>2734300</v>
      </c>
      <c r="T110" s="59">
        <v>2922535</v>
      </c>
      <c r="U110" s="59">
        <v>3006380</v>
      </c>
      <c r="V110" s="59">
        <v>2939070</v>
      </c>
      <c r="W110" s="59">
        <v>3008124</v>
      </c>
      <c r="X110" s="59">
        <v>3067468</v>
      </c>
      <c r="Y110" s="59">
        <v>3158634</v>
      </c>
      <c r="Z110" s="59">
        <v>3217035</v>
      </c>
      <c r="AA110" s="59">
        <v>3245632</v>
      </c>
      <c r="AB110" s="59">
        <v>3212237</v>
      </c>
      <c r="AC110" s="59">
        <v>3162462</v>
      </c>
      <c r="AD110" s="59">
        <v>3112835</v>
      </c>
      <c r="AE110" s="59">
        <v>3075707</v>
      </c>
      <c r="AF110" s="59">
        <v>3058744</v>
      </c>
      <c r="AG110" s="59">
        <v>3033640</v>
      </c>
      <c r="AH110" s="59">
        <v>2994746</v>
      </c>
      <c r="AI110" s="59">
        <v>2932916</v>
      </c>
      <c r="AJ110" s="59">
        <v>2891839</v>
      </c>
      <c r="AK110" s="59">
        <v>2854550</v>
      </c>
      <c r="AL110" s="59">
        <v>2817911</v>
      </c>
      <c r="AM110" s="59">
        <v>2785392</v>
      </c>
      <c r="AN110" s="59">
        <v>2755842</v>
      </c>
      <c r="AO110" s="59">
        <v>2738131</v>
      </c>
      <c r="AP110" s="59">
        <v>2725315</v>
      </c>
      <c r="AQ110" s="59">
        <v>2724547</v>
      </c>
      <c r="AR110" s="59">
        <v>2728684</v>
      </c>
      <c r="AS110" s="59">
        <v>2738728</v>
      </c>
      <c r="AT110" s="59">
        <v>2749795</v>
      </c>
      <c r="AU110" s="59">
        <v>2766998</v>
      </c>
      <c r="AV110" s="59">
        <v>2783500</v>
      </c>
      <c r="AW110" s="59">
        <v>2798367</v>
      </c>
      <c r="AX110" s="59">
        <v>2817990</v>
      </c>
      <c r="AY110" s="59">
        <v>2846120</v>
      </c>
      <c r="AZ110" s="59">
        <v>2878981</v>
      </c>
    </row>
    <row r="111" spans="1:52" x14ac:dyDescent="0.25">
      <c r="A111" s="60" t="s">
        <v>113</v>
      </c>
      <c r="B111" s="44"/>
      <c r="C111" s="44">
        <v>35361</v>
      </c>
      <c r="D111" s="44">
        <v>50691</v>
      </c>
      <c r="E111" s="44">
        <v>30210</v>
      </c>
      <c r="F111" s="44">
        <v>18403</v>
      </c>
      <c r="G111" s="44">
        <v>23211</v>
      </c>
      <c r="H111" s="44">
        <v>32563</v>
      </c>
      <c r="I111" s="44">
        <v>17745</v>
      </c>
      <c r="J111" s="44">
        <v>19654</v>
      </c>
      <c r="K111" s="44">
        <v>14206</v>
      </c>
      <c r="L111" s="44">
        <v>14665</v>
      </c>
      <c r="M111" s="44">
        <v>14462</v>
      </c>
      <c r="N111" s="44">
        <v>17693</v>
      </c>
      <c r="O111" s="44">
        <v>14039</v>
      </c>
      <c r="P111" s="44">
        <v>23844</v>
      </c>
      <c r="Q111" s="44">
        <v>11205</v>
      </c>
      <c r="R111" s="44">
        <v>27224</v>
      </c>
      <c r="S111" s="44">
        <v>33337</v>
      </c>
      <c r="T111" s="44">
        <v>35378</v>
      </c>
      <c r="U111" s="44">
        <v>35488</v>
      </c>
      <c r="V111" s="44">
        <v>27488</v>
      </c>
      <c r="W111" s="44">
        <v>30522</v>
      </c>
      <c r="X111" s="44">
        <v>32676</v>
      </c>
      <c r="Y111" s="44">
        <v>35736</v>
      </c>
      <c r="Z111" s="44">
        <v>37464</v>
      </c>
      <c r="AA111" s="44">
        <v>37624</v>
      </c>
      <c r="AB111" s="44">
        <v>37228</v>
      </c>
      <c r="AC111" s="44">
        <v>36543</v>
      </c>
      <c r="AD111" s="44">
        <v>35997</v>
      </c>
      <c r="AE111" s="44">
        <v>35491</v>
      </c>
      <c r="AF111" s="44">
        <v>35229</v>
      </c>
      <c r="AG111" s="44">
        <v>34769</v>
      </c>
      <c r="AH111" s="44">
        <v>34332</v>
      </c>
      <c r="AI111" s="44">
        <v>33782</v>
      </c>
      <c r="AJ111" s="44">
        <v>33370</v>
      </c>
      <c r="AK111" s="44">
        <v>32859</v>
      </c>
      <c r="AL111" s="44">
        <v>32424</v>
      </c>
      <c r="AM111" s="44">
        <v>31878</v>
      </c>
      <c r="AN111" s="44">
        <v>31533</v>
      </c>
      <c r="AO111" s="44">
        <v>31152</v>
      </c>
      <c r="AP111" s="44">
        <v>30954</v>
      </c>
      <c r="AQ111" s="44">
        <v>30740</v>
      </c>
      <c r="AR111" s="44">
        <v>30725</v>
      </c>
      <c r="AS111" s="44">
        <v>30615</v>
      </c>
      <c r="AT111" s="44">
        <v>30677</v>
      </c>
      <c r="AU111" s="44">
        <v>30695</v>
      </c>
      <c r="AV111" s="44">
        <v>30798</v>
      </c>
      <c r="AW111" s="44">
        <v>30745</v>
      </c>
      <c r="AX111" s="44">
        <v>30939</v>
      </c>
      <c r="AY111" s="44">
        <v>30954</v>
      </c>
      <c r="AZ111" s="44">
        <v>31120</v>
      </c>
    </row>
    <row r="112" spans="1:52" x14ac:dyDescent="0.25">
      <c r="A112" s="60" t="s">
        <v>103</v>
      </c>
      <c r="B112" s="44"/>
      <c r="C112" s="44">
        <v>210137</v>
      </c>
      <c r="D112" s="44">
        <v>220974</v>
      </c>
      <c r="E112" s="44">
        <v>226231</v>
      </c>
      <c r="F112" s="44">
        <v>176047</v>
      </c>
      <c r="G112" s="44">
        <v>149850</v>
      </c>
      <c r="H112" s="44">
        <v>171498</v>
      </c>
      <c r="I112" s="44">
        <v>195849</v>
      </c>
      <c r="J112" s="44">
        <v>239140</v>
      </c>
      <c r="K112" s="44">
        <v>137287</v>
      </c>
      <c r="L112" s="44">
        <v>193091</v>
      </c>
      <c r="M112" s="44">
        <v>160772</v>
      </c>
      <c r="N112" s="44">
        <v>142374</v>
      </c>
      <c r="O112" s="44">
        <v>162708</v>
      </c>
      <c r="P112" s="44">
        <v>138057</v>
      </c>
      <c r="Q112" s="44">
        <v>201298</v>
      </c>
      <c r="R112" s="44">
        <v>177688</v>
      </c>
      <c r="S112" s="44">
        <v>218726</v>
      </c>
      <c r="T112" s="44">
        <v>235936</v>
      </c>
      <c r="U112" s="44">
        <v>244996</v>
      </c>
      <c r="V112" s="44">
        <v>264506</v>
      </c>
      <c r="W112" s="44">
        <v>263521</v>
      </c>
      <c r="X112" s="44">
        <v>258915</v>
      </c>
      <c r="Y112" s="44">
        <v>260487</v>
      </c>
      <c r="Z112" s="44">
        <v>261325</v>
      </c>
      <c r="AA112" s="44">
        <v>263147</v>
      </c>
      <c r="AB112" s="44">
        <v>260245</v>
      </c>
      <c r="AC112" s="44">
        <v>257397</v>
      </c>
      <c r="AD112" s="44">
        <v>254286</v>
      </c>
      <c r="AE112" s="44">
        <v>252540</v>
      </c>
      <c r="AF112" s="44">
        <v>251350</v>
      </c>
      <c r="AG112" s="44">
        <v>249135</v>
      </c>
      <c r="AH112" s="44">
        <v>245366</v>
      </c>
      <c r="AI112" s="44">
        <v>241868</v>
      </c>
      <c r="AJ112" s="44">
        <v>238368</v>
      </c>
      <c r="AK112" s="44">
        <v>235146</v>
      </c>
      <c r="AL112" s="44">
        <v>231927</v>
      </c>
      <c r="AM112" s="44">
        <v>229237</v>
      </c>
      <c r="AN112" s="44">
        <v>226630</v>
      </c>
      <c r="AO112" s="44">
        <v>225022</v>
      </c>
      <c r="AP112" s="44">
        <v>223894</v>
      </c>
      <c r="AQ112" s="44">
        <v>223375</v>
      </c>
      <c r="AR112" s="44">
        <v>223704</v>
      </c>
      <c r="AS112" s="44">
        <v>224097</v>
      </c>
      <c r="AT112" s="44">
        <v>224700</v>
      </c>
      <c r="AU112" s="44">
        <v>225542</v>
      </c>
      <c r="AV112" s="44">
        <v>226629</v>
      </c>
      <c r="AW112" s="44">
        <v>227419</v>
      </c>
      <c r="AX112" s="44">
        <v>228817</v>
      </c>
      <c r="AY112" s="44">
        <v>229966</v>
      </c>
      <c r="AZ112" s="44">
        <v>231795</v>
      </c>
    </row>
    <row r="113" spans="1:52" x14ac:dyDescent="0.25">
      <c r="A113" s="60" t="s">
        <v>114</v>
      </c>
      <c r="B113" s="44"/>
      <c r="C113" s="44">
        <v>1718</v>
      </c>
      <c r="D113" s="44">
        <v>2204</v>
      </c>
      <c r="E113" s="44">
        <v>2718</v>
      </c>
      <c r="F113" s="44">
        <v>2460</v>
      </c>
      <c r="G113" s="44">
        <v>3161</v>
      </c>
      <c r="H113" s="44">
        <v>14057</v>
      </c>
      <c r="I113" s="44">
        <v>5507</v>
      </c>
      <c r="J113" s="44">
        <v>12685</v>
      </c>
      <c r="K113" s="44">
        <v>19104</v>
      </c>
      <c r="L113" s="44">
        <v>23917</v>
      </c>
      <c r="M113" s="44">
        <v>8568</v>
      </c>
      <c r="N113" s="44">
        <v>9050</v>
      </c>
      <c r="O113" s="44">
        <v>10370</v>
      </c>
      <c r="P113" s="44">
        <v>13497</v>
      </c>
      <c r="Q113" s="44">
        <v>16637</v>
      </c>
      <c r="R113" s="44">
        <v>10844</v>
      </c>
      <c r="S113" s="44">
        <v>14117</v>
      </c>
      <c r="T113" s="44">
        <v>16235</v>
      </c>
      <c r="U113" s="44">
        <v>17787</v>
      </c>
      <c r="V113" s="44">
        <v>17058</v>
      </c>
      <c r="W113" s="44">
        <v>19595</v>
      </c>
      <c r="X113" s="44">
        <v>21600</v>
      </c>
      <c r="Y113" s="44">
        <v>24888</v>
      </c>
      <c r="Z113" s="44">
        <v>27792</v>
      </c>
      <c r="AA113" s="44">
        <v>29901</v>
      </c>
      <c r="AB113" s="44">
        <v>31610</v>
      </c>
      <c r="AC113" s="44">
        <v>32850</v>
      </c>
      <c r="AD113" s="44">
        <v>34196</v>
      </c>
      <c r="AE113" s="44">
        <v>35748</v>
      </c>
      <c r="AF113" s="44">
        <v>37737</v>
      </c>
      <c r="AG113" s="44">
        <v>39805</v>
      </c>
      <c r="AH113" s="44">
        <v>41875</v>
      </c>
      <c r="AI113" s="44">
        <v>43883</v>
      </c>
      <c r="AJ113" s="44">
        <v>45984</v>
      </c>
      <c r="AK113" s="44">
        <v>48053</v>
      </c>
      <c r="AL113" s="44">
        <v>50312</v>
      </c>
      <c r="AM113" s="44">
        <v>52521</v>
      </c>
      <c r="AN113" s="44">
        <v>55004</v>
      </c>
      <c r="AO113" s="44">
        <v>57634</v>
      </c>
      <c r="AP113" s="44">
        <v>60642</v>
      </c>
      <c r="AQ113" s="44">
        <v>63780</v>
      </c>
      <c r="AR113" s="44">
        <v>67664</v>
      </c>
      <c r="AS113" s="44">
        <v>71260</v>
      </c>
      <c r="AT113" s="44">
        <v>75750</v>
      </c>
      <c r="AU113" s="44">
        <v>80043</v>
      </c>
      <c r="AV113" s="44">
        <v>84744</v>
      </c>
      <c r="AW113" s="44">
        <v>89338</v>
      </c>
      <c r="AX113" s="44">
        <v>94649</v>
      </c>
      <c r="AY113" s="44">
        <v>99527</v>
      </c>
      <c r="AZ113" s="44">
        <v>105099</v>
      </c>
    </row>
    <row r="114" spans="1:52" x14ac:dyDescent="0.25">
      <c r="A114" s="60" t="s">
        <v>115</v>
      </c>
      <c r="B114" s="44"/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276</v>
      </c>
      <c r="S114" s="44">
        <v>394</v>
      </c>
      <c r="T114" s="44">
        <v>516</v>
      </c>
      <c r="U114" s="44">
        <v>632</v>
      </c>
      <c r="V114" s="44">
        <v>1415</v>
      </c>
      <c r="W114" s="44">
        <v>1422</v>
      </c>
      <c r="X114" s="44">
        <v>1447</v>
      </c>
      <c r="Y114" s="44">
        <v>1485</v>
      </c>
      <c r="Z114" s="44">
        <v>1645</v>
      </c>
      <c r="AA114" s="44">
        <v>1954</v>
      </c>
      <c r="AB114" s="44">
        <v>2278</v>
      </c>
      <c r="AC114" s="44">
        <v>2621</v>
      </c>
      <c r="AD114" s="44">
        <v>3017</v>
      </c>
      <c r="AE114" s="44">
        <v>3454</v>
      </c>
      <c r="AF114" s="44">
        <v>3988</v>
      </c>
      <c r="AG114" s="44">
        <v>4553</v>
      </c>
      <c r="AH114" s="44">
        <v>5183</v>
      </c>
      <c r="AI114" s="44">
        <v>5807</v>
      </c>
      <c r="AJ114" s="44">
        <v>6555</v>
      </c>
      <c r="AK114" s="44">
        <v>7352</v>
      </c>
      <c r="AL114" s="44">
        <v>8254</v>
      </c>
      <c r="AM114" s="44">
        <v>9207</v>
      </c>
      <c r="AN114" s="44">
        <v>10292</v>
      </c>
      <c r="AO114" s="44">
        <v>11460</v>
      </c>
      <c r="AP114" s="44">
        <v>12799</v>
      </c>
      <c r="AQ114" s="44">
        <v>14261</v>
      </c>
      <c r="AR114" s="44">
        <v>15926</v>
      </c>
      <c r="AS114" s="44">
        <v>17705</v>
      </c>
      <c r="AT114" s="44">
        <v>19700</v>
      </c>
      <c r="AU114" s="44">
        <v>21819</v>
      </c>
      <c r="AV114" s="44">
        <v>24182</v>
      </c>
      <c r="AW114" s="44">
        <v>26605</v>
      </c>
      <c r="AX114" s="44">
        <v>29347</v>
      </c>
      <c r="AY114" s="44">
        <v>32260</v>
      </c>
      <c r="AZ114" s="44">
        <v>35542</v>
      </c>
    </row>
    <row r="115" spans="1:52" x14ac:dyDescent="0.25">
      <c r="A115" s="60" t="s">
        <v>104</v>
      </c>
      <c r="B115" s="44"/>
      <c r="C115" s="44">
        <v>2050835</v>
      </c>
      <c r="D115" s="44">
        <v>1802989</v>
      </c>
      <c r="E115" s="44">
        <v>1969664</v>
      </c>
      <c r="F115" s="44">
        <v>2222320</v>
      </c>
      <c r="G115" s="44">
        <v>2086291</v>
      </c>
      <c r="H115" s="44">
        <v>2294166</v>
      </c>
      <c r="I115" s="44">
        <v>3040364</v>
      </c>
      <c r="J115" s="44">
        <v>2070336</v>
      </c>
      <c r="K115" s="44">
        <v>1902042</v>
      </c>
      <c r="L115" s="44">
        <v>1997478</v>
      </c>
      <c r="M115" s="44">
        <v>2061607</v>
      </c>
      <c r="N115" s="44">
        <v>1873404</v>
      </c>
      <c r="O115" s="44">
        <v>2161917</v>
      </c>
      <c r="P115" s="44">
        <v>2596774</v>
      </c>
      <c r="Q115" s="44">
        <v>2687171</v>
      </c>
      <c r="R115" s="44">
        <v>2085740</v>
      </c>
      <c r="S115" s="44">
        <v>2467724</v>
      </c>
      <c r="T115" s="44">
        <v>2634465</v>
      </c>
      <c r="U115" s="44">
        <v>2707470</v>
      </c>
      <c r="V115" s="44">
        <v>2628595</v>
      </c>
      <c r="W115" s="44">
        <v>2693050</v>
      </c>
      <c r="X115" s="44">
        <v>2752809</v>
      </c>
      <c r="Y115" s="44">
        <v>2836011</v>
      </c>
      <c r="Z115" s="44">
        <v>2888770</v>
      </c>
      <c r="AA115" s="44">
        <v>2912955</v>
      </c>
      <c r="AB115" s="44">
        <v>2880810</v>
      </c>
      <c r="AC115" s="44">
        <v>2832965</v>
      </c>
      <c r="AD115" s="44">
        <v>2785225</v>
      </c>
      <c r="AE115" s="44">
        <v>2748323</v>
      </c>
      <c r="AF115" s="44">
        <v>2730240</v>
      </c>
      <c r="AG115" s="44">
        <v>2705113</v>
      </c>
      <c r="AH115" s="44">
        <v>2667640</v>
      </c>
      <c r="AI115" s="44">
        <v>2607125</v>
      </c>
      <c r="AJ115" s="44">
        <v>2566972</v>
      </c>
      <c r="AK115" s="44">
        <v>2530366</v>
      </c>
      <c r="AL115" s="44">
        <v>2493982</v>
      </c>
      <c r="AM115" s="44">
        <v>2461228</v>
      </c>
      <c r="AN115" s="44">
        <v>2430655</v>
      </c>
      <c r="AO115" s="44">
        <v>2410606</v>
      </c>
      <c r="AP115" s="44">
        <v>2394069</v>
      </c>
      <c r="AQ115" s="44">
        <v>2388531</v>
      </c>
      <c r="AR115" s="44">
        <v>2385614</v>
      </c>
      <c r="AS115" s="44">
        <v>2388482</v>
      </c>
      <c r="AT115" s="44">
        <v>2390430</v>
      </c>
      <c r="AU115" s="44">
        <v>2397903</v>
      </c>
      <c r="AV115" s="44">
        <v>2403029</v>
      </c>
      <c r="AW115" s="44">
        <v>2406364</v>
      </c>
      <c r="AX115" s="44">
        <v>2411646</v>
      </c>
      <c r="AY115" s="44">
        <v>2425217</v>
      </c>
      <c r="AZ115" s="44">
        <v>2440446</v>
      </c>
    </row>
    <row r="116" spans="1:52" x14ac:dyDescent="0.25">
      <c r="A116" s="60" t="s">
        <v>105</v>
      </c>
      <c r="B116" s="44"/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1</v>
      </c>
      <c r="S116" s="44">
        <v>2</v>
      </c>
      <c r="T116" s="44">
        <v>5</v>
      </c>
      <c r="U116" s="44">
        <v>7</v>
      </c>
      <c r="V116" s="44">
        <v>8</v>
      </c>
      <c r="W116" s="44">
        <v>14</v>
      </c>
      <c r="X116" s="44">
        <v>21</v>
      </c>
      <c r="Y116" s="44">
        <v>27</v>
      </c>
      <c r="Z116" s="44">
        <v>39</v>
      </c>
      <c r="AA116" s="44">
        <v>51</v>
      </c>
      <c r="AB116" s="44">
        <v>66</v>
      </c>
      <c r="AC116" s="44">
        <v>86</v>
      </c>
      <c r="AD116" s="44">
        <v>114</v>
      </c>
      <c r="AE116" s="44">
        <v>151</v>
      </c>
      <c r="AF116" s="44">
        <v>200</v>
      </c>
      <c r="AG116" s="44">
        <v>265</v>
      </c>
      <c r="AH116" s="44">
        <v>350</v>
      </c>
      <c r="AI116" s="44">
        <v>451</v>
      </c>
      <c r="AJ116" s="44">
        <v>590</v>
      </c>
      <c r="AK116" s="44">
        <v>774</v>
      </c>
      <c r="AL116" s="44">
        <v>1012</v>
      </c>
      <c r="AM116" s="44">
        <v>1321</v>
      </c>
      <c r="AN116" s="44">
        <v>1728</v>
      </c>
      <c r="AO116" s="44">
        <v>2257</v>
      </c>
      <c r="AP116" s="44">
        <v>2957</v>
      </c>
      <c r="AQ116" s="44">
        <v>3860</v>
      </c>
      <c r="AR116" s="44">
        <v>5051</v>
      </c>
      <c r="AS116" s="44">
        <v>6569</v>
      </c>
      <c r="AT116" s="44">
        <v>8538</v>
      </c>
      <c r="AU116" s="44">
        <v>10996</v>
      </c>
      <c r="AV116" s="44">
        <v>14118</v>
      </c>
      <c r="AW116" s="44">
        <v>17896</v>
      </c>
      <c r="AX116" s="44">
        <v>22592</v>
      </c>
      <c r="AY116" s="44">
        <v>28196</v>
      </c>
      <c r="AZ116" s="44">
        <v>34979</v>
      </c>
    </row>
    <row r="117" spans="1:52" x14ac:dyDescent="0.25">
      <c r="A117" s="60" t="s">
        <v>116</v>
      </c>
      <c r="B117" s="44"/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</row>
    <row r="118" spans="1:52" hidden="1" x14ac:dyDescent="0.25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 x14ac:dyDescent="0.25">
      <c r="A119" s="60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</row>
    <row r="120" spans="1:52" hidden="1" x14ac:dyDescent="0.25">
      <c r="A120" s="60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</row>
    <row r="121" spans="1:52" hidden="1" x14ac:dyDescent="0.25">
      <c r="A121" s="60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</row>
    <row r="122" spans="1:52" hidden="1" x14ac:dyDescent="0.25">
      <c r="A122" s="60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</row>
    <row r="123" spans="1:52" hidden="1" x14ac:dyDescent="0.25">
      <c r="A123" s="60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</row>
    <row r="124" spans="1:52" hidden="1" x14ac:dyDescent="0.25">
      <c r="A124" s="60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</row>
    <row r="125" spans="1:52" hidden="1" x14ac:dyDescent="0.25">
      <c r="A125" s="60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</row>
    <row r="126" spans="1:52" x14ac:dyDescent="0.25">
      <c r="A126" s="58" t="s">
        <v>106</v>
      </c>
      <c r="B126" s="59"/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8883</v>
      </c>
      <c r="S126" s="59">
        <v>14152</v>
      </c>
      <c r="T126" s="59">
        <v>19043</v>
      </c>
      <c r="U126" s="59">
        <v>23586</v>
      </c>
      <c r="V126" s="59">
        <v>68049</v>
      </c>
      <c r="W126" s="59">
        <v>89509</v>
      </c>
      <c r="X126" s="59">
        <v>103733</v>
      </c>
      <c r="Y126" s="59">
        <v>114771</v>
      </c>
      <c r="Z126" s="59">
        <v>135258</v>
      </c>
      <c r="AA126" s="59">
        <v>167402</v>
      </c>
      <c r="AB126" s="59">
        <v>198353</v>
      </c>
      <c r="AC126" s="59">
        <v>228095</v>
      </c>
      <c r="AD126" s="59">
        <v>259093</v>
      </c>
      <c r="AE126" s="59">
        <v>290909</v>
      </c>
      <c r="AF126" s="59">
        <v>326839</v>
      </c>
      <c r="AG126" s="59">
        <v>365148</v>
      </c>
      <c r="AH126" s="59">
        <v>408635</v>
      </c>
      <c r="AI126" s="59">
        <v>448909</v>
      </c>
      <c r="AJ126" s="59">
        <v>494526</v>
      </c>
      <c r="AK126" s="59">
        <v>537650</v>
      </c>
      <c r="AL126" s="59">
        <v>580629</v>
      </c>
      <c r="AM126" s="59">
        <v>618258</v>
      </c>
      <c r="AN126" s="59">
        <v>653247</v>
      </c>
      <c r="AO126" s="59">
        <v>681153</v>
      </c>
      <c r="AP126" s="59">
        <v>705058</v>
      </c>
      <c r="AQ126" s="59">
        <v>720100</v>
      </c>
      <c r="AR126" s="59">
        <v>731967</v>
      </c>
      <c r="AS126" s="59">
        <v>737423</v>
      </c>
      <c r="AT126" s="59">
        <v>743056</v>
      </c>
      <c r="AU126" s="59">
        <v>744757</v>
      </c>
      <c r="AV126" s="59">
        <v>747226</v>
      </c>
      <c r="AW126" s="59">
        <v>744425</v>
      </c>
      <c r="AX126" s="59">
        <v>744159</v>
      </c>
      <c r="AY126" s="59">
        <v>743983</v>
      </c>
      <c r="AZ126" s="59">
        <v>749677</v>
      </c>
    </row>
    <row r="127" spans="1:52" x14ac:dyDescent="0.25">
      <c r="A127" s="60" t="s">
        <v>113</v>
      </c>
      <c r="B127" s="44"/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</row>
    <row r="128" spans="1:52" x14ac:dyDescent="0.25">
      <c r="A128" s="60" t="s">
        <v>103</v>
      </c>
      <c r="B128" s="44"/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840</v>
      </c>
      <c r="S128" s="44">
        <v>1245</v>
      </c>
      <c r="T128" s="44">
        <v>1677</v>
      </c>
      <c r="U128" s="44">
        <v>2081</v>
      </c>
      <c r="V128" s="44">
        <v>6186</v>
      </c>
      <c r="W128" s="44">
        <v>8094</v>
      </c>
      <c r="X128" s="44">
        <v>9327</v>
      </c>
      <c r="Y128" s="44">
        <v>10263</v>
      </c>
      <c r="Z128" s="44">
        <v>12071</v>
      </c>
      <c r="AA128" s="44">
        <v>14978</v>
      </c>
      <c r="AB128" s="44">
        <v>17790</v>
      </c>
      <c r="AC128" s="44">
        <v>20511</v>
      </c>
      <c r="AD128" s="44">
        <v>23357</v>
      </c>
      <c r="AE128" s="44">
        <v>26299</v>
      </c>
      <c r="AF128" s="44">
        <v>29634</v>
      </c>
      <c r="AG128" s="44">
        <v>33214</v>
      </c>
      <c r="AH128" s="44">
        <v>37288</v>
      </c>
      <c r="AI128" s="44">
        <v>41106</v>
      </c>
      <c r="AJ128" s="44">
        <v>45406</v>
      </c>
      <c r="AK128" s="44">
        <v>49602</v>
      </c>
      <c r="AL128" s="44">
        <v>53725</v>
      </c>
      <c r="AM128" s="44">
        <v>57500</v>
      </c>
      <c r="AN128" s="44">
        <v>60949</v>
      </c>
      <c r="AO128" s="44">
        <v>63891</v>
      </c>
      <c r="AP128" s="44">
        <v>66386</v>
      </c>
      <c r="AQ128" s="44">
        <v>68180</v>
      </c>
      <c r="AR128" s="44">
        <v>69599</v>
      </c>
      <c r="AS128" s="44">
        <v>70544</v>
      </c>
      <c r="AT128" s="44">
        <v>71423</v>
      </c>
      <c r="AU128" s="44">
        <v>72049</v>
      </c>
      <c r="AV128" s="44">
        <v>72668</v>
      </c>
      <c r="AW128" s="44">
        <v>72901</v>
      </c>
      <c r="AX128" s="44">
        <v>73300</v>
      </c>
      <c r="AY128" s="44">
        <v>73836</v>
      </c>
      <c r="AZ128" s="44">
        <v>74879</v>
      </c>
    </row>
    <row r="129" spans="1:52" x14ac:dyDescent="0.25">
      <c r="A129" s="60" t="s">
        <v>114</v>
      </c>
      <c r="B129" s="44"/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</row>
    <row r="130" spans="1:52" x14ac:dyDescent="0.25">
      <c r="A130" s="60" t="s">
        <v>115</v>
      </c>
      <c r="B130" s="44"/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</row>
    <row r="131" spans="1:52" x14ac:dyDescent="0.25">
      <c r="A131" s="60" t="s">
        <v>104</v>
      </c>
      <c r="B131" s="44"/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8043</v>
      </c>
      <c r="S131" s="44">
        <v>12907</v>
      </c>
      <c r="T131" s="44">
        <v>17366</v>
      </c>
      <c r="U131" s="44">
        <v>21505</v>
      </c>
      <c r="V131" s="44">
        <v>61863</v>
      </c>
      <c r="W131" s="44">
        <v>81415</v>
      </c>
      <c r="X131" s="44">
        <v>94406</v>
      </c>
      <c r="Y131" s="44">
        <v>104508</v>
      </c>
      <c r="Z131" s="44">
        <v>123187</v>
      </c>
      <c r="AA131" s="44">
        <v>152424</v>
      </c>
      <c r="AB131" s="44">
        <v>180563</v>
      </c>
      <c r="AC131" s="44">
        <v>207584</v>
      </c>
      <c r="AD131" s="44">
        <v>235736</v>
      </c>
      <c r="AE131" s="44">
        <v>264610</v>
      </c>
      <c r="AF131" s="44">
        <v>297205</v>
      </c>
      <c r="AG131" s="44">
        <v>331934</v>
      </c>
      <c r="AH131" s="44">
        <v>371347</v>
      </c>
      <c r="AI131" s="44">
        <v>407803</v>
      </c>
      <c r="AJ131" s="44">
        <v>449120</v>
      </c>
      <c r="AK131" s="44">
        <v>488048</v>
      </c>
      <c r="AL131" s="44">
        <v>526904</v>
      </c>
      <c r="AM131" s="44">
        <v>560758</v>
      </c>
      <c r="AN131" s="44">
        <v>592298</v>
      </c>
      <c r="AO131" s="44">
        <v>617262</v>
      </c>
      <c r="AP131" s="44">
        <v>638672</v>
      </c>
      <c r="AQ131" s="44">
        <v>651920</v>
      </c>
      <c r="AR131" s="44">
        <v>662368</v>
      </c>
      <c r="AS131" s="44">
        <v>666879</v>
      </c>
      <c r="AT131" s="44">
        <v>671633</v>
      </c>
      <c r="AU131" s="44">
        <v>672708</v>
      </c>
      <c r="AV131" s="44">
        <v>674558</v>
      </c>
      <c r="AW131" s="44">
        <v>671524</v>
      </c>
      <c r="AX131" s="44">
        <v>670859</v>
      </c>
      <c r="AY131" s="44">
        <v>670147</v>
      </c>
      <c r="AZ131" s="44">
        <v>674798</v>
      </c>
    </row>
    <row r="132" spans="1:52" x14ac:dyDescent="0.25">
      <c r="A132" s="60" t="s">
        <v>105</v>
      </c>
      <c r="B132" s="44"/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</row>
    <row r="133" spans="1:52" x14ac:dyDescent="0.25">
      <c r="A133" s="60" t="s">
        <v>116</v>
      </c>
      <c r="B133" s="44"/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</row>
    <row r="134" spans="1:52" x14ac:dyDescent="0.25">
      <c r="A134" s="58" t="s">
        <v>107</v>
      </c>
      <c r="B134" s="59"/>
      <c r="C134" s="59">
        <v>760</v>
      </c>
      <c r="D134" s="59">
        <v>345</v>
      </c>
      <c r="E134" s="59">
        <v>238</v>
      </c>
      <c r="F134" s="59">
        <v>1387</v>
      </c>
      <c r="G134" s="59">
        <v>284</v>
      </c>
      <c r="H134" s="59">
        <v>487</v>
      </c>
      <c r="I134" s="59">
        <v>478</v>
      </c>
      <c r="J134" s="59">
        <v>520</v>
      </c>
      <c r="K134" s="59">
        <v>695</v>
      </c>
      <c r="L134" s="59">
        <v>1196</v>
      </c>
      <c r="M134" s="59">
        <v>1897</v>
      </c>
      <c r="N134" s="59">
        <v>7016</v>
      </c>
      <c r="O134" s="59">
        <v>8072</v>
      </c>
      <c r="P134" s="59">
        <v>9481</v>
      </c>
      <c r="Q134" s="59">
        <v>10234</v>
      </c>
      <c r="R134" s="59">
        <v>10242</v>
      </c>
      <c r="S134" s="59">
        <v>13823</v>
      </c>
      <c r="T134" s="59">
        <v>16827</v>
      </c>
      <c r="U134" s="59">
        <v>19402</v>
      </c>
      <c r="V134" s="59">
        <v>157620</v>
      </c>
      <c r="W134" s="59">
        <v>139651</v>
      </c>
      <c r="X134" s="59">
        <v>115460</v>
      </c>
      <c r="Y134" s="59">
        <v>96902</v>
      </c>
      <c r="Z134" s="59">
        <v>102769</v>
      </c>
      <c r="AA134" s="59">
        <v>129916</v>
      </c>
      <c r="AB134" s="59">
        <v>157997</v>
      </c>
      <c r="AC134" s="59">
        <v>187270</v>
      </c>
      <c r="AD134" s="59">
        <v>220335</v>
      </c>
      <c r="AE134" s="59">
        <v>257555</v>
      </c>
      <c r="AF134" s="59">
        <v>303091</v>
      </c>
      <c r="AG134" s="59">
        <v>355095</v>
      </c>
      <c r="AH134" s="59">
        <v>414890</v>
      </c>
      <c r="AI134" s="59">
        <v>472032</v>
      </c>
      <c r="AJ134" s="59">
        <v>535327</v>
      </c>
      <c r="AK134" s="59">
        <v>599505</v>
      </c>
      <c r="AL134" s="59">
        <v>665850</v>
      </c>
      <c r="AM134" s="59">
        <v>731975</v>
      </c>
      <c r="AN134" s="59">
        <v>797364</v>
      </c>
      <c r="AO134" s="59">
        <v>861227</v>
      </c>
      <c r="AP134" s="59">
        <v>924001</v>
      </c>
      <c r="AQ134" s="59">
        <v>987406</v>
      </c>
      <c r="AR134" s="59">
        <v>1054008</v>
      </c>
      <c r="AS134" s="59">
        <v>1115937</v>
      </c>
      <c r="AT134" s="59">
        <v>1184252</v>
      </c>
      <c r="AU134" s="59">
        <v>1254158</v>
      </c>
      <c r="AV134" s="59">
        <v>1325582</v>
      </c>
      <c r="AW134" s="59">
        <v>1394300</v>
      </c>
      <c r="AX134" s="59">
        <v>1469202</v>
      </c>
      <c r="AY134" s="59">
        <v>1549064</v>
      </c>
      <c r="AZ134" s="59">
        <v>1631467</v>
      </c>
    </row>
    <row r="135" spans="1:52" x14ac:dyDescent="0.25">
      <c r="A135" s="60" t="s">
        <v>108</v>
      </c>
      <c r="B135" s="44"/>
      <c r="C135" s="44">
        <v>760</v>
      </c>
      <c r="D135" s="44">
        <v>345</v>
      </c>
      <c r="E135" s="44">
        <v>238</v>
      </c>
      <c r="F135" s="44">
        <v>1387</v>
      </c>
      <c r="G135" s="44">
        <v>284</v>
      </c>
      <c r="H135" s="44">
        <v>487</v>
      </c>
      <c r="I135" s="44">
        <v>478</v>
      </c>
      <c r="J135" s="44">
        <v>520</v>
      </c>
      <c r="K135" s="44">
        <v>695</v>
      </c>
      <c r="L135" s="44">
        <v>1196</v>
      </c>
      <c r="M135" s="44">
        <v>1897</v>
      </c>
      <c r="N135" s="44">
        <v>7016</v>
      </c>
      <c r="O135" s="44">
        <v>8072</v>
      </c>
      <c r="P135" s="44">
        <v>9481</v>
      </c>
      <c r="Q135" s="44">
        <v>10234</v>
      </c>
      <c r="R135" s="44">
        <v>10241</v>
      </c>
      <c r="S135" s="44">
        <v>13820</v>
      </c>
      <c r="T135" s="44">
        <v>16820</v>
      </c>
      <c r="U135" s="44">
        <v>19383</v>
      </c>
      <c r="V135" s="44">
        <v>157406</v>
      </c>
      <c r="W135" s="44">
        <v>139266</v>
      </c>
      <c r="X135" s="44">
        <v>114835</v>
      </c>
      <c r="Y135" s="44">
        <v>95904</v>
      </c>
      <c r="Z135" s="44">
        <v>100921</v>
      </c>
      <c r="AA135" s="44">
        <v>126194</v>
      </c>
      <c r="AB135" s="44">
        <v>151152</v>
      </c>
      <c r="AC135" s="44">
        <v>175668</v>
      </c>
      <c r="AD135" s="44">
        <v>201886</v>
      </c>
      <c r="AE135" s="44">
        <v>229966</v>
      </c>
      <c r="AF135" s="44">
        <v>263557</v>
      </c>
      <c r="AG135" s="44">
        <v>301106</v>
      </c>
      <c r="AH135" s="44">
        <v>344114</v>
      </c>
      <c r="AI135" s="44">
        <v>383974</v>
      </c>
      <c r="AJ135" s="44">
        <v>428358</v>
      </c>
      <c r="AK135" s="44">
        <v>473455</v>
      </c>
      <c r="AL135" s="44">
        <v>520382</v>
      </c>
      <c r="AM135" s="44">
        <v>567705</v>
      </c>
      <c r="AN135" s="44">
        <v>614650</v>
      </c>
      <c r="AO135" s="44">
        <v>661005</v>
      </c>
      <c r="AP135" s="44">
        <v>706668</v>
      </c>
      <c r="AQ135" s="44">
        <v>753672</v>
      </c>
      <c r="AR135" s="44">
        <v>803262</v>
      </c>
      <c r="AS135" s="44">
        <v>848836</v>
      </c>
      <c r="AT135" s="44">
        <v>899743</v>
      </c>
      <c r="AU135" s="44">
        <v>952379</v>
      </c>
      <c r="AV135" s="44">
        <v>1005695</v>
      </c>
      <c r="AW135" s="44">
        <v>1057348</v>
      </c>
      <c r="AX135" s="44">
        <v>1113658</v>
      </c>
      <c r="AY135" s="44">
        <v>1174116</v>
      </c>
      <c r="AZ135" s="44">
        <v>1235422</v>
      </c>
    </row>
    <row r="136" spans="1:52" x14ac:dyDescent="0.25">
      <c r="A136" s="60" t="s">
        <v>109</v>
      </c>
      <c r="B136" s="44"/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1</v>
      </c>
      <c r="S136" s="44">
        <v>3</v>
      </c>
      <c r="T136" s="44">
        <v>7</v>
      </c>
      <c r="U136" s="44">
        <v>19</v>
      </c>
      <c r="V136" s="44">
        <v>214</v>
      </c>
      <c r="W136" s="44">
        <v>385</v>
      </c>
      <c r="X136" s="44">
        <v>625</v>
      </c>
      <c r="Y136" s="44">
        <v>998</v>
      </c>
      <c r="Z136" s="44">
        <v>1848</v>
      </c>
      <c r="AA136" s="44">
        <v>3722</v>
      </c>
      <c r="AB136" s="44">
        <v>6845</v>
      </c>
      <c r="AC136" s="44">
        <v>11602</v>
      </c>
      <c r="AD136" s="44">
        <v>18449</v>
      </c>
      <c r="AE136" s="44">
        <v>27589</v>
      </c>
      <c r="AF136" s="44">
        <v>39534</v>
      </c>
      <c r="AG136" s="44">
        <v>53989</v>
      </c>
      <c r="AH136" s="44">
        <v>70776</v>
      </c>
      <c r="AI136" s="44">
        <v>88058</v>
      </c>
      <c r="AJ136" s="44">
        <v>106969</v>
      </c>
      <c r="AK136" s="44">
        <v>126050</v>
      </c>
      <c r="AL136" s="44">
        <v>145468</v>
      </c>
      <c r="AM136" s="44">
        <v>164270</v>
      </c>
      <c r="AN136" s="44">
        <v>182714</v>
      </c>
      <c r="AO136" s="44">
        <v>200222</v>
      </c>
      <c r="AP136" s="44">
        <v>217333</v>
      </c>
      <c r="AQ136" s="44">
        <v>233734</v>
      </c>
      <c r="AR136" s="44">
        <v>250746</v>
      </c>
      <c r="AS136" s="44">
        <v>267101</v>
      </c>
      <c r="AT136" s="44">
        <v>284509</v>
      </c>
      <c r="AU136" s="44">
        <v>301779</v>
      </c>
      <c r="AV136" s="44">
        <v>319887</v>
      </c>
      <c r="AW136" s="44">
        <v>336952</v>
      </c>
      <c r="AX136" s="44">
        <v>355544</v>
      </c>
      <c r="AY136" s="44">
        <v>374948</v>
      </c>
      <c r="AZ136" s="44">
        <v>396045</v>
      </c>
    </row>
    <row r="137" spans="1:52" x14ac:dyDescent="0.25">
      <c r="A137" s="60" t="s">
        <v>110</v>
      </c>
      <c r="B137" s="44"/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</row>
    <row r="138" spans="1:52" x14ac:dyDescent="0.25">
      <c r="A138" s="60" t="s">
        <v>117</v>
      </c>
      <c r="B138" s="44"/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</row>
    <row r="139" spans="1:52" x14ac:dyDescent="0.25">
      <c r="A139" s="58" t="s">
        <v>111</v>
      </c>
      <c r="B139" s="59"/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73</v>
      </c>
      <c r="S139" s="59">
        <v>113</v>
      </c>
      <c r="T139" s="59">
        <v>149</v>
      </c>
      <c r="U139" s="59">
        <v>177</v>
      </c>
      <c r="V139" s="59">
        <v>575</v>
      </c>
      <c r="W139" s="59">
        <v>108</v>
      </c>
      <c r="X139" s="59">
        <v>21</v>
      </c>
      <c r="Y139" s="59">
        <v>13</v>
      </c>
      <c r="Z139" s="59">
        <v>11</v>
      </c>
      <c r="AA139" s="59">
        <v>12</v>
      </c>
      <c r="AB139" s="59">
        <v>11</v>
      </c>
      <c r="AC139" s="59">
        <v>12</v>
      </c>
      <c r="AD139" s="59">
        <v>17</v>
      </c>
      <c r="AE139" s="59">
        <v>131</v>
      </c>
      <c r="AF139" s="59">
        <v>1479</v>
      </c>
      <c r="AG139" s="59">
        <v>3516</v>
      </c>
      <c r="AH139" s="59">
        <v>5849</v>
      </c>
      <c r="AI139" s="59">
        <v>8312</v>
      </c>
      <c r="AJ139" s="59">
        <v>11021</v>
      </c>
      <c r="AK139" s="59">
        <v>13877</v>
      </c>
      <c r="AL139" s="59">
        <v>16893</v>
      </c>
      <c r="AM139" s="59">
        <v>20085</v>
      </c>
      <c r="AN139" s="59">
        <v>23428</v>
      </c>
      <c r="AO139" s="59">
        <v>26940</v>
      </c>
      <c r="AP139" s="59">
        <v>30703</v>
      </c>
      <c r="AQ139" s="59">
        <v>34904</v>
      </c>
      <c r="AR139" s="59">
        <v>39531</v>
      </c>
      <c r="AS139" s="59">
        <v>44439</v>
      </c>
      <c r="AT139" s="59">
        <v>49697</v>
      </c>
      <c r="AU139" s="59">
        <v>55245</v>
      </c>
      <c r="AV139" s="59">
        <v>60968</v>
      </c>
      <c r="AW139" s="59">
        <v>66766</v>
      </c>
      <c r="AX139" s="59">
        <v>72871</v>
      </c>
      <c r="AY139" s="59">
        <v>79366</v>
      </c>
      <c r="AZ139" s="59">
        <v>85987</v>
      </c>
    </row>
    <row r="140" spans="1:52" x14ac:dyDescent="0.25">
      <c r="A140" s="60" t="s">
        <v>112</v>
      </c>
      <c r="B140" s="44"/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4</v>
      </c>
      <c r="S140" s="44">
        <v>8</v>
      </c>
      <c r="T140" s="44">
        <v>14</v>
      </c>
      <c r="U140" s="44">
        <v>20</v>
      </c>
      <c r="V140" s="44">
        <v>134</v>
      </c>
      <c r="W140" s="44">
        <v>25</v>
      </c>
      <c r="X140" s="44">
        <v>5</v>
      </c>
      <c r="Y140" s="44">
        <v>2</v>
      </c>
      <c r="Z140" s="44">
        <v>2</v>
      </c>
      <c r="AA140" s="44">
        <v>3</v>
      </c>
      <c r="AB140" s="44">
        <v>3</v>
      </c>
      <c r="AC140" s="44">
        <v>4</v>
      </c>
      <c r="AD140" s="44">
        <v>7</v>
      </c>
      <c r="AE140" s="44">
        <v>57</v>
      </c>
      <c r="AF140" s="44">
        <v>705</v>
      </c>
      <c r="AG140" s="44">
        <v>1818</v>
      </c>
      <c r="AH140" s="44">
        <v>3253</v>
      </c>
      <c r="AI140" s="44">
        <v>4924</v>
      </c>
      <c r="AJ140" s="44">
        <v>6899</v>
      </c>
      <c r="AK140" s="44">
        <v>9126</v>
      </c>
      <c r="AL140" s="44">
        <v>11596</v>
      </c>
      <c r="AM140" s="44">
        <v>14337</v>
      </c>
      <c r="AN140" s="44">
        <v>17295</v>
      </c>
      <c r="AO140" s="44">
        <v>20484</v>
      </c>
      <c r="AP140" s="44">
        <v>23958</v>
      </c>
      <c r="AQ140" s="44">
        <v>27876</v>
      </c>
      <c r="AR140" s="44">
        <v>32200</v>
      </c>
      <c r="AS140" s="44">
        <v>36823</v>
      </c>
      <c r="AT140" s="44">
        <v>41802</v>
      </c>
      <c r="AU140" s="44">
        <v>47099</v>
      </c>
      <c r="AV140" s="44">
        <v>52580</v>
      </c>
      <c r="AW140" s="44">
        <v>58172</v>
      </c>
      <c r="AX140" s="44">
        <v>64062</v>
      </c>
      <c r="AY140" s="44">
        <v>70326</v>
      </c>
      <c r="AZ140" s="44">
        <v>76718</v>
      </c>
    </row>
    <row r="141" spans="1:52" x14ac:dyDescent="0.25">
      <c r="A141" s="60" t="s">
        <v>118</v>
      </c>
      <c r="B141" s="44"/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69</v>
      </c>
      <c r="S141" s="44">
        <v>105</v>
      </c>
      <c r="T141" s="44">
        <v>135</v>
      </c>
      <c r="U141" s="44">
        <v>157</v>
      </c>
      <c r="V141" s="44">
        <v>441</v>
      </c>
      <c r="W141" s="44">
        <v>83</v>
      </c>
      <c r="X141" s="44">
        <v>16</v>
      </c>
      <c r="Y141" s="44">
        <v>11</v>
      </c>
      <c r="Z141" s="44">
        <v>9</v>
      </c>
      <c r="AA141" s="44">
        <v>9</v>
      </c>
      <c r="AB141" s="44">
        <v>8</v>
      </c>
      <c r="AC141" s="44">
        <v>8</v>
      </c>
      <c r="AD141" s="44">
        <v>10</v>
      </c>
      <c r="AE141" s="44">
        <v>74</v>
      </c>
      <c r="AF141" s="44">
        <v>774</v>
      </c>
      <c r="AG141" s="44">
        <v>1698</v>
      </c>
      <c r="AH141" s="44">
        <v>2596</v>
      </c>
      <c r="AI141" s="44">
        <v>3388</v>
      </c>
      <c r="AJ141" s="44">
        <v>4122</v>
      </c>
      <c r="AK141" s="44">
        <v>4751</v>
      </c>
      <c r="AL141" s="44">
        <v>5297</v>
      </c>
      <c r="AM141" s="44">
        <v>5748</v>
      </c>
      <c r="AN141" s="44">
        <v>6133</v>
      </c>
      <c r="AO141" s="44">
        <v>6456</v>
      </c>
      <c r="AP141" s="44">
        <v>6745</v>
      </c>
      <c r="AQ141" s="44">
        <v>7028</v>
      </c>
      <c r="AR141" s="44">
        <v>7331</v>
      </c>
      <c r="AS141" s="44">
        <v>7616</v>
      </c>
      <c r="AT141" s="44">
        <v>7895</v>
      </c>
      <c r="AU141" s="44">
        <v>8146</v>
      </c>
      <c r="AV141" s="44">
        <v>8388</v>
      </c>
      <c r="AW141" s="44">
        <v>8594</v>
      </c>
      <c r="AX141" s="44">
        <v>8809</v>
      </c>
      <c r="AY141" s="44">
        <v>9040</v>
      </c>
      <c r="AZ141" s="44">
        <v>9269</v>
      </c>
    </row>
    <row r="142" spans="1:52" x14ac:dyDescent="0.25">
      <c r="A142" s="56" t="s">
        <v>121</v>
      </c>
      <c r="B142" s="57"/>
      <c r="C142" s="57">
        <v>305796</v>
      </c>
      <c r="D142" s="57">
        <v>345367</v>
      </c>
      <c r="E142" s="57">
        <v>309942</v>
      </c>
      <c r="F142" s="57">
        <v>341111</v>
      </c>
      <c r="G142" s="57">
        <v>375088</v>
      </c>
      <c r="H142" s="57">
        <v>451788</v>
      </c>
      <c r="I142" s="57">
        <v>418147</v>
      </c>
      <c r="J142" s="57">
        <v>435929</v>
      </c>
      <c r="K142" s="57">
        <v>350036</v>
      </c>
      <c r="L142" s="57">
        <v>361387</v>
      </c>
      <c r="M142" s="57">
        <v>437970</v>
      </c>
      <c r="N142" s="57">
        <v>358761</v>
      </c>
      <c r="O142" s="57">
        <v>434516</v>
      </c>
      <c r="P142" s="57">
        <v>452558</v>
      </c>
      <c r="Q142" s="57">
        <v>529607</v>
      </c>
      <c r="R142" s="57">
        <v>637057</v>
      </c>
      <c r="S142" s="57">
        <v>650820</v>
      </c>
      <c r="T142" s="57">
        <v>631098</v>
      </c>
      <c r="U142" s="57">
        <v>618831</v>
      </c>
      <c r="V142" s="57">
        <v>626305</v>
      </c>
      <c r="W142" s="57">
        <v>639939</v>
      </c>
      <c r="X142" s="57">
        <v>652290</v>
      </c>
      <c r="Y142" s="57">
        <v>673144</v>
      </c>
      <c r="Z142" s="57">
        <v>689676</v>
      </c>
      <c r="AA142" s="57">
        <v>706517</v>
      </c>
      <c r="AB142" s="57">
        <v>719037</v>
      </c>
      <c r="AC142" s="57">
        <v>725933</v>
      </c>
      <c r="AD142" s="57">
        <v>735419</v>
      </c>
      <c r="AE142" s="57">
        <v>747331</v>
      </c>
      <c r="AF142" s="57">
        <v>759451</v>
      </c>
      <c r="AG142" s="57">
        <v>770818</v>
      </c>
      <c r="AH142" s="57">
        <v>785802</v>
      </c>
      <c r="AI142" s="57">
        <v>793197</v>
      </c>
      <c r="AJ142" s="57">
        <v>807026</v>
      </c>
      <c r="AK142" s="57">
        <v>821531</v>
      </c>
      <c r="AL142" s="57">
        <v>836408</v>
      </c>
      <c r="AM142" s="57">
        <v>850637</v>
      </c>
      <c r="AN142" s="57">
        <v>864752</v>
      </c>
      <c r="AO142" s="57">
        <v>878920</v>
      </c>
      <c r="AP142" s="57">
        <v>890468</v>
      </c>
      <c r="AQ142" s="57">
        <v>906190</v>
      </c>
      <c r="AR142" s="57">
        <v>922008</v>
      </c>
      <c r="AS142" s="57">
        <v>940031</v>
      </c>
      <c r="AT142" s="57">
        <v>956945</v>
      </c>
      <c r="AU142" s="57">
        <v>973745</v>
      </c>
      <c r="AV142" s="57">
        <v>988525</v>
      </c>
      <c r="AW142" s="57">
        <v>1004681</v>
      </c>
      <c r="AX142" s="57">
        <v>1021373</v>
      </c>
      <c r="AY142" s="57">
        <v>1038701</v>
      </c>
      <c r="AZ142" s="57">
        <v>1056516</v>
      </c>
    </row>
    <row r="143" spans="1:52" x14ac:dyDescent="0.25">
      <c r="A143" s="58" t="s">
        <v>102</v>
      </c>
      <c r="B143" s="59"/>
      <c r="C143" s="59">
        <v>305796</v>
      </c>
      <c r="D143" s="59">
        <v>345367</v>
      </c>
      <c r="E143" s="59">
        <v>309942</v>
      </c>
      <c r="F143" s="59">
        <v>341111</v>
      </c>
      <c r="G143" s="59">
        <v>375088</v>
      </c>
      <c r="H143" s="59">
        <v>451788</v>
      </c>
      <c r="I143" s="59">
        <v>418147</v>
      </c>
      <c r="J143" s="59">
        <v>435929</v>
      </c>
      <c r="K143" s="59">
        <v>350036</v>
      </c>
      <c r="L143" s="59">
        <v>361387</v>
      </c>
      <c r="M143" s="59">
        <v>437970</v>
      </c>
      <c r="N143" s="59">
        <v>358761</v>
      </c>
      <c r="O143" s="59">
        <v>434516</v>
      </c>
      <c r="P143" s="59">
        <v>452558</v>
      </c>
      <c r="Q143" s="59">
        <v>529607</v>
      </c>
      <c r="R143" s="59">
        <v>637042</v>
      </c>
      <c r="S143" s="59">
        <v>650801</v>
      </c>
      <c r="T143" s="59">
        <v>631072</v>
      </c>
      <c r="U143" s="59">
        <v>618798</v>
      </c>
      <c r="V143" s="59">
        <v>626262</v>
      </c>
      <c r="W143" s="59">
        <v>639937</v>
      </c>
      <c r="X143" s="59">
        <v>652290</v>
      </c>
      <c r="Y143" s="59">
        <v>673144</v>
      </c>
      <c r="Z143" s="59">
        <v>689676</v>
      </c>
      <c r="AA143" s="59">
        <v>706516</v>
      </c>
      <c r="AB143" s="59">
        <v>719036</v>
      </c>
      <c r="AC143" s="59">
        <v>725931</v>
      </c>
      <c r="AD143" s="59">
        <v>735408</v>
      </c>
      <c r="AE143" s="59">
        <v>747240</v>
      </c>
      <c r="AF143" s="59">
        <v>758622</v>
      </c>
      <c r="AG143" s="59">
        <v>768630</v>
      </c>
      <c r="AH143" s="59">
        <v>781989</v>
      </c>
      <c r="AI143" s="59">
        <v>787580</v>
      </c>
      <c r="AJ143" s="59">
        <v>799303</v>
      </c>
      <c r="AK143" s="59">
        <v>811520</v>
      </c>
      <c r="AL143" s="59">
        <v>823800</v>
      </c>
      <c r="AM143" s="59">
        <v>835212</v>
      </c>
      <c r="AN143" s="59">
        <v>846306</v>
      </c>
      <c r="AO143" s="59">
        <v>857281</v>
      </c>
      <c r="AP143" s="59">
        <v>865430</v>
      </c>
      <c r="AQ143" s="59">
        <v>877385</v>
      </c>
      <c r="AR143" s="59">
        <v>889013</v>
      </c>
      <c r="AS143" s="59">
        <v>902508</v>
      </c>
      <c r="AT143" s="59">
        <v>914622</v>
      </c>
      <c r="AU143" s="59">
        <v>926286</v>
      </c>
      <c r="AV143" s="59">
        <v>935931</v>
      </c>
      <c r="AW143" s="59">
        <v>946535</v>
      </c>
      <c r="AX143" s="59">
        <v>957617</v>
      </c>
      <c r="AY143" s="59">
        <v>969024</v>
      </c>
      <c r="AZ143" s="59">
        <v>980995</v>
      </c>
    </row>
    <row r="144" spans="1:52" x14ac:dyDescent="0.25">
      <c r="A144" s="60" t="s">
        <v>104</v>
      </c>
      <c r="B144" s="44"/>
      <c r="C144" s="44">
        <v>305796</v>
      </c>
      <c r="D144" s="44">
        <v>345367</v>
      </c>
      <c r="E144" s="44">
        <v>309942</v>
      </c>
      <c r="F144" s="44">
        <v>341111</v>
      </c>
      <c r="G144" s="44">
        <v>375088</v>
      </c>
      <c r="H144" s="44">
        <v>451788</v>
      </c>
      <c r="I144" s="44">
        <v>418147</v>
      </c>
      <c r="J144" s="44">
        <v>435929</v>
      </c>
      <c r="K144" s="44">
        <v>350036</v>
      </c>
      <c r="L144" s="44">
        <v>361387</v>
      </c>
      <c r="M144" s="44">
        <v>437970</v>
      </c>
      <c r="N144" s="44">
        <v>358761</v>
      </c>
      <c r="O144" s="44">
        <v>434516</v>
      </c>
      <c r="P144" s="44">
        <v>452558</v>
      </c>
      <c r="Q144" s="44">
        <v>529607</v>
      </c>
      <c r="R144" s="44">
        <v>636960</v>
      </c>
      <c r="S144" s="44">
        <v>650702</v>
      </c>
      <c r="T144" s="44">
        <v>630953</v>
      </c>
      <c r="U144" s="44">
        <v>618652</v>
      </c>
      <c r="V144" s="44">
        <v>626083</v>
      </c>
      <c r="W144" s="44">
        <v>639706</v>
      </c>
      <c r="X144" s="44">
        <v>651992</v>
      </c>
      <c r="Y144" s="44">
        <v>672770</v>
      </c>
      <c r="Z144" s="44">
        <v>689204</v>
      </c>
      <c r="AA144" s="44">
        <v>705917</v>
      </c>
      <c r="AB144" s="44">
        <v>718283</v>
      </c>
      <c r="AC144" s="44">
        <v>724993</v>
      </c>
      <c r="AD144" s="44">
        <v>734233</v>
      </c>
      <c r="AE144" s="44">
        <v>745765</v>
      </c>
      <c r="AF144" s="44">
        <v>756769</v>
      </c>
      <c r="AG144" s="44">
        <v>766309</v>
      </c>
      <c r="AH144" s="44">
        <v>779062</v>
      </c>
      <c r="AI144" s="44">
        <v>783936</v>
      </c>
      <c r="AJ144" s="44">
        <v>794706</v>
      </c>
      <c r="AK144" s="44">
        <v>805744</v>
      </c>
      <c r="AL144" s="44">
        <v>816497</v>
      </c>
      <c r="AM144" s="44">
        <v>826048</v>
      </c>
      <c r="AN144" s="44">
        <v>834751</v>
      </c>
      <c r="AO144" s="44">
        <v>842828</v>
      </c>
      <c r="AP144" s="44">
        <v>847311</v>
      </c>
      <c r="AQ144" s="44">
        <v>854840</v>
      </c>
      <c r="AR144" s="44">
        <v>860864</v>
      </c>
      <c r="AS144" s="44">
        <v>867657</v>
      </c>
      <c r="AT144" s="44">
        <v>871438</v>
      </c>
      <c r="AU144" s="44">
        <v>873486</v>
      </c>
      <c r="AV144" s="44">
        <v>871532</v>
      </c>
      <c r="AW144" s="44">
        <v>868962</v>
      </c>
      <c r="AX144" s="44">
        <v>864327</v>
      </c>
      <c r="AY144" s="44">
        <v>858370</v>
      </c>
      <c r="AZ144" s="44">
        <v>850142</v>
      </c>
    </row>
    <row r="145" spans="1:52" x14ac:dyDescent="0.25">
      <c r="A145" s="60" t="s">
        <v>105</v>
      </c>
      <c r="B145" s="44"/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5</v>
      </c>
      <c r="S145" s="44">
        <v>7</v>
      </c>
      <c r="T145" s="44">
        <v>7</v>
      </c>
      <c r="U145" s="44">
        <v>12</v>
      </c>
      <c r="V145" s="44">
        <v>17</v>
      </c>
      <c r="W145" s="44">
        <v>26</v>
      </c>
      <c r="X145" s="44">
        <v>35</v>
      </c>
      <c r="Y145" s="44">
        <v>46</v>
      </c>
      <c r="Z145" s="44">
        <v>59</v>
      </c>
      <c r="AA145" s="44">
        <v>83</v>
      </c>
      <c r="AB145" s="44">
        <v>106</v>
      </c>
      <c r="AC145" s="44">
        <v>139</v>
      </c>
      <c r="AD145" s="44">
        <v>180</v>
      </c>
      <c r="AE145" s="44">
        <v>239</v>
      </c>
      <c r="AF145" s="44">
        <v>311</v>
      </c>
      <c r="AG145" s="44">
        <v>407</v>
      </c>
      <c r="AH145" s="44">
        <v>530</v>
      </c>
      <c r="AI145" s="44">
        <v>684</v>
      </c>
      <c r="AJ145" s="44">
        <v>895</v>
      </c>
      <c r="AK145" s="44">
        <v>1156</v>
      </c>
      <c r="AL145" s="44">
        <v>1504</v>
      </c>
      <c r="AM145" s="44">
        <v>1937</v>
      </c>
      <c r="AN145" s="44">
        <v>2503</v>
      </c>
      <c r="AO145" s="44">
        <v>3202</v>
      </c>
      <c r="AP145" s="44">
        <v>4088</v>
      </c>
      <c r="AQ145" s="44">
        <v>5196</v>
      </c>
      <c r="AR145" s="44">
        <v>6601</v>
      </c>
      <c r="AS145" s="44">
        <v>8301</v>
      </c>
      <c r="AT145" s="44">
        <v>10413</v>
      </c>
      <c r="AU145" s="44">
        <v>12873</v>
      </c>
      <c r="AV145" s="44">
        <v>15834</v>
      </c>
      <c r="AW145" s="44">
        <v>19192</v>
      </c>
      <c r="AX145" s="44">
        <v>23147</v>
      </c>
      <c r="AY145" s="44">
        <v>27459</v>
      </c>
      <c r="AZ145" s="44">
        <v>32347</v>
      </c>
    </row>
    <row r="146" spans="1:52" x14ac:dyDescent="0.25">
      <c r="A146" s="60" t="s">
        <v>122</v>
      </c>
      <c r="B146" s="44"/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75</v>
      </c>
      <c r="S146" s="44">
        <v>90</v>
      </c>
      <c r="T146" s="44">
        <v>105</v>
      </c>
      <c r="U146" s="44">
        <v>127</v>
      </c>
      <c r="V146" s="44">
        <v>153</v>
      </c>
      <c r="W146" s="44">
        <v>191</v>
      </c>
      <c r="X146" s="44">
        <v>236</v>
      </c>
      <c r="Y146" s="44">
        <v>292</v>
      </c>
      <c r="Z146" s="44">
        <v>361</v>
      </c>
      <c r="AA146" s="44">
        <v>444</v>
      </c>
      <c r="AB146" s="44">
        <v>548</v>
      </c>
      <c r="AC146" s="44">
        <v>664</v>
      </c>
      <c r="AD146" s="44">
        <v>811</v>
      </c>
      <c r="AE146" s="44">
        <v>987</v>
      </c>
      <c r="AF146" s="44">
        <v>1202</v>
      </c>
      <c r="AG146" s="44">
        <v>1458</v>
      </c>
      <c r="AH146" s="44">
        <v>1777</v>
      </c>
      <c r="AI146" s="44">
        <v>2133</v>
      </c>
      <c r="AJ146" s="44">
        <v>2590</v>
      </c>
      <c r="AK146" s="44">
        <v>3132</v>
      </c>
      <c r="AL146" s="44">
        <v>3803</v>
      </c>
      <c r="AM146" s="44">
        <v>4583</v>
      </c>
      <c r="AN146" s="44">
        <v>5546</v>
      </c>
      <c r="AO146" s="44">
        <v>6648</v>
      </c>
      <c r="AP146" s="44">
        <v>7998</v>
      </c>
      <c r="AQ146" s="44">
        <v>9538</v>
      </c>
      <c r="AR146" s="44">
        <v>11430</v>
      </c>
      <c r="AS146" s="44">
        <v>13590</v>
      </c>
      <c r="AT146" s="44">
        <v>16199</v>
      </c>
      <c r="AU146" s="44">
        <v>19076</v>
      </c>
      <c r="AV146" s="44">
        <v>22463</v>
      </c>
      <c r="AW146" s="44">
        <v>26183</v>
      </c>
      <c r="AX146" s="44">
        <v>30573</v>
      </c>
      <c r="AY146" s="44">
        <v>35319</v>
      </c>
      <c r="AZ146" s="44">
        <v>40842</v>
      </c>
    </row>
    <row r="147" spans="1:52" x14ac:dyDescent="0.25">
      <c r="A147" s="60" t="s">
        <v>116</v>
      </c>
      <c r="B147" s="44"/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2</v>
      </c>
      <c r="S147" s="44">
        <v>2</v>
      </c>
      <c r="T147" s="44">
        <v>7</v>
      </c>
      <c r="U147" s="44">
        <v>7</v>
      </c>
      <c r="V147" s="44">
        <v>9</v>
      </c>
      <c r="W147" s="44">
        <v>14</v>
      </c>
      <c r="X147" s="44">
        <v>27</v>
      </c>
      <c r="Y147" s="44">
        <v>36</v>
      </c>
      <c r="Z147" s="44">
        <v>52</v>
      </c>
      <c r="AA147" s="44">
        <v>72</v>
      </c>
      <c r="AB147" s="44">
        <v>99</v>
      </c>
      <c r="AC147" s="44">
        <v>135</v>
      </c>
      <c r="AD147" s="44">
        <v>184</v>
      </c>
      <c r="AE147" s="44">
        <v>249</v>
      </c>
      <c r="AF147" s="44">
        <v>340</v>
      </c>
      <c r="AG147" s="44">
        <v>456</v>
      </c>
      <c r="AH147" s="44">
        <v>620</v>
      </c>
      <c r="AI147" s="44">
        <v>827</v>
      </c>
      <c r="AJ147" s="44">
        <v>1112</v>
      </c>
      <c r="AK147" s="44">
        <v>1488</v>
      </c>
      <c r="AL147" s="44">
        <v>1996</v>
      </c>
      <c r="AM147" s="44">
        <v>2644</v>
      </c>
      <c r="AN147" s="44">
        <v>3506</v>
      </c>
      <c r="AO147" s="44">
        <v>4603</v>
      </c>
      <c r="AP147" s="44">
        <v>6033</v>
      </c>
      <c r="AQ147" s="44">
        <v>7811</v>
      </c>
      <c r="AR147" s="44">
        <v>10118</v>
      </c>
      <c r="AS147" s="44">
        <v>12960</v>
      </c>
      <c r="AT147" s="44">
        <v>16572</v>
      </c>
      <c r="AU147" s="44">
        <v>20851</v>
      </c>
      <c r="AV147" s="44">
        <v>26102</v>
      </c>
      <c r="AW147" s="44">
        <v>32198</v>
      </c>
      <c r="AX147" s="44">
        <v>39570</v>
      </c>
      <c r="AY147" s="44">
        <v>47876</v>
      </c>
      <c r="AZ147" s="44">
        <v>57664</v>
      </c>
    </row>
    <row r="148" spans="1:52" hidden="1" x14ac:dyDescent="0.25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 x14ac:dyDescent="0.25">
      <c r="A149" s="60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</row>
    <row r="150" spans="1:52" hidden="1" x14ac:dyDescent="0.25">
      <c r="A150" s="60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</row>
    <row r="151" spans="1:52" hidden="1" x14ac:dyDescent="0.25">
      <c r="A151" s="60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</row>
    <row r="152" spans="1:52" hidden="1" x14ac:dyDescent="0.25">
      <c r="A152" s="60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</row>
    <row r="153" spans="1:52" x14ac:dyDescent="0.25">
      <c r="A153" s="58" t="s">
        <v>107</v>
      </c>
      <c r="B153" s="59"/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1</v>
      </c>
      <c r="U153" s="59">
        <v>3</v>
      </c>
      <c r="V153" s="59">
        <v>5</v>
      </c>
      <c r="W153" s="59">
        <v>1</v>
      </c>
      <c r="X153" s="59">
        <v>0</v>
      </c>
      <c r="Y153" s="59">
        <v>0</v>
      </c>
      <c r="Z153" s="59">
        <v>0</v>
      </c>
      <c r="AA153" s="59">
        <v>1</v>
      </c>
      <c r="AB153" s="59">
        <v>1</v>
      </c>
      <c r="AC153" s="59">
        <v>2</v>
      </c>
      <c r="AD153" s="59">
        <v>11</v>
      </c>
      <c r="AE153" s="59">
        <v>91</v>
      </c>
      <c r="AF153" s="59">
        <v>328</v>
      </c>
      <c r="AG153" s="59">
        <v>662</v>
      </c>
      <c r="AH153" s="59">
        <v>1078</v>
      </c>
      <c r="AI153" s="59">
        <v>1545</v>
      </c>
      <c r="AJ153" s="59">
        <v>2109</v>
      </c>
      <c r="AK153" s="59">
        <v>2737</v>
      </c>
      <c r="AL153" s="59">
        <v>3454</v>
      </c>
      <c r="AM153" s="59">
        <v>4231</v>
      </c>
      <c r="AN153" s="59">
        <v>5088</v>
      </c>
      <c r="AO153" s="59">
        <v>5989</v>
      </c>
      <c r="AP153" s="59">
        <v>6953</v>
      </c>
      <c r="AQ153" s="59">
        <v>7992</v>
      </c>
      <c r="AR153" s="59">
        <v>9174</v>
      </c>
      <c r="AS153" s="59">
        <v>10481</v>
      </c>
      <c r="AT153" s="59">
        <v>11846</v>
      </c>
      <c r="AU153" s="59">
        <v>13313</v>
      </c>
      <c r="AV153" s="59">
        <v>14794</v>
      </c>
      <c r="AW153" s="59">
        <v>16375</v>
      </c>
      <c r="AX153" s="59">
        <v>17980</v>
      </c>
      <c r="AY153" s="59">
        <v>19680</v>
      </c>
      <c r="AZ153" s="59">
        <v>21366</v>
      </c>
    </row>
    <row r="154" spans="1:52" x14ac:dyDescent="0.25">
      <c r="A154" s="60" t="s">
        <v>108</v>
      </c>
      <c r="B154" s="44"/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</row>
    <row r="155" spans="1:52" x14ac:dyDescent="0.25">
      <c r="A155" s="60" t="s">
        <v>109</v>
      </c>
      <c r="B155" s="44"/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</row>
    <row r="156" spans="1:52" x14ac:dyDescent="0.25">
      <c r="A156" s="60" t="s">
        <v>110</v>
      </c>
      <c r="B156" s="44"/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1</v>
      </c>
      <c r="U156" s="44">
        <v>3</v>
      </c>
      <c r="V156" s="44">
        <v>5</v>
      </c>
      <c r="W156" s="44">
        <v>1</v>
      </c>
      <c r="X156" s="44">
        <v>0</v>
      </c>
      <c r="Y156" s="44">
        <v>0</v>
      </c>
      <c r="Z156" s="44">
        <v>0</v>
      </c>
      <c r="AA156" s="44">
        <v>1</v>
      </c>
      <c r="AB156" s="44">
        <v>1</v>
      </c>
      <c r="AC156" s="44">
        <v>2</v>
      </c>
      <c r="AD156" s="44">
        <v>11</v>
      </c>
      <c r="AE156" s="44">
        <v>91</v>
      </c>
      <c r="AF156" s="44">
        <v>328</v>
      </c>
      <c r="AG156" s="44">
        <v>662</v>
      </c>
      <c r="AH156" s="44">
        <v>1078</v>
      </c>
      <c r="AI156" s="44">
        <v>1545</v>
      </c>
      <c r="AJ156" s="44">
        <v>2109</v>
      </c>
      <c r="AK156" s="44">
        <v>2737</v>
      </c>
      <c r="AL156" s="44">
        <v>3454</v>
      </c>
      <c r="AM156" s="44">
        <v>4231</v>
      </c>
      <c r="AN156" s="44">
        <v>5088</v>
      </c>
      <c r="AO156" s="44">
        <v>5989</v>
      </c>
      <c r="AP156" s="44">
        <v>6953</v>
      </c>
      <c r="AQ156" s="44">
        <v>7992</v>
      </c>
      <c r="AR156" s="44">
        <v>9174</v>
      </c>
      <c r="AS156" s="44">
        <v>10481</v>
      </c>
      <c r="AT156" s="44">
        <v>11846</v>
      </c>
      <c r="AU156" s="44">
        <v>13313</v>
      </c>
      <c r="AV156" s="44">
        <v>14794</v>
      </c>
      <c r="AW156" s="44">
        <v>16375</v>
      </c>
      <c r="AX156" s="44">
        <v>17980</v>
      </c>
      <c r="AY156" s="44">
        <v>19680</v>
      </c>
      <c r="AZ156" s="44">
        <v>21366</v>
      </c>
    </row>
    <row r="157" spans="1:52" x14ac:dyDescent="0.25">
      <c r="A157" s="60" t="s">
        <v>117</v>
      </c>
      <c r="B157" s="44"/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</row>
    <row r="158" spans="1:52" x14ac:dyDescent="0.25">
      <c r="A158" s="58" t="s">
        <v>111</v>
      </c>
      <c r="B158" s="59"/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15</v>
      </c>
      <c r="S158" s="59">
        <v>19</v>
      </c>
      <c r="T158" s="59">
        <v>25</v>
      </c>
      <c r="U158" s="59">
        <v>30</v>
      </c>
      <c r="V158" s="59">
        <v>38</v>
      </c>
      <c r="W158" s="59">
        <v>1</v>
      </c>
      <c r="X158" s="59">
        <v>0</v>
      </c>
      <c r="Y158" s="59">
        <v>0</v>
      </c>
      <c r="Z158" s="59">
        <v>0</v>
      </c>
      <c r="AA158" s="59">
        <v>0</v>
      </c>
      <c r="AB158" s="59">
        <v>0</v>
      </c>
      <c r="AC158" s="59">
        <v>0</v>
      </c>
      <c r="AD158" s="59">
        <v>0</v>
      </c>
      <c r="AE158" s="59">
        <v>0</v>
      </c>
      <c r="AF158" s="59">
        <v>501</v>
      </c>
      <c r="AG158" s="59">
        <v>1526</v>
      </c>
      <c r="AH158" s="59">
        <v>2735</v>
      </c>
      <c r="AI158" s="59">
        <v>4072</v>
      </c>
      <c r="AJ158" s="59">
        <v>5614</v>
      </c>
      <c r="AK158" s="59">
        <v>7274</v>
      </c>
      <c r="AL158" s="59">
        <v>9154</v>
      </c>
      <c r="AM158" s="59">
        <v>11194</v>
      </c>
      <c r="AN158" s="59">
        <v>13358</v>
      </c>
      <c r="AO158" s="59">
        <v>15650</v>
      </c>
      <c r="AP158" s="59">
        <v>18085</v>
      </c>
      <c r="AQ158" s="59">
        <v>20813</v>
      </c>
      <c r="AR158" s="59">
        <v>23821</v>
      </c>
      <c r="AS158" s="59">
        <v>27042</v>
      </c>
      <c r="AT158" s="59">
        <v>30477</v>
      </c>
      <c r="AU158" s="59">
        <v>34146</v>
      </c>
      <c r="AV158" s="59">
        <v>37800</v>
      </c>
      <c r="AW158" s="59">
        <v>41771</v>
      </c>
      <c r="AX158" s="59">
        <v>45776</v>
      </c>
      <c r="AY158" s="59">
        <v>49997</v>
      </c>
      <c r="AZ158" s="59">
        <v>54155</v>
      </c>
    </row>
    <row r="159" spans="1:52" x14ac:dyDescent="0.25">
      <c r="A159" s="60" t="s">
        <v>112</v>
      </c>
      <c r="B159" s="44"/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1</v>
      </c>
      <c r="V159" s="44">
        <v>3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233</v>
      </c>
      <c r="AG159" s="44">
        <v>774</v>
      </c>
      <c r="AH159" s="44">
        <v>1496</v>
      </c>
      <c r="AI159" s="44">
        <v>2375</v>
      </c>
      <c r="AJ159" s="44">
        <v>3465</v>
      </c>
      <c r="AK159" s="44">
        <v>4719</v>
      </c>
      <c r="AL159" s="44">
        <v>6212</v>
      </c>
      <c r="AM159" s="44">
        <v>7920</v>
      </c>
      <c r="AN159" s="44">
        <v>9770</v>
      </c>
      <c r="AO159" s="44">
        <v>11808</v>
      </c>
      <c r="AP159" s="44">
        <v>14003</v>
      </c>
      <c r="AQ159" s="44">
        <v>16524</v>
      </c>
      <c r="AR159" s="44">
        <v>19292</v>
      </c>
      <c r="AS159" s="44">
        <v>22302</v>
      </c>
      <c r="AT159" s="44">
        <v>25510</v>
      </c>
      <c r="AU159" s="44">
        <v>29002</v>
      </c>
      <c r="AV159" s="44">
        <v>32473</v>
      </c>
      <c r="AW159" s="44">
        <v>36291</v>
      </c>
      <c r="AX159" s="44">
        <v>40121</v>
      </c>
      <c r="AY159" s="44">
        <v>44202</v>
      </c>
      <c r="AZ159" s="44">
        <v>48195</v>
      </c>
    </row>
    <row r="160" spans="1:52" x14ac:dyDescent="0.25">
      <c r="A160" s="61" t="s">
        <v>118</v>
      </c>
      <c r="B160" s="46"/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15</v>
      </c>
      <c r="S160" s="46">
        <v>19</v>
      </c>
      <c r="T160" s="46">
        <v>25</v>
      </c>
      <c r="U160" s="46">
        <v>29</v>
      </c>
      <c r="V160" s="46">
        <v>35</v>
      </c>
      <c r="W160" s="46">
        <v>1</v>
      </c>
      <c r="X160" s="46">
        <v>0</v>
      </c>
      <c r="Y160" s="46">
        <v>0</v>
      </c>
      <c r="Z160" s="46">
        <v>0</v>
      </c>
      <c r="AA160" s="46">
        <v>0</v>
      </c>
      <c r="AB160" s="46">
        <v>0</v>
      </c>
      <c r="AC160" s="46">
        <v>0</v>
      </c>
      <c r="AD160" s="46">
        <v>0</v>
      </c>
      <c r="AE160" s="46">
        <v>0</v>
      </c>
      <c r="AF160" s="46">
        <v>268</v>
      </c>
      <c r="AG160" s="46">
        <v>752</v>
      </c>
      <c r="AH160" s="46">
        <v>1239</v>
      </c>
      <c r="AI160" s="46">
        <v>1697</v>
      </c>
      <c r="AJ160" s="46">
        <v>2149</v>
      </c>
      <c r="AK160" s="46">
        <v>2555</v>
      </c>
      <c r="AL160" s="46">
        <v>2942</v>
      </c>
      <c r="AM160" s="46">
        <v>3274</v>
      </c>
      <c r="AN160" s="46">
        <v>3588</v>
      </c>
      <c r="AO160" s="46">
        <v>3842</v>
      </c>
      <c r="AP160" s="46">
        <v>4082</v>
      </c>
      <c r="AQ160" s="46">
        <v>4289</v>
      </c>
      <c r="AR160" s="46">
        <v>4529</v>
      </c>
      <c r="AS160" s="46">
        <v>4740</v>
      </c>
      <c r="AT160" s="46">
        <v>4967</v>
      </c>
      <c r="AU160" s="46">
        <v>5144</v>
      </c>
      <c r="AV160" s="46">
        <v>5327</v>
      </c>
      <c r="AW160" s="46">
        <v>5480</v>
      </c>
      <c r="AX160" s="46">
        <v>5655</v>
      </c>
      <c r="AY160" s="46">
        <v>5795</v>
      </c>
      <c r="AZ160" s="46">
        <v>5960</v>
      </c>
    </row>
    <row r="161" spans="1:52" x14ac:dyDescent="0.25">
      <c r="A161" s="56" t="s">
        <v>123</v>
      </c>
      <c r="B161" s="57"/>
      <c r="C161" s="57">
        <v>121488</v>
      </c>
      <c r="D161" s="57">
        <v>111287</v>
      </c>
      <c r="E161" s="57">
        <v>91964</v>
      </c>
      <c r="F161" s="57">
        <v>139184</v>
      </c>
      <c r="G161" s="57">
        <v>92586</v>
      </c>
      <c r="H161" s="57">
        <v>106397</v>
      </c>
      <c r="I161" s="57">
        <v>109655</v>
      </c>
      <c r="J161" s="57">
        <v>100600</v>
      </c>
      <c r="K161" s="57">
        <v>55214</v>
      </c>
      <c r="L161" s="57">
        <v>117495</v>
      </c>
      <c r="M161" s="57">
        <v>100246</v>
      </c>
      <c r="N161" s="57">
        <v>100651</v>
      </c>
      <c r="O161" s="57">
        <v>122888</v>
      </c>
      <c r="P161" s="57">
        <v>103192</v>
      </c>
      <c r="Q161" s="57">
        <v>111307</v>
      </c>
      <c r="R161" s="57">
        <v>96910</v>
      </c>
      <c r="S161" s="57">
        <v>103872</v>
      </c>
      <c r="T161" s="57">
        <v>108968</v>
      </c>
      <c r="U161" s="57">
        <v>110807</v>
      </c>
      <c r="V161" s="57">
        <v>112156</v>
      </c>
      <c r="W161" s="57">
        <v>113993</v>
      </c>
      <c r="X161" s="57">
        <v>115076</v>
      </c>
      <c r="Y161" s="57">
        <v>116659</v>
      </c>
      <c r="Z161" s="57">
        <v>118286</v>
      </c>
      <c r="AA161" s="57">
        <v>120086</v>
      </c>
      <c r="AB161" s="57">
        <v>121113</v>
      </c>
      <c r="AC161" s="57">
        <v>122385</v>
      </c>
      <c r="AD161" s="57">
        <v>123785</v>
      </c>
      <c r="AE161" s="57">
        <v>125152</v>
      </c>
      <c r="AF161" s="57">
        <v>126531</v>
      </c>
      <c r="AG161" s="57">
        <v>127883</v>
      </c>
      <c r="AH161" s="57">
        <v>129484</v>
      </c>
      <c r="AI161" s="57">
        <v>130259</v>
      </c>
      <c r="AJ161" s="57">
        <v>131757</v>
      </c>
      <c r="AK161" s="57">
        <v>133281</v>
      </c>
      <c r="AL161" s="57">
        <v>134844</v>
      </c>
      <c r="AM161" s="57">
        <v>136442</v>
      </c>
      <c r="AN161" s="57">
        <v>138082</v>
      </c>
      <c r="AO161" s="57">
        <v>139699</v>
      </c>
      <c r="AP161" s="57">
        <v>141414</v>
      </c>
      <c r="AQ161" s="57">
        <v>143238</v>
      </c>
      <c r="AR161" s="57">
        <v>145071</v>
      </c>
      <c r="AS161" s="57">
        <v>146943</v>
      </c>
      <c r="AT161" s="57">
        <v>148765</v>
      </c>
      <c r="AU161" s="57">
        <v>150711</v>
      </c>
      <c r="AV161" s="57">
        <v>152606</v>
      </c>
      <c r="AW161" s="57">
        <v>154523</v>
      </c>
      <c r="AX161" s="57">
        <v>156480</v>
      </c>
      <c r="AY161" s="57">
        <v>158491</v>
      </c>
      <c r="AZ161" s="57">
        <v>160598</v>
      </c>
    </row>
    <row r="162" spans="1:52" x14ac:dyDescent="0.25">
      <c r="A162" s="58" t="s">
        <v>102</v>
      </c>
      <c r="B162" s="59"/>
      <c r="C162" s="59">
        <v>121488</v>
      </c>
      <c r="D162" s="59">
        <v>111287</v>
      </c>
      <c r="E162" s="59">
        <v>91964</v>
      </c>
      <c r="F162" s="59">
        <v>139184</v>
      </c>
      <c r="G162" s="59">
        <v>92586</v>
      </c>
      <c r="H162" s="59">
        <v>106397</v>
      </c>
      <c r="I162" s="59">
        <v>109655</v>
      </c>
      <c r="J162" s="59">
        <v>100600</v>
      </c>
      <c r="K162" s="59">
        <v>55214</v>
      </c>
      <c r="L162" s="59">
        <v>117495</v>
      </c>
      <c r="M162" s="59">
        <v>100246</v>
      </c>
      <c r="N162" s="59">
        <v>100651</v>
      </c>
      <c r="O162" s="59">
        <v>122888</v>
      </c>
      <c r="P162" s="59">
        <v>103192</v>
      </c>
      <c r="Q162" s="59">
        <v>111307</v>
      </c>
      <c r="R162" s="59">
        <v>96908</v>
      </c>
      <c r="S162" s="59">
        <v>103870</v>
      </c>
      <c r="T162" s="59">
        <v>108964</v>
      </c>
      <c r="U162" s="59">
        <v>110802</v>
      </c>
      <c r="V162" s="59">
        <v>112149</v>
      </c>
      <c r="W162" s="59">
        <v>113993</v>
      </c>
      <c r="X162" s="59">
        <v>115076</v>
      </c>
      <c r="Y162" s="59">
        <v>116659</v>
      </c>
      <c r="Z162" s="59">
        <v>118286</v>
      </c>
      <c r="AA162" s="59">
        <v>120086</v>
      </c>
      <c r="AB162" s="59">
        <v>121113</v>
      </c>
      <c r="AC162" s="59">
        <v>122385</v>
      </c>
      <c r="AD162" s="59">
        <v>123783</v>
      </c>
      <c r="AE162" s="59">
        <v>125136</v>
      </c>
      <c r="AF162" s="59">
        <v>126335</v>
      </c>
      <c r="AG162" s="59">
        <v>127350</v>
      </c>
      <c r="AH162" s="59">
        <v>128570</v>
      </c>
      <c r="AI162" s="59">
        <v>128906</v>
      </c>
      <c r="AJ162" s="59">
        <v>129928</v>
      </c>
      <c r="AK162" s="59">
        <v>130922</v>
      </c>
      <c r="AL162" s="59">
        <v>131920</v>
      </c>
      <c r="AM162" s="59">
        <v>132898</v>
      </c>
      <c r="AN162" s="59">
        <v>133890</v>
      </c>
      <c r="AO162" s="59">
        <v>134817</v>
      </c>
      <c r="AP162" s="59">
        <v>135805</v>
      </c>
      <c r="AQ162" s="59">
        <v>136808</v>
      </c>
      <c r="AR162" s="59">
        <v>137779</v>
      </c>
      <c r="AS162" s="59">
        <v>138728</v>
      </c>
      <c r="AT162" s="59">
        <v>139594</v>
      </c>
      <c r="AU162" s="59">
        <v>140503</v>
      </c>
      <c r="AV162" s="59">
        <v>141367</v>
      </c>
      <c r="AW162" s="59">
        <v>142161</v>
      </c>
      <c r="AX162" s="59">
        <v>143034</v>
      </c>
      <c r="AY162" s="59">
        <v>143885</v>
      </c>
      <c r="AZ162" s="59">
        <v>144714</v>
      </c>
    </row>
    <row r="163" spans="1:52" x14ac:dyDescent="0.25">
      <c r="A163" s="60" t="s">
        <v>104</v>
      </c>
      <c r="B163" s="44"/>
      <c r="C163" s="44">
        <v>121488</v>
      </c>
      <c r="D163" s="44">
        <v>111287</v>
      </c>
      <c r="E163" s="44">
        <v>91964</v>
      </c>
      <c r="F163" s="44">
        <v>139184</v>
      </c>
      <c r="G163" s="44">
        <v>92586</v>
      </c>
      <c r="H163" s="44">
        <v>106397</v>
      </c>
      <c r="I163" s="44">
        <v>109655</v>
      </c>
      <c r="J163" s="44">
        <v>100600</v>
      </c>
      <c r="K163" s="44">
        <v>55214</v>
      </c>
      <c r="L163" s="44">
        <v>117495</v>
      </c>
      <c r="M163" s="44">
        <v>100246</v>
      </c>
      <c r="N163" s="44">
        <v>100651</v>
      </c>
      <c r="O163" s="44">
        <v>122888</v>
      </c>
      <c r="P163" s="44">
        <v>103192</v>
      </c>
      <c r="Q163" s="44">
        <v>111307</v>
      </c>
      <c r="R163" s="44">
        <v>96897</v>
      </c>
      <c r="S163" s="44">
        <v>103854</v>
      </c>
      <c r="T163" s="44">
        <v>108944</v>
      </c>
      <c r="U163" s="44">
        <v>110778</v>
      </c>
      <c r="V163" s="44">
        <v>112117</v>
      </c>
      <c r="W163" s="44">
        <v>113952</v>
      </c>
      <c r="X163" s="44">
        <v>115025</v>
      </c>
      <c r="Y163" s="44">
        <v>116595</v>
      </c>
      <c r="Z163" s="44">
        <v>118206</v>
      </c>
      <c r="AA163" s="44">
        <v>119982</v>
      </c>
      <c r="AB163" s="44">
        <v>120981</v>
      </c>
      <c r="AC163" s="44">
        <v>122221</v>
      </c>
      <c r="AD163" s="44">
        <v>123579</v>
      </c>
      <c r="AE163" s="44">
        <v>124879</v>
      </c>
      <c r="AF163" s="44">
        <v>126017</v>
      </c>
      <c r="AG163" s="44">
        <v>126953</v>
      </c>
      <c r="AH163" s="44">
        <v>128073</v>
      </c>
      <c r="AI163" s="44">
        <v>128298</v>
      </c>
      <c r="AJ163" s="44">
        <v>129166</v>
      </c>
      <c r="AK163" s="44">
        <v>129975</v>
      </c>
      <c r="AL163" s="44">
        <v>130741</v>
      </c>
      <c r="AM163" s="44">
        <v>131429</v>
      </c>
      <c r="AN163" s="44">
        <v>132063</v>
      </c>
      <c r="AO163" s="44">
        <v>132542</v>
      </c>
      <c r="AP163" s="44">
        <v>132981</v>
      </c>
      <c r="AQ163" s="44">
        <v>133313</v>
      </c>
      <c r="AR163" s="44">
        <v>133470</v>
      </c>
      <c r="AS163" s="44">
        <v>133423</v>
      </c>
      <c r="AT163" s="44">
        <v>133111</v>
      </c>
      <c r="AU163" s="44">
        <v>132609</v>
      </c>
      <c r="AV163" s="44">
        <v>131826</v>
      </c>
      <c r="AW163" s="44">
        <v>130703</v>
      </c>
      <c r="AX163" s="44">
        <v>129384</v>
      </c>
      <c r="AY163" s="44">
        <v>127739</v>
      </c>
      <c r="AZ163" s="44">
        <v>125829</v>
      </c>
    </row>
    <row r="164" spans="1:52" x14ac:dyDescent="0.25">
      <c r="A164" s="60" t="s">
        <v>105</v>
      </c>
      <c r="B164" s="44"/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1</v>
      </c>
      <c r="U164" s="44">
        <v>1</v>
      </c>
      <c r="V164" s="44">
        <v>2</v>
      </c>
      <c r="W164" s="44">
        <v>2</v>
      </c>
      <c r="X164" s="44">
        <v>3</v>
      </c>
      <c r="Y164" s="44">
        <v>5</v>
      </c>
      <c r="Z164" s="44">
        <v>7</v>
      </c>
      <c r="AA164" s="44">
        <v>11</v>
      </c>
      <c r="AB164" s="44">
        <v>15</v>
      </c>
      <c r="AC164" s="44">
        <v>20</v>
      </c>
      <c r="AD164" s="44">
        <v>26</v>
      </c>
      <c r="AE164" s="44">
        <v>35</v>
      </c>
      <c r="AF164" s="44">
        <v>46</v>
      </c>
      <c r="AG164" s="44">
        <v>59</v>
      </c>
      <c r="AH164" s="44">
        <v>80</v>
      </c>
      <c r="AI164" s="44">
        <v>100</v>
      </c>
      <c r="AJ164" s="44">
        <v>132</v>
      </c>
      <c r="AK164" s="44">
        <v>171</v>
      </c>
      <c r="AL164" s="44">
        <v>221</v>
      </c>
      <c r="AM164" s="44">
        <v>286</v>
      </c>
      <c r="AN164" s="44">
        <v>363</v>
      </c>
      <c r="AO164" s="44">
        <v>463</v>
      </c>
      <c r="AP164" s="44">
        <v>589</v>
      </c>
      <c r="AQ164" s="44">
        <v>745</v>
      </c>
      <c r="AR164" s="44">
        <v>938</v>
      </c>
      <c r="AS164" s="44">
        <v>1174</v>
      </c>
      <c r="AT164" s="44">
        <v>1456</v>
      </c>
      <c r="AU164" s="44">
        <v>1794</v>
      </c>
      <c r="AV164" s="44">
        <v>2192</v>
      </c>
      <c r="AW164" s="44">
        <v>2651</v>
      </c>
      <c r="AX164" s="44">
        <v>3172</v>
      </c>
      <c r="AY164" s="44">
        <v>3751</v>
      </c>
      <c r="AZ164" s="44">
        <v>4369</v>
      </c>
    </row>
    <row r="165" spans="1:52" x14ac:dyDescent="0.25">
      <c r="A165" s="60" t="s">
        <v>122</v>
      </c>
      <c r="B165" s="44"/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11</v>
      </c>
      <c r="S165" s="44">
        <v>16</v>
      </c>
      <c r="T165" s="44">
        <v>19</v>
      </c>
      <c r="U165" s="44">
        <v>23</v>
      </c>
      <c r="V165" s="44">
        <v>29</v>
      </c>
      <c r="W165" s="44">
        <v>37</v>
      </c>
      <c r="X165" s="44">
        <v>46</v>
      </c>
      <c r="Y165" s="44">
        <v>57</v>
      </c>
      <c r="Z165" s="44">
        <v>68</v>
      </c>
      <c r="AA165" s="44">
        <v>86</v>
      </c>
      <c r="AB165" s="44">
        <v>103</v>
      </c>
      <c r="AC165" s="44">
        <v>126</v>
      </c>
      <c r="AD165" s="44">
        <v>154</v>
      </c>
      <c r="AE165" s="44">
        <v>187</v>
      </c>
      <c r="AF165" s="44">
        <v>226</v>
      </c>
      <c r="AG165" s="44">
        <v>275</v>
      </c>
      <c r="AH165" s="44">
        <v>329</v>
      </c>
      <c r="AI165" s="44">
        <v>392</v>
      </c>
      <c r="AJ165" s="44">
        <v>472</v>
      </c>
      <c r="AK165" s="44">
        <v>566</v>
      </c>
      <c r="AL165" s="44">
        <v>681</v>
      </c>
      <c r="AM165" s="44">
        <v>815</v>
      </c>
      <c r="AN165" s="44">
        <v>979</v>
      </c>
      <c r="AO165" s="44">
        <v>1171</v>
      </c>
      <c r="AP165" s="44">
        <v>1400</v>
      </c>
      <c r="AQ165" s="44">
        <v>1665</v>
      </c>
      <c r="AR165" s="44">
        <v>1980</v>
      </c>
      <c r="AS165" s="44">
        <v>2344</v>
      </c>
      <c r="AT165" s="44">
        <v>2764</v>
      </c>
      <c r="AU165" s="44">
        <v>3244</v>
      </c>
      <c r="AV165" s="44">
        <v>3792</v>
      </c>
      <c r="AW165" s="44">
        <v>4410</v>
      </c>
      <c r="AX165" s="44">
        <v>5109</v>
      </c>
      <c r="AY165" s="44">
        <v>5890</v>
      </c>
      <c r="AZ165" s="44">
        <v>6781</v>
      </c>
    </row>
    <row r="166" spans="1:52" x14ac:dyDescent="0.25">
      <c r="A166" s="60" t="s">
        <v>116</v>
      </c>
      <c r="B166" s="44"/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1</v>
      </c>
      <c r="W166" s="44">
        <v>2</v>
      </c>
      <c r="X166" s="44">
        <v>2</v>
      </c>
      <c r="Y166" s="44">
        <v>2</v>
      </c>
      <c r="Z166" s="44">
        <v>5</v>
      </c>
      <c r="AA166" s="44">
        <v>7</v>
      </c>
      <c r="AB166" s="44">
        <v>14</v>
      </c>
      <c r="AC166" s="44">
        <v>18</v>
      </c>
      <c r="AD166" s="44">
        <v>24</v>
      </c>
      <c r="AE166" s="44">
        <v>35</v>
      </c>
      <c r="AF166" s="44">
        <v>46</v>
      </c>
      <c r="AG166" s="44">
        <v>63</v>
      </c>
      <c r="AH166" s="44">
        <v>88</v>
      </c>
      <c r="AI166" s="44">
        <v>116</v>
      </c>
      <c r="AJ166" s="44">
        <v>158</v>
      </c>
      <c r="AK166" s="44">
        <v>210</v>
      </c>
      <c r="AL166" s="44">
        <v>277</v>
      </c>
      <c r="AM166" s="44">
        <v>368</v>
      </c>
      <c r="AN166" s="44">
        <v>485</v>
      </c>
      <c r="AO166" s="44">
        <v>641</v>
      </c>
      <c r="AP166" s="44">
        <v>835</v>
      </c>
      <c r="AQ166" s="44">
        <v>1085</v>
      </c>
      <c r="AR166" s="44">
        <v>1391</v>
      </c>
      <c r="AS166" s="44">
        <v>1787</v>
      </c>
      <c r="AT166" s="44">
        <v>2263</v>
      </c>
      <c r="AU166" s="44">
        <v>2856</v>
      </c>
      <c r="AV166" s="44">
        <v>3557</v>
      </c>
      <c r="AW166" s="44">
        <v>4397</v>
      </c>
      <c r="AX166" s="44">
        <v>5369</v>
      </c>
      <c r="AY166" s="44">
        <v>6505</v>
      </c>
      <c r="AZ166" s="44">
        <v>7735</v>
      </c>
    </row>
    <row r="167" spans="1:52" hidden="1" x14ac:dyDescent="0.25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 x14ac:dyDescent="0.25">
      <c r="A168" s="60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</row>
    <row r="169" spans="1:52" hidden="1" x14ac:dyDescent="0.25">
      <c r="A169" s="60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</row>
    <row r="170" spans="1:52" hidden="1" x14ac:dyDescent="0.25">
      <c r="A170" s="60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</row>
    <row r="171" spans="1:52" hidden="1" x14ac:dyDescent="0.25">
      <c r="A171" s="60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</row>
    <row r="172" spans="1:52" x14ac:dyDescent="0.25">
      <c r="A172" s="58" t="s">
        <v>107</v>
      </c>
      <c r="B172" s="59"/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16</v>
      </c>
      <c r="AF172" s="59">
        <v>67</v>
      </c>
      <c r="AG172" s="59">
        <v>141</v>
      </c>
      <c r="AH172" s="59">
        <v>226</v>
      </c>
      <c r="AI172" s="59">
        <v>327</v>
      </c>
      <c r="AJ172" s="59">
        <v>440</v>
      </c>
      <c r="AK172" s="59">
        <v>566</v>
      </c>
      <c r="AL172" s="59">
        <v>707</v>
      </c>
      <c r="AM172" s="59">
        <v>860</v>
      </c>
      <c r="AN172" s="59">
        <v>1026</v>
      </c>
      <c r="AO172" s="59">
        <v>1202</v>
      </c>
      <c r="AP172" s="59">
        <v>1385</v>
      </c>
      <c r="AQ172" s="59">
        <v>1588</v>
      </c>
      <c r="AR172" s="59">
        <v>1807</v>
      </c>
      <c r="AS172" s="59">
        <v>2043</v>
      </c>
      <c r="AT172" s="59">
        <v>2291</v>
      </c>
      <c r="AU172" s="59">
        <v>2552</v>
      </c>
      <c r="AV172" s="59">
        <v>2819</v>
      </c>
      <c r="AW172" s="59">
        <v>3098</v>
      </c>
      <c r="AX172" s="59">
        <v>3375</v>
      </c>
      <c r="AY172" s="59">
        <v>3667</v>
      </c>
      <c r="AZ172" s="59">
        <v>4000</v>
      </c>
    </row>
    <row r="173" spans="1:52" x14ac:dyDescent="0.25">
      <c r="A173" s="60" t="s">
        <v>108</v>
      </c>
      <c r="B173" s="44"/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</row>
    <row r="174" spans="1:52" x14ac:dyDescent="0.25">
      <c r="A174" s="60" t="s">
        <v>109</v>
      </c>
      <c r="B174" s="44"/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</row>
    <row r="175" spans="1:52" x14ac:dyDescent="0.25">
      <c r="A175" s="60" t="s">
        <v>110</v>
      </c>
      <c r="B175" s="44"/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2</v>
      </c>
      <c r="AE175" s="44">
        <v>16</v>
      </c>
      <c r="AF175" s="44">
        <v>67</v>
      </c>
      <c r="AG175" s="44">
        <v>141</v>
      </c>
      <c r="AH175" s="44">
        <v>226</v>
      </c>
      <c r="AI175" s="44">
        <v>327</v>
      </c>
      <c r="AJ175" s="44">
        <v>440</v>
      </c>
      <c r="AK175" s="44">
        <v>566</v>
      </c>
      <c r="AL175" s="44">
        <v>707</v>
      </c>
      <c r="AM175" s="44">
        <v>860</v>
      </c>
      <c r="AN175" s="44">
        <v>1026</v>
      </c>
      <c r="AO175" s="44">
        <v>1202</v>
      </c>
      <c r="AP175" s="44">
        <v>1385</v>
      </c>
      <c r="AQ175" s="44">
        <v>1588</v>
      </c>
      <c r="AR175" s="44">
        <v>1807</v>
      </c>
      <c r="AS175" s="44">
        <v>2043</v>
      </c>
      <c r="AT175" s="44">
        <v>2291</v>
      </c>
      <c r="AU175" s="44">
        <v>2552</v>
      </c>
      <c r="AV175" s="44">
        <v>2819</v>
      </c>
      <c r="AW175" s="44">
        <v>3098</v>
      </c>
      <c r="AX175" s="44">
        <v>3375</v>
      </c>
      <c r="AY175" s="44">
        <v>3667</v>
      </c>
      <c r="AZ175" s="44">
        <v>4000</v>
      </c>
    </row>
    <row r="176" spans="1:52" x14ac:dyDescent="0.25">
      <c r="A176" s="60" t="s">
        <v>117</v>
      </c>
      <c r="B176" s="44"/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</row>
    <row r="177" spans="1:52" x14ac:dyDescent="0.25">
      <c r="A177" s="58" t="s">
        <v>111</v>
      </c>
      <c r="B177" s="59"/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</v>
      </c>
      <c r="S177" s="59">
        <v>2</v>
      </c>
      <c r="T177" s="59">
        <v>4</v>
      </c>
      <c r="U177" s="59">
        <v>5</v>
      </c>
      <c r="V177" s="59">
        <v>7</v>
      </c>
      <c r="W177" s="59">
        <v>0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59">
        <v>0</v>
      </c>
      <c r="AD177" s="59">
        <v>0</v>
      </c>
      <c r="AE177" s="59">
        <v>0</v>
      </c>
      <c r="AF177" s="59">
        <v>129</v>
      </c>
      <c r="AG177" s="59">
        <v>392</v>
      </c>
      <c r="AH177" s="59">
        <v>688</v>
      </c>
      <c r="AI177" s="59">
        <v>1026</v>
      </c>
      <c r="AJ177" s="59">
        <v>1389</v>
      </c>
      <c r="AK177" s="59">
        <v>1793</v>
      </c>
      <c r="AL177" s="59">
        <v>2217</v>
      </c>
      <c r="AM177" s="59">
        <v>2684</v>
      </c>
      <c r="AN177" s="59">
        <v>3166</v>
      </c>
      <c r="AO177" s="59">
        <v>3680</v>
      </c>
      <c r="AP177" s="59">
        <v>4224</v>
      </c>
      <c r="AQ177" s="59">
        <v>4842</v>
      </c>
      <c r="AR177" s="59">
        <v>5485</v>
      </c>
      <c r="AS177" s="59">
        <v>6172</v>
      </c>
      <c r="AT177" s="59">
        <v>6880</v>
      </c>
      <c r="AU177" s="59">
        <v>7656</v>
      </c>
      <c r="AV177" s="59">
        <v>8420</v>
      </c>
      <c r="AW177" s="59">
        <v>9264</v>
      </c>
      <c r="AX177" s="59">
        <v>10071</v>
      </c>
      <c r="AY177" s="59">
        <v>10939</v>
      </c>
      <c r="AZ177" s="59">
        <v>11884</v>
      </c>
    </row>
    <row r="178" spans="1:52" x14ac:dyDescent="0.25">
      <c r="A178" s="60" t="s">
        <v>112</v>
      </c>
      <c r="B178" s="44"/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59</v>
      </c>
      <c r="AG178" s="44">
        <v>196</v>
      </c>
      <c r="AH178" s="44">
        <v>374</v>
      </c>
      <c r="AI178" s="44">
        <v>593</v>
      </c>
      <c r="AJ178" s="44">
        <v>849</v>
      </c>
      <c r="AK178" s="44">
        <v>1151</v>
      </c>
      <c r="AL178" s="44">
        <v>1488</v>
      </c>
      <c r="AM178" s="44">
        <v>1876</v>
      </c>
      <c r="AN178" s="44">
        <v>2292</v>
      </c>
      <c r="AO178" s="44">
        <v>2748</v>
      </c>
      <c r="AP178" s="44">
        <v>3241</v>
      </c>
      <c r="AQ178" s="44">
        <v>3811</v>
      </c>
      <c r="AR178" s="44">
        <v>4409</v>
      </c>
      <c r="AS178" s="44">
        <v>5051</v>
      </c>
      <c r="AT178" s="44">
        <v>5721</v>
      </c>
      <c r="AU178" s="44">
        <v>6457</v>
      </c>
      <c r="AV178" s="44">
        <v>7192</v>
      </c>
      <c r="AW178" s="44">
        <v>8004</v>
      </c>
      <c r="AX178" s="44">
        <v>8783</v>
      </c>
      <c r="AY178" s="44">
        <v>9625</v>
      </c>
      <c r="AZ178" s="44">
        <v>10529</v>
      </c>
    </row>
    <row r="179" spans="1:52" x14ac:dyDescent="0.25">
      <c r="A179" s="61" t="s">
        <v>118</v>
      </c>
      <c r="B179" s="46"/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2</v>
      </c>
      <c r="S179" s="46">
        <v>2</v>
      </c>
      <c r="T179" s="46">
        <v>4</v>
      </c>
      <c r="U179" s="46">
        <v>5</v>
      </c>
      <c r="V179" s="46">
        <v>7</v>
      </c>
      <c r="W179" s="46">
        <v>0</v>
      </c>
      <c r="X179" s="46">
        <v>0</v>
      </c>
      <c r="Y179" s="46">
        <v>0</v>
      </c>
      <c r="Z179" s="46">
        <v>0</v>
      </c>
      <c r="AA179" s="46">
        <v>0</v>
      </c>
      <c r="AB179" s="46">
        <v>0</v>
      </c>
      <c r="AC179" s="46">
        <v>0</v>
      </c>
      <c r="AD179" s="46">
        <v>0</v>
      </c>
      <c r="AE179" s="46">
        <v>0</v>
      </c>
      <c r="AF179" s="46">
        <v>70</v>
      </c>
      <c r="AG179" s="46">
        <v>196</v>
      </c>
      <c r="AH179" s="46">
        <v>314</v>
      </c>
      <c r="AI179" s="46">
        <v>433</v>
      </c>
      <c r="AJ179" s="46">
        <v>540</v>
      </c>
      <c r="AK179" s="46">
        <v>642</v>
      </c>
      <c r="AL179" s="46">
        <v>729</v>
      </c>
      <c r="AM179" s="46">
        <v>808</v>
      </c>
      <c r="AN179" s="46">
        <v>874</v>
      </c>
      <c r="AO179" s="46">
        <v>932</v>
      </c>
      <c r="AP179" s="46">
        <v>983</v>
      </c>
      <c r="AQ179" s="46">
        <v>1031</v>
      </c>
      <c r="AR179" s="46">
        <v>1076</v>
      </c>
      <c r="AS179" s="46">
        <v>1121</v>
      </c>
      <c r="AT179" s="46">
        <v>1159</v>
      </c>
      <c r="AU179" s="46">
        <v>1199</v>
      </c>
      <c r="AV179" s="46">
        <v>1228</v>
      </c>
      <c r="AW179" s="46">
        <v>1260</v>
      </c>
      <c r="AX179" s="46">
        <v>1288</v>
      </c>
      <c r="AY179" s="46">
        <v>1314</v>
      </c>
      <c r="AZ179" s="46">
        <v>1355</v>
      </c>
    </row>
    <row r="180" spans="1:52" x14ac:dyDescent="0.2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35" t="s">
        <v>86</v>
      </c>
      <c r="B181" s="53"/>
      <c r="C181" s="53">
        <v>540.5</v>
      </c>
      <c r="D181" s="53">
        <v>700</v>
      </c>
      <c r="E181" s="53">
        <v>1060</v>
      </c>
      <c r="F181" s="53">
        <v>948.5</v>
      </c>
      <c r="G181" s="53">
        <v>664</v>
      </c>
      <c r="H181" s="53">
        <v>628.5</v>
      </c>
      <c r="I181" s="53">
        <v>610.5</v>
      </c>
      <c r="J181" s="53">
        <v>720</v>
      </c>
      <c r="K181" s="53">
        <v>368.5</v>
      </c>
      <c r="L181" s="53">
        <v>456.5</v>
      </c>
      <c r="M181" s="53">
        <v>519.5</v>
      </c>
      <c r="N181" s="53">
        <v>556.5</v>
      </c>
      <c r="O181" s="53">
        <v>389</v>
      </c>
      <c r="P181" s="53">
        <v>368</v>
      </c>
      <c r="Q181" s="53">
        <v>281</v>
      </c>
      <c r="R181" s="53">
        <v>2615.0711122553439</v>
      </c>
      <c r="S181" s="53">
        <v>3020.137830106718</v>
      </c>
      <c r="T181" s="53">
        <v>3041.1408268196692</v>
      </c>
      <c r="U181" s="53">
        <v>2898.2554959363779</v>
      </c>
      <c r="V181" s="53">
        <v>2733.9472404075582</v>
      </c>
      <c r="W181" s="53">
        <v>2646.0683631358288</v>
      </c>
      <c r="X181" s="53">
        <v>2539.2846246004228</v>
      </c>
      <c r="Y181" s="53">
        <v>2487.1753238782971</v>
      </c>
      <c r="Z181" s="53">
        <v>2411.367812697416</v>
      </c>
      <c r="AA181" s="53">
        <v>2348.7325312791045</v>
      </c>
      <c r="AB181" s="53">
        <v>2316.8019252672234</v>
      </c>
      <c r="AC181" s="53">
        <v>2293.5618373570614</v>
      </c>
      <c r="AD181" s="53">
        <v>2215.9122596429042</v>
      </c>
      <c r="AE181" s="53">
        <v>2206.780847042266</v>
      </c>
      <c r="AF181" s="53">
        <v>2162.3152091426</v>
      </c>
      <c r="AG181" s="53">
        <v>3603.7205253609859</v>
      </c>
      <c r="AH181" s="53">
        <v>1780.5815810828644</v>
      </c>
      <c r="AI181" s="53">
        <v>1879.5597184232461</v>
      </c>
      <c r="AJ181" s="53">
        <v>1954.9267174868403</v>
      </c>
      <c r="AK181" s="53">
        <v>2046.6747970265453</v>
      </c>
      <c r="AL181" s="53">
        <v>2147.1844597989384</v>
      </c>
      <c r="AM181" s="53">
        <v>2224.8741949286541</v>
      </c>
      <c r="AN181" s="53">
        <v>2285.712195999075</v>
      </c>
      <c r="AO181" s="53">
        <v>2391.7333961057511</v>
      </c>
      <c r="AP181" s="53">
        <v>2411.1067389528598</v>
      </c>
      <c r="AQ181" s="53">
        <v>2365.2095462243851</v>
      </c>
      <c r="AR181" s="53">
        <v>2435.0160877886401</v>
      </c>
      <c r="AS181" s="53">
        <v>2453.5596345134613</v>
      </c>
      <c r="AT181" s="53">
        <v>2484.6677940549416</v>
      </c>
      <c r="AU181" s="53">
        <v>2490.5053081970455</v>
      </c>
      <c r="AV181" s="53">
        <v>2532.8726291196767</v>
      </c>
      <c r="AW181" s="53">
        <v>2692.8365102197563</v>
      </c>
      <c r="AX181" s="53">
        <v>2729.3323177807856</v>
      </c>
      <c r="AY181" s="53">
        <v>2734.0215115695828</v>
      </c>
      <c r="AZ181" s="53">
        <v>2763.2217646402596</v>
      </c>
    </row>
    <row r="182" spans="1:52" x14ac:dyDescent="0.25">
      <c r="A182" s="54" t="s">
        <v>81</v>
      </c>
      <c r="B182" s="55"/>
      <c r="C182" s="55">
        <v>439</v>
      </c>
      <c r="D182" s="55">
        <v>575</v>
      </c>
      <c r="E182" s="55">
        <v>943.5</v>
      </c>
      <c r="F182" s="55">
        <v>605</v>
      </c>
      <c r="G182" s="55">
        <v>436</v>
      </c>
      <c r="H182" s="55">
        <v>441</v>
      </c>
      <c r="I182" s="55">
        <v>460</v>
      </c>
      <c r="J182" s="55">
        <v>645</v>
      </c>
      <c r="K182" s="55">
        <v>362.5</v>
      </c>
      <c r="L182" s="55">
        <v>450</v>
      </c>
      <c r="M182" s="55">
        <v>443</v>
      </c>
      <c r="N182" s="55">
        <v>532</v>
      </c>
      <c r="O182" s="55">
        <v>333.5</v>
      </c>
      <c r="P182" s="55">
        <v>342</v>
      </c>
      <c r="Q182" s="55">
        <v>249</v>
      </c>
      <c r="R182" s="55">
        <v>2255.7057535061131</v>
      </c>
      <c r="S182" s="55">
        <v>2461.0083413942621</v>
      </c>
      <c r="T182" s="55">
        <v>2409.3373525360871</v>
      </c>
      <c r="U182" s="55">
        <v>2314.6896594443479</v>
      </c>
      <c r="V182" s="55">
        <v>2183.0466696536978</v>
      </c>
      <c r="W182" s="55">
        <v>2122.0066792503799</v>
      </c>
      <c r="X182" s="55">
        <v>2033.4060549264548</v>
      </c>
      <c r="Y182" s="55">
        <v>2013.0560630765094</v>
      </c>
      <c r="Z182" s="55">
        <v>1956.5492761021001</v>
      </c>
      <c r="AA182" s="55">
        <v>1912.5110686818443</v>
      </c>
      <c r="AB182" s="55">
        <v>1888.5890710752415</v>
      </c>
      <c r="AC182" s="55">
        <v>1875.7193230130583</v>
      </c>
      <c r="AD182" s="55">
        <v>1806.9205376110988</v>
      </c>
      <c r="AE182" s="55">
        <v>1806.9263537770566</v>
      </c>
      <c r="AF182" s="55">
        <v>1765.2323961908305</v>
      </c>
      <c r="AG182" s="55">
        <v>2933.354300110801</v>
      </c>
      <c r="AH182" s="55">
        <v>1459.058405140988</v>
      </c>
      <c r="AI182" s="55">
        <v>1542.4881601082866</v>
      </c>
      <c r="AJ182" s="55">
        <v>1594.6420158754786</v>
      </c>
      <c r="AK182" s="55">
        <v>1673.2206064914224</v>
      </c>
      <c r="AL182" s="55">
        <v>1738.9931343311393</v>
      </c>
      <c r="AM182" s="55">
        <v>1805.4050807920555</v>
      </c>
      <c r="AN182" s="55">
        <v>1865.2981072755254</v>
      </c>
      <c r="AO182" s="55">
        <v>1935.5784571991712</v>
      </c>
      <c r="AP182" s="55">
        <v>1929.5578669031618</v>
      </c>
      <c r="AQ182" s="55">
        <v>1933.6092759707915</v>
      </c>
      <c r="AR182" s="55">
        <v>1974.6513196517542</v>
      </c>
      <c r="AS182" s="55">
        <v>1984.6829415884265</v>
      </c>
      <c r="AT182" s="55">
        <v>2017.7370698142824</v>
      </c>
      <c r="AU182" s="55">
        <v>2005.6202222454635</v>
      </c>
      <c r="AV182" s="55">
        <v>2050.6173797743818</v>
      </c>
      <c r="AW182" s="55">
        <v>2157.3827359067163</v>
      </c>
      <c r="AX182" s="55">
        <v>2188.5087202727454</v>
      </c>
      <c r="AY182" s="55">
        <v>2197.4293973716449</v>
      </c>
      <c r="AZ182" s="55">
        <v>2225.0189882239365</v>
      </c>
    </row>
    <row r="183" spans="1:52" x14ac:dyDescent="0.25">
      <c r="A183" s="63" t="s">
        <v>124</v>
      </c>
      <c r="B183" s="59"/>
      <c r="C183" s="59">
        <v>282.5</v>
      </c>
      <c r="D183" s="59">
        <v>376.5</v>
      </c>
      <c r="E183" s="59">
        <v>522.5</v>
      </c>
      <c r="F183" s="59">
        <v>336</v>
      </c>
      <c r="G183" s="59">
        <v>281.5</v>
      </c>
      <c r="H183" s="59">
        <v>196.5</v>
      </c>
      <c r="I183" s="59">
        <v>203</v>
      </c>
      <c r="J183" s="59">
        <v>279.5</v>
      </c>
      <c r="K183" s="59">
        <v>149.5</v>
      </c>
      <c r="L183" s="59">
        <v>223.5</v>
      </c>
      <c r="M183" s="59">
        <v>267</v>
      </c>
      <c r="N183" s="59">
        <v>242</v>
      </c>
      <c r="O183" s="59">
        <v>220.5</v>
      </c>
      <c r="P183" s="59">
        <v>199.5</v>
      </c>
      <c r="Q183" s="59">
        <v>137.5</v>
      </c>
      <c r="R183" s="59">
        <v>973.94361810510793</v>
      </c>
      <c r="S183" s="59">
        <v>1119.1134664740321</v>
      </c>
      <c r="T183" s="59">
        <v>1083.655799043024</v>
      </c>
      <c r="U183" s="59">
        <v>1041.2157531482146</v>
      </c>
      <c r="V183" s="59">
        <v>975.32311578688905</v>
      </c>
      <c r="W183" s="59">
        <v>949.62458314697574</v>
      </c>
      <c r="X183" s="59">
        <v>914.64834149014337</v>
      </c>
      <c r="Y183" s="59">
        <v>895.79827951094035</v>
      </c>
      <c r="Z183" s="59">
        <v>865.20766877261121</v>
      </c>
      <c r="AA183" s="59">
        <v>840.72721306774474</v>
      </c>
      <c r="AB183" s="59">
        <v>838.40514921207762</v>
      </c>
      <c r="AC183" s="59">
        <v>833.772743061146</v>
      </c>
      <c r="AD183" s="59">
        <v>784.12474281121945</v>
      </c>
      <c r="AE183" s="59">
        <v>794.24522004971527</v>
      </c>
      <c r="AF183" s="59">
        <v>757.47808281729601</v>
      </c>
      <c r="AG183" s="59">
        <v>1317.6251048558515</v>
      </c>
      <c r="AH183" s="59">
        <v>606.23514312721136</v>
      </c>
      <c r="AI183" s="59">
        <v>640.48263954852439</v>
      </c>
      <c r="AJ183" s="59">
        <v>660.96366707430127</v>
      </c>
      <c r="AK183" s="59">
        <v>689.01643668103884</v>
      </c>
      <c r="AL183" s="59">
        <v>714.04568947364862</v>
      </c>
      <c r="AM183" s="59">
        <v>736.60384813709925</v>
      </c>
      <c r="AN183" s="59">
        <v>779.90278521808909</v>
      </c>
      <c r="AO183" s="59">
        <v>808.55772724033568</v>
      </c>
      <c r="AP183" s="59">
        <v>801.18737063918479</v>
      </c>
      <c r="AQ183" s="59">
        <v>782.08645757844613</v>
      </c>
      <c r="AR183" s="59">
        <v>781.3423483730578</v>
      </c>
      <c r="AS183" s="59">
        <v>770.30162559137125</v>
      </c>
      <c r="AT183" s="59">
        <v>793.15513843392091</v>
      </c>
      <c r="AU183" s="59">
        <v>756.41620157918851</v>
      </c>
      <c r="AV183" s="59">
        <v>771.91097254659235</v>
      </c>
      <c r="AW183" s="59">
        <v>832.11670595029864</v>
      </c>
      <c r="AX183" s="59">
        <v>849.70706715908193</v>
      </c>
      <c r="AY183" s="59">
        <v>850.23920311841721</v>
      </c>
      <c r="AZ183" s="59">
        <v>862.46614909077505</v>
      </c>
    </row>
    <row r="184" spans="1:52" x14ac:dyDescent="0.25">
      <c r="A184" s="43" t="s">
        <v>104</v>
      </c>
      <c r="B184" s="44"/>
      <c r="C184" s="44">
        <v>103.5</v>
      </c>
      <c r="D184" s="44">
        <v>142</v>
      </c>
      <c r="E184" s="44">
        <v>130.5</v>
      </c>
      <c r="F184" s="44">
        <v>180</v>
      </c>
      <c r="G184" s="44">
        <v>67.5</v>
      </c>
      <c r="H184" s="44">
        <v>77.5</v>
      </c>
      <c r="I184" s="44">
        <v>99</v>
      </c>
      <c r="J184" s="44">
        <v>73</v>
      </c>
      <c r="K184" s="44">
        <v>53.5</v>
      </c>
      <c r="L184" s="44">
        <v>58</v>
      </c>
      <c r="M184" s="44">
        <v>133.5</v>
      </c>
      <c r="N184" s="44">
        <v>131</v>
      </c>
      <c r="O184" s="44">
        <v>72.5</v>
      </c>
      <c r="P184" s="44">
        <v>79</v>
      </c>
      <c r="Q184" s="44">
        <v>43</v>
      </c>
      <c r="R184" s="44">
        <v>323.46029609609343</v>
      </c>
      <c r="S184" s="44">
        <v>377.40187740612657</v>
      </c>
      <c r="T184" s="44">
        <v>361.98398360214588</v>
      </c>
      <c r="U184" s="44">
        <v>342.72581506234155</v>
      </c>
      <c r="V184" s="44">
        <v>319.50088037292204</v>
      </c>
      <c r="W184" s="44">
        <v>310.91360866628418</v>
      </c>
      <c r="X184" s="44">
        <v>299.03077591997658</v>
      </c>
      <c r="Y184" s="44">
        <v>288.3429407405186</v>
      </c>
      <c r="Z184" s="44">
        <v>276.4036136856858</v>
      </c>
      <c r="AA184" s="44">
        <v>270.34358125829209</v>
      </c>
      <c r="AB184" s="44">
        <v>265.73753210846644</v>
      </c>
      <c r="AC184" s="44">
        <v>261.98959445156413</v>
      </c>
      <c r="AD184" s="44">
        <v>244.41371314197926</v>
      </c>
      <c r="AE184" s="44">
        <v>247.1750717897055</v>
      </c>
      <c r="AF184" s="44">
        <v>232.46872345634461</v>
      </c>
      <c r="AG184" s="44">
        <v>392.28807627025265</v>
      </c>
      <c r="AH184" s="44">
        <v>185.07870107644771</v>
      </c>
      <c r="AI184" s="44">
        <v>192.88561002519614</v>
      </c>
      <c r="AJ184" s="44">
        <v>201.12186476503396</v>
      </c>
      <c r="AK184" s="44">
        <v>204.84543147967452</v>
      </c>
      <c r="AL184" s="44">
        <v>204.46219327866365</v>
      </c>
      <c r="AM184" s="44">
        <v>209.25603889132645</v>
      </c>
      <c r="AN184" s="44">
        <v>216.25568514030573</v>
      </c>
      <c r="AO184" s="44">
        <v>220.00877323933472</v>
      </c>
      <c r="AP184" s="44">
        <v>217.20242420890696</v>
      </c>
      <c r="AQ184" s="44">
        <v>205.30263155324008</v>
      </c>
      <c r="AR184" s="44">
        <v>206.25473625853124</v>
      </c>
      <c r="AS184" s="44">
        <v>194.86480824941026</v>
      </c>
      <c r="AT184" s="44">
        <v>196.80923190430275</v>
      </c>
      <c r="AU184" s="44">
        <v>178.76002021455642</v>
      </c>
      <c r="AV184" s="44">
        <v>178.31942818599674</v>
      </c>
      <c r="AW184" s="44">
        <v>187.23244363126946</v>
      </c>
      <c r="AX184" s="44">
        <v>187.04939489677668</v>
      </c>
      <c r="AY184" s="44">
        <v>184.99880143436886</v>
      </c>
      <c r="AZ184" s="44">
        <v>181.50233962393062</v>
      </c>
    </row>
    <row r="185" spans="1:52" x14ac:dyDescent="0.25">
      <c r="A185" s="43" t="s">
        <v>125</v>
      </c>
      <c r="B185" s="44"/>
      <c r="C185" s="44">
        <v>179</v>
      </c>
      <c r="D185" s="44">
        <v>234.5</v>
      </c>
      <c r="E185" s="44">
        <v>392</v>
      </c>
      <c r="F185" s="44">
        <v>156</v>
      </c>
      <c r="G185" s="44">
        <v>214</v>
      </c>
      <c r="H185" s="44">
        <v>119</v>
      </c>
      <c r="I185" s="44">
        <v>104</v>
      </c>
      <c r="J185" s="44">
        <v>206.5</v>
      </c>
      <c r="K185" s="44">
        <v>96</v>
      </c>
      <c r="L185" s="44">
        <v>165.5</v>
      </c>
      <c r="M185" s="44">
        <v>133.5</v>
      </c>
      <c r="N185" s="44">
        <v>111</v>
      </c>
      <c r="O185" s="44">
        <v>148</v>
      </c>
      <c r="P185" s="44">
        <v>120.5</v>
      </c>
      <c r="Q185" s="44">
        <v>94.5</v>
      </c>
      <c r="R185" s="44">
        <v>650.4833220090145</v>
      </c>
      <c r="S185" s="44">
        <v>741.71158906790549</v>
      </c>
      <c r="T185" s="44">
        <v>721.67181544087816</v>
      </c>
      <c r="U185" s="44">
        <v>698.48993808587306</v>
      </c>
      <c r="V185" s="44">
        <v>655.82223541396695</v>
      </c>
      <c r="W185" s="44">
        <v>638.71097448069156</v>
      </c>
      <c r="X185" s="44">
        <v>615.61756557016679</v>
      </c>
      <c r="Y185" s="44">
        <v>607.4553387704218</v>
      </c>
      <c r="Z185" s="44">
        <v>588.80405508692547</v>
      </c>
      <c r="AA185" s="44">
        <v>570.38363180945271</v>
      </c>
      <c r="AB185" s="44">
        <v>572.66761710361118</v>
      </c>
      <c r="AC185" s="44">
        <v>571.78314860958187</v>
      </c>
      <c r="AD185" s="44">
        <v>539.71102966924013</v>
      </c>
      <c r="AE185" s="44">
        <v>547.07014826000977</v>
      </c>
      <c r="AF185" s="44">
        <v>525.00935936095141</v>
      </c>
      <c r="AG185" s="44">
        <v>925.337028585599</v>
      </c>
      <c r="AH185" s="44">
        <v>421.15644205076359</v>
      </c>
      <c r="AI185" s="44">
        <v>447.59702952332827</v>
      </c>
      <c r="AJ185" s="44">
        <v>459.84180230926734</v>
      </c>
      <c r="AK185" s="44">
        <v>484.17100520136438</v>
      </c>
      <c r="AL185" s="44">
        <v>509.58349619498495</v>
      </c>
      <c r="AM185" s="44">
        <v>527.34780924577274</v>
      </c>
      <c r="AN185" s="44">
        <v>563.64710007778342</v>
      </c>
      <c r="AO185" s="44">
        <v>588.54895400100099</v>
      </c>
      <c r="AP185" s="44">
        <v>583.98494643027789</v>
      </c>
      <c r="AQ185" s="44">
        <v>576.78382602520605</v>
      </c>
      <c r="AR185" s="44">
        <v>575.08761211452656</v>
      </c>
      <c r="AS185" s="44">
        <v>575.43681734196093</v>
      </c>
      <c r="AT185" s="44">
        <v>596.34590652961811</v>
      </c>
      <c r="AU185" s="44">
        <v>577.65618136463206</v>
      </c>
      <c r="AV185" s="44">
        <v>593.59154436059566</v>
      </c>
      <c r="AW185" s="44">
        <v>644.88426231902918</v>
      </c>
      <c r="AX185" s="44">
        <v>662.65767226230525</v>
      </c>
      <c r="AY185" s="44">
        <v>665.24040168404838</v>
      </c>
      <c r="AZ185" s="44">
        <v>680.9638094668444</v>
      </c>
    </row>
    <row r="186" spans="1:52" x14ac:dyDescent="0.25">
      <c r="A186" s="63" t="s">
        <v>88</v>
      </c>
      <c r="B186" s="59"/>
      <c r="C186" s="59">
        <v>38.5</v>
      </c>
      <c r="D186" s="59">
        <v>19</v>
      </c>
      <c r="E186" s="59">
        <v>25</v>
      </c>
      <c r="F186" s="59">
        <v>32</v>
      </c>
      <c r="G186" s="59">
        <v>25.5</v>
      </c>
      <c r="H186" s="59">
        <v>18</v>
      </c>
      <c r="I186" s="59">
        <v>25</v>
      </c>
      <c r="J186" s="59">
        <v>54.5</v>
      </c>
      <c r="K186" s="59">
        <v>50.5</v>
      </c>
      <c r="L186" s="59">
        <v>13</v>
      </c>
      <c r="M186" s="59">
        <v>19</v>
      </c>
      <c r="N186" s="59">
        <v>5</v>
      </c>
      <c r="O186" s="59">
        <v>12</v>
      </c>
      <c r="P186" s="59">
        <v>4</v>
      </c>
      <c r="Q186" s="59">
        <v>10</v>
      </c>
      <c r="R186" s="59">
        <v>39.571068873421225</v>
      </c>
      <c r="S186" s="59">
        <v>67.155693240100646</v>
      </c>
      <c r="T186" s="59">
        <v>64.179194317930737</v>
      </c>
      <c r="U186" s="59">
        <v>68.547732870655906</v>
      </c>
      <c r="V186" s="59">
        <v>70.405581286381221</v>
      </c>
      <c r="W186" s="59">
        <v>68.64422060351842</v>
      </c>
      <c r="X186" s="59">
        <v>73.134979380932634</v>
      </c>
      <c r="Y186" s="59">
        <v>70.13372724160638</v>
      </c>
      <c r="Z186" s="59">
        <v>59.268231315967725</v>
      </c>
      <c r="AA186" s="59">
        <v>68.83793438232793</v>
      </c>
      <c r="AB186" s="59">
        <v>70.973362474670921</v>
      </c>
      <c r="AC186" s="59">
        <v>77.637082246801086</v>
      </c>
      <c r="AD186" s="59">
        <v>75.695889539960888</v>
      </c>
      <c r="AE186" s="59">
        <v>70.572319990622972</v>
      </c>
      <c r="AF186" s="59">
        <v>64.387500538919738</v>
      </c>
      <c r="AG186" s="59">
        <v>90.480037099335476</v>
      </c>
      <c r="AH186" s="59">
        <v>63.465500269478589</v>
      </c>
      <c r="AI186" s="59">
        <v>64.327500450513668</v>
      </c>
      <c r="AJ186" s="59">
        <v>61.877615876175419</v>
      </c>
      <c r="AK186" s="59">
        <v>66.627739240400444</v>
      </c>
      <c r="AL186" s="59">
        <v>66.245807535891089</v>
      </c>
      <c r="AM186" s="59">
        <v>68.349112898476562</v>
      </c>
      <c r="AN186" s="59">
        <v>74.832314430348362</v>
      </c>
      <c r="AO186" s="59">
        <v>66.674360347310611</v>
      </c>
      <c r="AP186" s="59">
        <v>62.296308114718805</v>
      </c>
      <c r="AQ186" s="59">
        <v>65.509203088097664</v>
      </c>
      <c r="AR186" s="59">
        <v>67.929268942857959</v>
      </c>
      <c r="AS186" s="59">
        <v>69.749375147811676</v>
      </c>
      <c r="AT186" s="59">
        <v>66.212964533328417</v>
      </c>
      <c r="AU186" s="59">
        <v>64.330398787945768</v>
      </c>
      <c r="AV186" s="59">
        <v>73.955050374859766</v>
      </c>
      <c r="AW186" s="59">
        <v>70.597929398900504</v>
      </c>
      <c r="AX186" s="59">
        <v>75.608981020907351</v>
      </c>
      <c r="AY186" s="59">
        <v>79.311876179273639</v>
      </c>
      <c r="AZ186" s="59">
        <v>82.468296353325684</v>
      </c>
    </row>
    <row r="187" spans="1:52" x14ac:dyDescent="0.25">
      <c r="A187" s="63" t="s">
        <v>89</v>
      </c>
      <c r="B187" s="59"/>
      <c r="C187" s="59">
        <v>118</v>
      </c>
      <c r="D187" s="59">
        <v>179.5</v>
      </c>
      <c r="E187" s="59">
        <v>396</v>
      </c>
      <c r="F187" s="59">
        <v>237</v>
      </c>
      <c r="G187" s="59">
        <v>129</v>
      </c>
      <c r="H187" s="59">
        <v>226.5</v>
      </c>
      <c r="I187" s="59">
        <v>232</v>
      </c>
      <c r="J187" s="59">
        <v>311</v>
      </c>
      <c r="K187" s="59">
        <v>162.5</v>
      </c>
      <c r="L187" s="59">
        <v>213.5</v>
      </c>
      <c r="M187" s="59">
        <v>157</v>
      </c>
      <c r="N187" s="59">
        <v>285</v>
      </c>
      <c r="O187" s="59">
        <v>101</v>
      </c>
      <c r="P187" s="59">
        <v>138.5</v>
      </c>
      <c r="Q187" s="59">
        <v>101.5</v>
      </c>
      <c r="R187" s="59">
        <v>1242.1910665275836</v>
      </c>
      <c r="S187" s="59">
        <v>1274.7391816801291</v>
      </c>
      <c r="T187" s="59">
        <v>1261.5023591751324</v>
      </c>
      <c r="U187" s="59">
        <v>1204.9261734254774</v>
      </c>
      <c r="V187" s="59">
        <v>1137.3179725804273</v>
      </c>
      <c r="W187" s="59">
        <v>1103.7378754998856</v>
      </c>
      <c r="X187" s="59">
        <v>1045.6227340553787</v>
      </c>
      <c r="Y187" s="59">
        <v>1047.1240563239628</v>
      </c>
      <c r="Z187" s="59">
        <v>1032.0733760135213</v>
      </c>
      <c r="AA187" s="59">
        <v>1002.9459212317718</v>
      </c>
      <c r="AB187" s="59">
        <v>979.21055938849292</v>
      </c>
      <c r="AC187" s="59">
        <v>964.3094977051112</v>
      </c>
      <c r="AD187" s="59">
        <v>947.09990525991839</v>
      </c>
      <c r="AE187" s="59">
        <v>942.10881373671839</v>
      </c>
      <c r="AF187" s="59">
        <v>943.36681283461462</v>
      </c>
      <c r="AG187" s="59">
        <v>1525.2491581556142</v>
      </c>
      <c r="AH187" s="59">
        <v>789.35776174429805</v>
      </c>
      <c r="AI187" s="59">
        <v>837.67802010924845</v>
      </c>
      <c r="AJ187" s="59">
        <v>871.80073292500174</v>
      </c>
      <c r="AK187" s="59">
        <v>917.57643056998313</v>
      </c>
      <c r="AL187" s="59">
        <v>958.70163732159961</v>
      </c>
      <c r="AM187" s="59">
        <v>1000.4521197564798</v>
      </c>
      <c r="AN187" s="59">
        <v>1010.5630076270879</v>
      </c>
      <c r="AO187" s="59">
        <v>1060.3463696115248</v>
      </c>
      <c r="AP187" s="59">
        <v>1066.0741881492581</v>
      </c>
      <c r="AQ187" s="59">
        <v>1086.0136153042477</v>
      </c>
      <c r="AR187" s="59">
        <v>1125.3797023358384</v>
      </c>
      <c r="AS187" s="59">
        <v>1144.6319408492436</v>
      </c>
      <c r="AT187" s="59">
        <v>1158.3689668470331</v>
      </c>
      <c r="AU187" s="59">
        <v>1184.8736218783292</v>
      </c>
      <c r="AV187" s="59">
        <v>1204.7513568529298</v>
      </c>
      <c r="AW187" s="59">
        <v>1254.6681005575169</v>
      </c>
      <c r="AX187" s="59">
        <v>1263.1926720927561</v>
      </c>
      <c r="AY187" s="59">
        <v>1267.878318073954</v>
      </c>
      <c r="AZ187" s="59">
        <v>1280.0845427798356</v>
      </c>
    </row>
    <row r="188" spans="1:52" x14ac:dyDescent="0.25">
      <c r="A188" s="54" t="s">
        <v>94</v>
      </c>
      <c r="B188" s="55"/>
      <c r="C188" s="55">
        <v>101.5</v>
      </c>
      <c r="D188" s="55">
        <v>125</v>
      </c>
      <c r="E188" s="55">
        <v>116.5</v>
      </c>
      <c r="F188" s="55">
        <v>343.5</v>
      </c>
      <c r="G188" s="55">
        <v>228</v>
      </c>
      <c r="H188" s="55">
        <v>187.5</v>
      </c>
      <c r="I188" s="55">
        <v>150.5</v>
      </c>
      <c r="J188" s="55">
        <v>75</v>
      </c>
      <c r="K188" s="55">
        <v>6</v>
      </c>
      <c r="L188" s="55">
        <v>6.5</v>
      </c>
      <c r="M188" s="55">
        <v>76.5</v>
      </c>
      <c r="N188" s="55">
        <v>24.5</v>
      </c>
      <c r="O188" s="55">
        <v>55.5</v>
      </c>
      <c r="P188" s="55">
        <v>26</v>
      </c>
      <c r="Q188" s="55">
        <v>32</v>
      </c>
      <c r="R188" s="55">
        <v>359.36535874923078</v>
      </c>
      <c r="S188" s="55">
        <v>559.1294887124559</v>
      </c>
      <c r="T188" s="55">
        <v>631.80347428358186</v>
      </c>
      <c r="U188" s="55">
        <v>583.56583649203026</v>
      </c>
      <c r="V188" s="55">
        <v>550.90057075386039</v>
      </c>
      <c r="W188" s="55">
        <v>524.06168388544904</v>
      </c>
      <c r="X188" s="55">
        <v>505.87856967396817</v>
      </c>
      <c r="Y188" s="55">
        <v>474.11926080178762</v>
      </c>
      <c r="Z188" s="55">
        <v>454.818536595316</v>
      </c>
      <c r="AA188" s="55">
        <v>436.22146259726037</v>
      </c>
      <c r="AB188" s="55">
        <v>428.21285419198193</v>
      </c>
      <c r="AC188" s="55">
        <v>417.84251434400312</v>
      </c>
      <c r="AD188" s="55">
        <v>408.99172203180524</v>
      </c>
      <c r="AE188" s="55">
        <v>399.8544932652095</v>
      </c>
      <c r="AF188" s="55">
        <v>397.08281295176931</v>
      </c>
      <c r="AG188" s="55">
        <v>670.36622525018481</v>
      </c>
      <c r="AH188" s="55">
        <v>321.52317594187627</v>
      </c>
      <c r="AI188" s="55">
        <v>337.07155831495953</v>
      </c>
      <c r="AJ188" s="55">
        <v>360.2847016113617</v>
      </c>
      <c r="AK188" s="55">
        <v>373.4541905351229</v>
      </c>
      <c r="AL188" s="55">
        <v>408.19132546779883</v>
      </c>
      <c r="AM188" s="55">
        <v>419.46911413659876</v>
      </c>
      <c r="AN188" s="55">
        <v>420.41408872354958</v>
      </c>
      <c r="AO188" s="55">
        <v>456.15493890657967</v>
      </c>
      <c r="AP188" s="55">
        <v>481.54887204969805</v>
      </c>
      <c r="AQ188" s="55">
        <v>431.60027025359352</v>
      </c>
      <c r="AR188" s="55">
        <v>460.36476813688603</v>
      </c>
      <c r="AS188" s="55">
        <v>468.87669292503472</v>
      </c>
      <c r="AT188" s="55">
        <v>466.93072424065895</v>
      </c>
      <c r="AU188" s="55">
        <v>484.88508595158197</v>
      </c>
      <c r="AV188" s="55">
        <v>482.25524934529511</v>
      </c>
      <c r="AW188" s="55">
        <v>535.45377431304007</v>
      </c>
      <c r="AX188" s="55">
        <v>540.82359750804017</v>
      </c>
      <c r="AY188" s="55">
        <v>536.59211419793792</v>
      </c>
      <c r="AZ188" s="55">
        <v>538.2027764163231</v>
      </c>
    </row>
    <row r="189" spans="1:52" x14ac:dyDescent="0.25">
      <c r="A189" s="64" t="s">
        <v>104</v>
      </c>
      <c r="B189" s="44"/>
      <c r="C189" s="44">
        <v>37</v>
      </c>
      <c r="D189" s="44">
        <v>44</v>
      </c>
      <c r="E189" s="44">
        <v>60</v>
      </c>
      <c r="F189" s="44">
        <v>177.5</v>
      </c>
      <c r="G189" s="44">
        <v>134.5</v>
      </c>
      <c r="H189" s="44">
        <v>77</v>
      </c>
      <c r="I189" s="44">
        <v>35.5</v>
      </c>
      <c r="J189" s="44">
        <v>22</v>
      </c>
      <c r="K189" s="44">
        <v>2.5</v>
      </c>
      <c r="L189" s="44">
        <v>4</v>
      </c>
      <c r="M189" s="44">
        <v>8</v>
      </c>
      <c r="N189" s="44">
        <v>14.5</v>
      </c>
      <c r="O189" s="44">
        <v>15</v>
      </c>
      <c r="P189" s="44">
        <v>8</v>
      </c>
      <c r="Q189" s="44">
        <v>0</v>
      </c>
      <c r="R189" s="44">
        <v>74.61775118167337</v>
      </c>
      <c r="S189" s="44">
        <v>133.03891851093442</v>
      </c>
      <c r="T189" s="44">
        <v>165.30769002263094</v>
      </c>
      <c r="U189" s="44">
        <v>151.96655910962812</v>
      </c>
      <c r="V189" s="44">
        <v>142.97701940700784</v>
      </c>
      <c r="W189" s="44">
        <v>136.40452831455627</v>
      </c>
      <c r="X189" s="44">
        <v>130.04894614511852</v>
      </c>
      <c r="Y189" s="44">
        <v>121.66403496531879</v>
      </c>
      <c r="Z189" s="44">
        <v>114.93607492106773</v>
      </c>
      <c r="AA189" s="44">
        <v>110.41112982902128</v>
      </c>
      <c r="AB189" s="44">
        <v>106.68709820729912</v>
      </c>
      <c r="AC189" s="44">
        <v>104.30635921464764</v>
      </c>
      <c r="AD189" s="44">
        <v>100.79592384485021</v>
      </c>
      <c r="AE189" s="44">
        <v>96.810221739258523</v>
      </c>
      <c r="AF189" s="44">
        <v>95.554976591696516</v>
      </c>
      <c r="AG189" s="44">
        <v>158.01053296372814</v>
      </c>
      <c r="AH189" s="44">
        <v>75.796063450678417</v>
      </c>
      <c r="AI189" s="44">
        <v>77.939706489893751</v>
      </c>
      <c r="AJ189" s="44">
        <v>81.749331947921277</v>
      </c>
      <c r="AK189" s="44">
        <v>84.481140980147913</v>
      </c>
      <c r="AL189" s="44">
        <v>90.357099985038985</v>
      </c>
      <c r="AM189" s="44">
        <v>92.558326524791951</v>
      </c>
      <c r="AN189" s="44">
        <v>90.523312554904294</v>
      </c>
      <c r="AO189" s="44">
        <v>97.088033178258385</v>
      </c>
      <c r="AP189" s="44">
        <v>104.55646834839355</v>
      </c>
      <c r="AQ189" s="44">
        <v>86.973069055592688</v>
      </c>
      <c r="AR189" s="44">
        <v>93.163338714638328</v>
      </c>
      <c r="AS189" s="44">
        <v>89.977623366459397</v>
      </c>
      <c r="AT189" s="44">
        <v>85.474098210802353</v>
      </c>
      <c r="AU189" s="44">
        <v>88.657252833091093</v>
      </c>
      <c r="AV189" s="44">
        <v>84.179830232156405</v>
      </c>
      <c r="AW189" s="44">
        <v>94.074060176084743</v>
      </c>
      <c r="AX189" s="44">
        <v>94.109531150565658</v>
      </c>
      <c r="AY189" s="44">
        <v>90.181330130921538</v>
      </c>
      <c r="AZ189" s="44">
        <v>88.932080239578681</v>
      </c>
    </row>
    <row r="190" spans="1:52" x14ac:dyDescent="0.25">
      <c r="A190" s="65" t="s">
        <v>125</v>
      </c>
      <c r="B190" s="46"/>
      <c r="C190" s="46">
        <v>64.5</v>
      </c>
      <c r="D190" s="46">
        <v>81</v>
      </c>
      <c r="E190" s="46">
        <v>56.5</v>
      </c>
      <c r="F190" s="46">
        <v>166</v>
      </c>
      <c r="G190" s="46">
        <v>93.5</v>
      </c>
      <c r="H190" s="46">
        <v>110.5</v>
      </c>
      <c r="I190" s="46">
        <v>115</v>
      </c>
      <c r="J190" s="46">
        <v>53</v>
      </c>
      <c r="K190" s="46">
        <v>3.5</v>
      </c>
      <c r="L190" s="46">
        <v>2.5</v>
      </c>
      <c r="M190" s="46">
        <v>68.5</v>
      </c>
      <c r="N190" s="46">
        <v>10</v>
      </c>
      <c r="O190" s="46">
        <v>40.5</v>
      </c>
      <c r="P190" s="46">
        <v>18</v>
      </c>
      <c r="Q190" s="46">
        <v>32</v>
      </c>
      <c r="R190" s="46">
        <v>284.7476075675574</v>
      </c>
      <c r="S190" s="46">
        <v>426.09057020152142</v>
      </c>
      <c r="T190" s="46">
        <v>466.49578426095093</v>
      </c>
      <c r="U190" s="46">
        <v>431.59927738240208</v>
      </c>
      <c r="V190" s="46">
        <v>407.92355134685261</v>
      </c>
      <c r="W190" s="46">
        <v>387.65715557089277</v>
      </c>
      <c r="X190" s="46">
        <v>375.82962352884965</v>
      </c>
      <c r="Y190" s="46">
        <v>352.4552258364688</v>
      </c>
      <c r="Z190" s="46">
        <v>339.8824616742483</v>
      </c>
      <c r="AA190" s="46">
        <v>325.81033276823911</v>
      </c>
      <c r="AB190" s="46">
        <v>321.5257559846828</v>
      </c>
      <c r="AC190" s="46">
        <v>313.53615512935545</v>
      </c>
      <c r="AD190" s="46">
        <v>308.19579818695502</v>
      </c>
      <c r="AE190" s="46">
        <v>303.04427152595099</v>
      </c>
      <c r="AF190" s="46">
        <v>301.5278363600728</v>
      </c>
      <c r="AG190" s="46">
        <v>512.3556922864567</v>
      </c>
      <c r="AH190" s="46">
        <v>245.72711249119786</v>
      </c>
      <c r="AI190" s="46">
        <v>259.13185182506578</v>
      </c>
      <c r="AJ190" s="46">
        <v>278.53536966344041</v>
      </c>
      <c r="AK190" s="46">
        <v>288.97304955497498</v>
      </c>
      <c r="AL190" s="46">
        <v>317.83422548275985</v>
      </c>
      <c r="AM190" s="46">
        <v>326.91078761180682</v>
      </c>
      <c r="AN190" s="46">
        <v>329.89077616864529</v>
      </c>
      <c r="AO190" s="46">
        <v>359.06690572832127</v>
      </c>
      <c r="AP190" s="46">
        <v>376.99240370130451</v>
      </c>
      <c r="AQ190" s="46">
        <v>344.62720119800082</v>
      </c>
      <c r="AR190" s="46">
        <v>367.20142942224771</v>
      </c>
      <c r="AS190" s="46">
        <v>378.89906955857532</v>
      </c>
      <c r="AT190" s="46">
        <v>381.45662602985658</v>
      </c>
      <c r="AU190" s="46">
        <v>396.22783311849088</v>
      </c>
      <c r="AV190" s="46">
        <v>398.07541911313871</v>
      </c>
      <c r="AW190" s="46">
        <v>441.37971413695533</v>
      </c>
      <c r="AX190" s="46">
        <v>446.71406635747456</v>
      </c>
      <c r="AY190" s="46">
        <v>446.41078406701644</v>
      </c>
      <c r="AZ190" s="46">
        <v>449.27069617674448</v>
      </c>
    </row>
    <row r="191" spans="1:52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25">
      <c r="A192" s="35" t="s">
        <v>90</v>
      </c>
      <c r="B192" s="53"/>
      <c r="C192" s="53">
        <v>0</v>
      </c>
      <c r="D192" s="53">
        <v>0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  <c r="U192" s="53">
        <v>0</v>
      </c>
      <c r="V192" s="53">
        <v>0</v>
      </c>
      <c r="W192" s="53">
        <v>0</v>
      </c>
      <c r="X192" s="53">
        <v>0</v>
      </c>
      <c r="Y192" s="53">
        <v>0</v>
      </c>
      <c r="Z192" s="53">
        <v>0</v>
      </c>
      <c r="AA192" s="53">
        <v>0</v>
      </c>
      <c r="AB192" s="53">
        <v>0</v>
      </c>
      <c r="AC192" s="53">
        <v>0</v>
      </c>
      <c r="AD192" s="53">
        <v>0</v>
      </c>
      <c r="AE192" s="53">
        <v>0</v>
      </c>
      <c r="AF192" s="53">
        <v>0</v>
      </c>
      <c r="AG192" s="53">
        <v>0</v>
      </c>
      <c r="AH192" s="53">
        <v>0</v>
      </c>
      <c r="AI192" s="53">
        <v>0</v>
      </c>
      <c r="AJ192" s="53">
        <v>0</v>
      </c>
      <c r="AK192" s="53">
        <v>0</v>
      </c>
      <c r="AL192" s="53">
        <v>0</v>
      </c>
      <c r="AM192" s="53">
        <v>0</v>
      </c>
      <c r="AN192" s="53">
        <v>0</v>
      </c>
      <c r="AO192" s="53">
        <v>0</v>
      </c>
      <c r="AP192" s="53">
        <v>0</v>
      </c>
      <c r="AQ192" s="53">
        <v>0</v>
      </c>
      <c r="AR192" s="53">
        <v>0</v>
      </c>
      <c r="AS192" s="53">
        <v>0</v>
      </c>
      <c r="AT192" s="53">
        <v>0</v>
      </c>
      <c r="AU192" s="53">
        <v>0</v>
      </c>
      <c r="AV192" s="53">
        <v>0</v>
      </c>
      <c r="AW192" s="53">
        <v>0</v>
      </c>
      <c r="AX192" s="53">
        <v>0</v>
      </c>
      <c r="AY192" s="53">
        <v>0</v>
      </c>
      <c r="AZ192" s="53">
        <v>0</v>
      </c>
    </row>
    <row r="193" spans="1:52" x14ac:dyDescent="0.25">
      <c r="A193" s="54" t="s">
        <v>81</v>
      </c>
      <c r="B193" s="55"/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</v>
      </c>
      <c r="S193" s="55">
        <v>0</v>
      </c>
      <c r="T193" s="55">
        <v>0</v>
      </c>
      <c r="U193" s="55">
        <v>0</v>
      </c>
      <c r="V193" s="55">
        <v>0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0</v>
      </c>
      <c r="AC193" s="55">
        <v>0</v>
      </c>
      <c r="AD193" s="55">
        <v>0</v>
      </c>
      <c r="AE193" s="55">
        <v>0</v>
      </c>
      <c r="AF193" s="55">
        <v>0</v>
      </c>
      <c r="AG193" s="55">
        <v>0</v>
      </c>
      <c r="AH193" s="55">
        <v>0</v>
      </c>
      <c r="AI193" s="55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55">
        <v>0</v>
      </c>
      <c r="AP193" s="55">
        <v>0</v>
      </c>
      <c r="AQ193" s="55">
        <v>0</v>
      </c>
      <c r="AR193" s="55">
        <v>0</v>
      </c>
      <c r="AS193" s="55">
        <v>0</v>
      </c>
      <c r="AT193" s="55">
        <v>0</v>
      </c>
      <c r="AU193" s="55">
        <v>0</v>
      </c>
      <c r="AV193" s="55">
        <v>0</v>
      </c>
      <c r="AW193" s="55">
        <v>0</v>
      </c>
      <c r="AX193" s="55">
        <v>0</v>
      </c>
      <c r="AY193" s="55">
        <v>0</v>
      </c>
      <c r="AZ193" s="55">
        <v>0</v>
      </c>
    </row>
    <row r="194" spans="1:52" x14ac:dyDescent="0.25">
      <c r="A194" s="63" t="s">
        <v>91</v>
      </c>
      <c r="B194" s="59"/>
      <c r="C194" s="59">
        <v>0</v>
      </c>
      <c r="D194" s="59">
        <v>0</v>
      </c>
      <c r="E194" s="59">
        <v>0</v>
      </c>
      <c r="F194" s="59">
        <v>0</v>
      </c>
      <c r="G194" s="59">
        <v>0</v>
      </c>
      <c r="H194" s="59">
        <v>0</v>
      </c>
      <c r="I194" s="59">
        <v>0</v>
      </c>
      <c r="J194" s="59">
        <v>0</v>
      </c>
      <c r="K194" s="59">
        <v>0</v>
      </c>
      <c r="L194" s="59">
        <v>0</v>
      </c>
      <c r="M194" s="59">
        <v>0</v>
      </c>
      <c r="N194" s="59">
        <v>0</v>
      </c>
      <c r="O194" s="59">
        <v>0</v>
      </c>
      <c r="P194" s="59">
        <v>0</v>
      </c>
      <c r="Q194" s="59">
        <v>0</v>
      </c>
      <c r="R194" s="59">
        <v>0</v>
      </c>
      <c r="S194" s="59">
        <v>0</v>
      </c>
      <c r="T194" s="59">
        <v>0</v>
      </c>
      <c r="U194" s="59">
        <v>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59">
        <v>0</v>
      </c>
      <c r="AB194" s="59">
        <v>0</v>
      </c>
      <c r="AC194" s="59">
        <v>0</v>
      </c>
      <c r="AD194" s="59">
        <v>0</v>
      </c>
      <c r="AE194" s="59">
        <v>0</v>
      </c>
      <c r="AF194" s="59">
        <v>0</v>
      </c>
      <c r="AG194" s="59">
        <v>0</v>
      </c>
      <c r="AH194" s="59">
        <v>0</v>
      </c>
      <c r="AI194" s="59">
        <v>0</v>
      </c>
      <c r="AJ194" s="59">
        <v>0</v>
      </c>
      <c r="AK194" s="59">
        <v>0</v>
      </c>
      <c r="AL194" s="59">
        <v>0</v>
      </c>
      <c r="AM194" s="59">
        <v>0</v>
      </c>
      <c r="AN194" s="59">
        <v>0</v>
      </c>
      <c r="AO194" s="59">
        <v>0</v>
      </c>
      <c r="AP194" s="59">
        <v>0</v>
      </c>
      <c r="AQ194" s="59">
        <v>0</v>
      </c>
      <c r="AR194" s="59">
        <v>0</v>
      </c>
      <c r="AS194" s="59">
        <v>0</v>
      </c>
      <c r="AT194" s="59">
        <v>0</v>
      </c>
      <c r="AU194" s="59">
        <v>0</v>
      </c>
      <c r="AV194" s="59">
        <v>0</v>
      </c>
      <c r="AW194" s="59">
        <v>0</v>
      </c>
      <c r="AX194" s="59">
        <v>0</v>
      </c>
      <c r="AY194" s="59">
        <v>0</v>
      </c>
      <c r="AZ194" s="59">
        <v>0</v>
      </c>
    </row>
    <row r="195" spans="1:52" x14ac:dyDescent="0.25">
      <c r="A195" s="43" t="s">
        <v>126</v>
      </c>
      <c r="B195" s="44"/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</row>
    <row r="196" spans="1:52" x14ac:dyDescent="0.25">
      <c r="A196" s="43" t="s">
        <v>127</v>
      </c>
      <c r="B196" s="44"/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</row>
    <row r="197" spans="1:52" x14ac:dyDescent="0.25">
      <c r="A197" s="43" t="s">
        <v>128</v>
      </c>
      <c r="B197" s="44"/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</row>
    <row r="198" spans="1:52" x14ac:dyDescent="0.25">
      <c r="A198" s="43" t="s">
        <v>129</v>
      </c>
      <c r="B198" s="44"/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</row>
    <row r="199" spans="1:52" x14ac:dyDescent="0.25">
      <c r="A199" s="63" t="s">
        <v>92</v>
      </c>
      <c r="B199" s="59"/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>
        <v>0</v>
      </c>
      <c r="I199" s="59">
        <v>0</v>
      </c>
      <c r="J199" s="59">
        <v>0</v>
      </c>
      <c r="K199" s="59">
        <v>0</v>
      </c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9">
        <v>0</v>
      </c>
      <c r="AD199" s="59">
        <v>0</v>
      </c>
      <c r="AE199" s="59">
        <v>0</v>
      </c>
      <c r="AF199" s="59">
        <v>0</v>
      </c>
      <c r="AG199" s="59">
        <v>0</v>
      </c>
      <c r="AH199" s="59">
        <v>0</v>
      </c>
      <c r="AI199" s="59">
        <v>0</v>
      </c>
      <c r="AJ199" s="59">
        <v>0</v>
      </c>
      <c r="AK199" s="59">
        <v>0</v>
      </c>
      <c r="AL199" s="59">
        <v>0</v>
      </c>
      <c r="AM199" s="59">
        <v>0</v>
      </c>
      <c r="AN199" s="59">
        <v>0</v>
      </c>
      <c r="AO199" s="59">
        <v>0</v>
      </c>
      <c r="AP199" s="59">
        <v>0</v>
      </c>
      <c r="AQ199" s="59">
        <v>0</v>
      </c>
      <c r="AR199" s="59">
        <v>0</v>
      </c>
      <c r="AS199" s="59">
        <v>0</v>
      </c>
      <c r="AT199" s="59">
        <v>0</v>
      </c>
      <c r="AU199" s="59">
        <v>0</v>
      </c>
      <c r="AV199" s="59">
        <v>0</v>
      </c>
      <c r="AW199" s="59">
        <v>0</v>
      </c>
      <c r="AX199" s="59">
        <v>0</v>
      </c>
      <c r="AY199" s="59">
        <v>0</v>
      </c>
      <c r="AZ199" s="59">
        <v>0</v>
      </c>
    </row>
    <row r="200" spans="1:52" x14ac:dyDescent="0.25">
      <c r="A200" s="43" t="s">
        <v>126</v>
      </c>
      <c r="B200" s="44"/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</row>
    <row r="201" spans="1:52" x14ac:dyDescent="0.25">
      <c r="A201" s="43" t="s">
        <v>127</v>
      </c>
      <c r="B201" s="44"/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</row>
    <row r="202" spans="1:52" x14ac:dyDescent="0.25">
      <c r="A202" s="43" t="s">
        <v>128</v>
      </c>
      <c r="B202" s="44"/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</row>
    <row r="203" spans="1:52" x14ac:dyDescent="0.25">
      <c r="A203" s="43" t="s">
        <v>129</v>
      </c>
      <c r="B203" s="44"/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</row>
    <row r="204" spans="1:52" x14ac:dyDescent="0.25">
      <c r="A204" s="63" t="s">
        <v>93</v>
      </c>
      <c r="B204" s="59"/>
      <c r="C204" s="59">
        <v>0</v>
      </c>
      <c r="D204" s="59">
        <v>0</v>
      </c>
      <c r="E204" s="59">
        <v>0</v>
      </c>
      <c r="F204" s="59">
        <v>0</v>
      </c>
      <c r="G204" s="59">
        <v>0</v>
      </c>
      <c r="H204" s="59">
        <v>0</v>
      </c>
      <c r="I204" s="59">
        <v>0</v>
      </c>
      <c r="J204" s="59">
        <v>0</v>
      </c>
      <c r="K204" s="59">
        <v>0</v>
      </c>
      <c r="L204" s="59">
        <v>0</v>
      </c>
      <c r="M204" s="59">
        <v>0</v>
      </c>
      <c r="N204" s="59">
        <v>0</v>
      </c>
      <c r="O204" s="59">
        <v>0</v>
      </c>
      <c r="P204" s="59">
        <v>0</v>
      </c>
      <c r="Q204" s="59">
        <v>0</v>
      </c>
      <c r="R204" s="59">
        <v>0</v>
      </c>
      <c r="S204" s="59">
        <v>0</v>
      </c>
      <c r="T204" s="59">
        <v>0</v>
      </c>
      <c r="U204" s="59">
        <v>0</v>
      </c>
      <c r="V204" s="59">
        <v>0</v>
      </c>
      <c r="W204" s="59">
        <v>0</v>
      </c>
      <c r="X204" s="59">
        <v>0</v>
      </c>
      <c r="Y204" s="59">
        <v>0</v>
      </c>
      <c r="Z204" s="59">
        <v>0</v>
      </c>
      <c r="AA204" s="59">
        <v>0</v>
      </c>
      <c r="AB204" s="59">
        <v>0</v>
      </c>
      <c r="AC204" s="59">
        <v>0</v>
      </c>
      <c r="AD204" s="59">
        <v>0</v>
      </c>
      <c r="AE204" s="59">
        <v>0</v>
      </c>
      <c r="AF204" s="59">
        <v>0</v>
      </c>
      <c r="AG204" s="59">
        <v>0</v>
      </c>
      <c r="AH204" s="59">
        <v>0</v>
      </c>
      <c r="AI204" s="59">
        <v>0</v>
      </c>
      <c r="AJ204" s="59">
        <v>0</v>
      </c>
      <c r="AK204" s="59">
        <v>0</v>
      </c>
      <c r="AL204" s="59">
        <v>0</v>
      </c>
      <c r="AM204" s="59">
        <v>0</v>
      </c>
      <c r="AN204" s="59">
        <v>0</v>
      </c>
      <c r="AO204" s="59">
        <v>0</v>
      </c>
      <c r="AP204" s="59">
        <v>0</v>
      </c>
      <c r="AQ204" s="59">
        <v>0</v>
      </c>
      <c r="AR204" s="59">
        <v>0</v>
      </c>
      <c r="AS204" s="59">
        <v>0</v>
      </c>
      <c r="AT204" s="59">
        <v>0</v>
      </c>
      <c r="AU204" s="59">
        <v>0</v>
      </c>
      <c r="AV204" s="59">
        <v>0</v>
      </c>
      <c r="AW204" s="59">
        <v>0</v>
      </c>
      <c r="AX204" s="59">
        <v>0</v>
      </c>
      <c r="AY204" s="59">
        <v>0</v>
      </c>
      <c r="AZ204" s="59">
        <v>0</v>
      </c>
    </row>
    <row r="205" spans="1:52" x14ac:dyDescent="0.25">
      <c r="A205" s="43" t="s">
        <v>126</v>
      </c>
      <c r="B205" s="44"/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</row>
    <row r="206" spans="1:52" x14ac:dyDescent="0.25">
      <c r="A206" s="43" t="s">
        <v>127</v>
      </c>
      <c r="B206" s="44"/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</row>
    <row r="207" spans="1:52" x14ac:dyDescent="0.25">
      <c r="A207" s="43" t="s">
        <v>128</v>
      </c>
      <c r="B207" s="44"/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</row>
    <row r="208" spans="1:52" x14ac:dyDescent="0.25">
      <c r="A208" s="43" t="s">
        <v>129</v>
      </c>
      <c r="B208" s="44"/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</row>
    <row r="209" spans="1:52" x14ac:dyDescent="0.25">
      <c r="A209" s="54" t="s">
        <v>94</v>
      </c>
      <c r="B209" s="55"/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0</v>
      </c>
      <c r="I209" s="55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0</v>
      </c>
      <c r="S209" s="55">
        <v>0</v>
      </c>
      <c r="T209" s="55">
        <v>0</v>
      </c>
      <c r="U209" s="55">
        <v>0</v>
      </c>
      <c r="V209" s="55">
        <v>0</v>
      </c>
      <c r="W209" s="55">
        <v>0</v>
      </c>
      <c r="X209" s="55">
        <v>0</v>
      </c>
      <c r="Y209" s="55">
        <v>0</v>
      </c>
      <c r="Z209" s="55">
        <v>0</v>
      </c>
      <c r="AA209" s="55">
        <v>0</v>
      </c>
      <c r="AB209" s="55">
        <v>0</v>
      </c>
      <c r="AC209" s="55">
        <v>0</v>
      </c>
      <c r="AD209" s="55">
        <v>0</v>
      </c>
      <c r="AE209" s="55">
        <v>0</v>
      </c>
      <c r="AF209" s="55">
        <v>0</v>
      </c>
      <c r="AG209" s="55">
        <v>0</v>
      </c>
      <c r="AH209" s="55">
        <v>0</v>
      </c>
      <c r="AI209" s="55">
        <v>0</v>
      </c>
      <c r="AJ209" s="55">
        <v>0</v>
      </c>
      <c r="AK209" s="55">
        <v>0</v>
      </c>
      <c r="AL209" s="55">
        <v>0</v>
      </c>
      <c r="AM209" s="55">
        <v>0</v>
      </c>
      <c r="AN209" s="55">
        <v>0</v>
      </c>
      <c r="AO209" s="55">
        <v>0</v>
      </c>
      <c r="AP209" s="55">
        <v>0</v>
      </c>
      <c r="AQ209" s="55">
        <v>0</v>
      </c>
      <c r="AR209" s="55">
        <v>0</v>
      </c>
      <c r="AS209" s="55">
        <v>0</v>
      </c>
      <c r="AT209" s="55">
        <v>0</v>
      </c>
      <c r="AU209" s="55">
        <v>0</v>
      </c>
      <c r="AV209" s="55">
        <v>0</v>
      </c>
      <c r="AW209" s="55">
        <v>0</v>
      </c>
      <c r="AX209" s="55">
        <v>0</v>
      </c>
      <c r="AY209" s="55">
        <v>0</v>
      </c>
      <c r="AZ209" s="55">
        <v>0</v>
      </c>
    </row>
    <row r="210" spans="1:52" x14ac:dyDescent="0.25">
      <c r="A210" s="63" t="s">
        <v>98</v>
      </c>
      <c r="B210" s="59"/>
      <c r="C210" s="59">
        <v>0</v>
      </c>
      <c r="D210" s="59">
        <v>0</v>
      </c>
      <c r="E210" s="59">
        <v>0</v>
      </c>
      <c r="F210" s="59">
        <v>0</v>
      </c>
      <c r="G210" s="59">
        <v>0</v>
      </c>
      <c r="H210" s="59">
        <v>0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0</v>
      </c>
      <c r="P210" s="59">
        <v>0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9">
        <v>0</v>
      </c>
      <c r="AD210" s="59">
        <v>0</v>
      </c>
      <c r="AE210" s="59">
        <v>0</v>
      </c>
      <c r="AF210" s="59">
        <v>0</v>
      </c>
      <c r="AG210" s="59">
        <v>0</v>
      </c>
      <c r="AH210" s="59">
        <v>0</v>
      </c>
      <c r="AI210" s="59">
        <v>0</v>
      </c>
      <c r="AJ210" s="59">
        <v>0</v>
      </c>
      <c r="AK210" s="59">
        <v>0</v>
      </c>
      <c r="AL210" s="59">
        <v>0</v>
      </c>
      <c r="AM210" s="59">
        <v>0</v>
      </c>
      <c r="AN210" s="59">
        <v>0</v>
      </c>
      <c r="AO210" s="59">
        <v>0</v>
      </c>
      <c r="AP210" s="59">
        <v>0</v>
      </c>
      <c r="AQ210" s="59">
        <v>0</v>
      </c>
      <c r="AR210" s="59">
        <v>0</v>
      </c>
      <c r="AS210" s="59">
        <v>0</v>
      </c>
      <c r="AT210" s="59">
        <v>0</v>
      </c>
      <c r="AU210" s="59">
        <v>0</v>
      </c>
      <c r="AV210" s="59">
        <v>0</v>
      </c>
      <c r="AW210" s="59">
        <v>0</v>
      </c>
      <c r="AX210" s="59">
        <v>0</v>
      </c>
      <c r="AY210" s="59">
        <v>0</v>
      </c>
      <c r="AZ210" s="59">
        <v>0</v>
      </c>
    </row>
    <row r="211" spans="1:52" x14ac:dyDescent="0.25">
      <c r="A211" s="43" t="s">
        <v>126</v>
      </c>
      <c r="B211" s="44"/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</row>
    <row r="212" spans="1:52" x14ac:dyDescent="0.25">
      <c r="A212" s="43" t="s">
        <v>127</v>
      </c>
      <c r="B212" s="44"/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</row>
    <row r="213" spans="1:52" x14ac:dyDescent="0.25">
      <c r="A213" s="43" t="s">
        <v>128</v>
      </c>
      <c r="B213" s="44"/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</row>
    <row r="214" spans="1:52" x14ac:dyDescent="0.25">
      <c r="A214" s="43" t="s">
        <v>129</v>
      </c>
      <c r="B214" s="44"/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</row>
    <row r="215" spans="1:52" x14ac:dyDescent="0.25">
      <c r="A215" s="63" t="s">
        <v>93</v>
      </c>
      <c r="B215" s="59"/>
      <c r="C215" s="59">
        <v>0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9">
        <v>0</v>
      </c>
      <c r="AD215" s="59">
        <v>0</v>
      </c>
      <c r="AE215" s="59">
        <v>0</v>
      </c>
      <c r="AF215" s="59">
        <v>0</v>
      </c>
      <c r="AG215" s="59">
        <v>0</v>
      </c>
      <c r="AH215" s="59">
        <v>0</v>
      </c>
      <c r="AI215" s="59">
        <v>0</v>
      </c>
      <c r="AJ215" s="59">
        <v>0</v>
      </c>
      <c r="AK215" s="59">
        <v>0</v>
      </c>
      <c r="AL215" s="59">
        <v>0</v>
      </c>
      <c r="AM215" s="59">
        <v>0</v>
      </c>
      <c r="AN215" s="59">
        <v>0</v>
      </c>
      <c r="AO215" s="59">
        <v>0</v>
      </c>
      <c r="AP215" s="59">
        <v>0</v>
      </c>
      <c r="AQ215" s="59">
        <v>0</v>
      </c>
      <c r="AR215" s="59">
        <v>0</v>
      </c>
      <c r="AS215" s="59">
        <v>0</v>
      </c>
      <c r="AT215" s="59">
        <v>0</v>
      </c>
      <c r="AU215" s="59">
        <v>0</v>
      </c>
      <c r="AV215" s="59">
        <v>0</v>
      </c>
      <c r="AW215" s="59">
        <v>0</v>
      </c>
      <c r="AX215" s="59">
        <v>0</v>
      </c>
      <c r="AY215" s="59">
        <v>0</v>
      </c>
      <c r="AZ215" s="59">
        <v>0</v>
      </c>
    </row>
    <row r="216" spans="1:52" x14ac:dyDescent="0.25">
      <c r="A216" s="43" t="s">
        <v>126</v>
      </c>
      <c r="B216" s="44"/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</row>
    <row r="217" spans="1:52" x14ac:dyDescent="0.25">
      <c r="A217" s="43" t="s">
        <v>127</v>
      </c>
      <c r="B217" s="44"/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</row>
    <row r="218" spans="1:52" x14ac:dyDescent="0.25">
      <c r="A218" s="43" t="s">
        <v>128</v>
      </c>
      <c r="B218" s="44"/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</row>
    <row r="219" spans="1:52" x14ac:dyDescent="0.25">
      <c r="A219" s="45" t="s">
        <v>129</v>
      </c>
      <c r="B219" s="46"/>
      <c r="C219" s="46">
        <v>0</v>
      </c>
      <c r="D219" s="46">
        <v>0</v>
      </c>
      <c r="E219" s="46">
        <v>0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46">
        <v>0</v>
      </c>
      <c r="AA219" s="46">
        <v>0</v>
      </c>
      <c r="AB219" s="46">
        <v>0</v>
      </c>
      <c r="AC219" s="46">
        <v>0</v>
      </c>
      <c r="AD219" s="46">
        <v>0</v>
      </c>
      <c r="AE219" s="46">
        <v>0</v>
      </c>
      <c r="AF219" s="46">
        <v>0</v>
      </c>
      <c r="AG219" s="46">
        <v>0</v>
      </c>
      <c r="AH219" s="46">
        <v>0</v>
      </c>
      <c r="AI219" s="46">
        <v>0</v>
      </c>
      <c r="AJ219" s="46">
        <v>0</v>
      </c>
      <c r="AK219" s="46">
        <v>0</v>
      </c>
      <c r="AL219" s="46">
        <v>0</v>
      </c>
      <c r="AM219" s="46">
        <v>0</v>
      </c>
      <c r="AN219" s="46">
        <v>0</v>
      </c>
      <c r="AO219" s="46">
        <v>0</v>
      </c>
      <c r="AP219" s="46">
        <v>0</v>
      </c>
      <c r="AQ219" s="46">
        <v>0</v>
      </c>
      <c r="AR219" s="46">
        <v>0</v>
      </c>
      <c r="AS219" s="46">
        <v>0</v>
      </c>
      <c r="AT219" s="46">
        <v>0</v>
      </c>
      <c r="AU219" s="46">
        <v>0</v>
      </c>
      <c r="AV219" s="46">
        <v>0</v>
      </c>
      <c r="AW219" s="46">
        <v>0</v>
      </c>
      <c r="AX219" s="46">
        <v>0</v>
      </c>
      <c r="AY219" s="46">
        <v>0</v>
      </c>
      <c r="AZ219" s="46">
        <v>0</v>
      </c>
    </row>
    <row r="220" spans="1:52" x14ac:dyDescent="0.2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25">
      <c r="A221" s="35" t="s">
        <v>99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25">
      <c r="A222" s="67" t="s">
        <v>100</v>
      </c>
      <c r="B222" s="59"/>
      <c r="C222" s="59">
        <v>38.218059794391507</v>
      </c>
      <c r="D222" s="59">
        <v>8.8382776312603983</v>
      </c>
      <c r="E222" s="59">
        <v>73.834555249744724</v>
      </c>
      <c r="F222" s="59">
        <v>24.14603132374198</v>
      </c>
      <c r="G222" s="59">
        <v>43.809262531644094</v>
      </c>
      <c r="H222" s="59">
        <v>160.21928059809392</v>
      </c>
      <c r="I222" s="59">
        <v>8.2523577398273957</v>
      </c>
      <c r="J222" s="59">
        <v>9.6522754938916275</v>
      </c>
      <c r="K222" s="59">
        <v>40.794073890561108</v>
      </c>
      <c r="L222" s="59">
        <v>7.1736247502500685</v>
      </c>
      <c r="M222" s="59">
        <v>1.0533443750867946</v>
      </c>
      <c r="N222" s="59">
        <v>0</v>
      </c>
      <c r="O222" s="59">
        <v>0.65039527550355414</v>
      </c>
      <c r="P222" s="59">
        <v>0</v>
      </c>
      <c r="Q222" s="59">
        <v>10.694253473933374</v>
      </c>
      <c r="R222" s="59">
        <v>38.08484330604589</v>
      </c>
      <c r="S222" s="59">
        <v>46.222481262543006</v>
      </c>
      <c r="T222" s="59">
        <v>49.64530291249622</v>
      </c>
      <c r="U222" s="59">
        <v>49.745488955804788</v>
      </c>
      <c r="V222" s="59">
        <v>49.851316486907251</v>
      </c>
      <c r="W222" s="59">
        <v>49.708477345755419</v>
      </c>
      <c r="X222" s="59">
        <v>45.717390098002141</v>
      </c>
      <c r="Y222" s="59">
        <v>45.865139214654072</v>
      </c>
      <c r="Z222" s="59">
        <v>44.370898987666457</v>
      </c>
      <c r="AA222" s="59">
        <v>46.625615974387919</v>
      </c>
      <c r="AB222" s="59">
        <v>44.612600830977044</v>
      </c>
      <c r="AC222" s="59">
        <v>43.479410262703034</v>
      </c>
      <c r="AD222" s="59">
        <v>43.389993152109191</v>
      </c>
      <c r="AE222" s="59">
        <v>41.321399478985867</v>
      </c>
      <c r="AF222" s="59">
        <v>49.362483260431354</v>
      </c>
      <c r="AG222" s="59">
        <v>40.343106328083245</v>
      </c>
      <c r="AH222" s="59">
        <v>40.414233918478367</v>
      </c>
      <c r="AI222" s="59">
        <v>40.481608213025822</v>
      </c>
      <c r="AJ222" s="59">
        <v>37.514154957926884</v>
      </c>
      <c r="AK222" s="59">
        <v>38.51924600427752</v>
      </c>
      <c r="AL222" s="59">
        <v>40.645000196042716</v>
      </c>
      <c r="AM222" s="59">
        <v>39.749657181161766</v>
      </c>
      <c r="AN222" s="59">
        <v>72.905038342883216</v>
      </c>
      <c r="AO222" s="59">
        <v>38.75151292462585</v>
      </c>
      <c r="AP222" s="59">
        <v>48.217772551956244</v>
      </c>
      <c r="AQ222" s="59">
        <v>46.419670919119419</v>
      </c>
      <c r="AR222" s="59">
        <v>42.48903810924903</v>
      </c>
      <c r="AS222" s="59">
        <v>47.139541024844647</v>
      </c>
      <c r="AT222" s="59">
        <v>44.115929653592339</v>
      </c>
      <c r="AU222" s="59">
        <v>50.699187735139247</v>
      </c>
      <c r="AV222" s="59">
        <v>40.180449068155589</v>
      </c>
      <c r="AW222" s="59">
        <v>41.623845117548598</v>
      </c>
      <c r="AX222" s="59">
        <v>44.360891481417291</v>
      </c>
      <c r="AY222" s="59">
        <v>36.633754024602204</v>
      </c>
      <c r="AZ222" s="59">
        <v>47.119995336084123</v>
      </c>
    </row>
    <row r="223" spans="1:52" x14ac:dyDescent="0.25">
      <c r="A223" s="64" t="s">
        <v>130</v>
      </c>
      <c r="B223" s="44"/>
      <c r="C223" s="44">
        <v>38.218059794391507</v>
      </c>
      <c r="D223" s="44">
        <v>8.8382776312603983</v>
      </c>
      <c r="E223" s="44">
        <v>73.834555249744724</v>
      </c>
      <c r="F223" s="44">
        <v>24.14603132374198</v>
      </c>
      <c r="G223" s="44">
        <v>43.809262531644094</v>
      </c>
      <c r="H223" s="44">
        <v>160.21928059809392</v>
      </c>
      <c r="I223" s="44">
        <v>8.2523577398273957</v>
      </c>
      <c r="J223" s="44">
        <v>9.6522754938916275</v>
      </c>
      <c r="K223" s="44">
        <v>40.794073890561108</v>
      </c>
      <c r="L223" s="44">
        <v>7.1736247502500685</v>
      </c>
      <c r="M223" s="44">
        <v>1.0533443750867946</v>
      </c>
      <c r="N223" s="44">
        <v>0</v>
      </c>
      <c r="O223" s="44">
        <v>0.65039527550355414</v>
      </c>
      <c r="P223" s="44">
        <v>0</v>
      </c>
      <c r="Q223" s="44">
        <v>10.694253473933374</v>
      </c>
      <c r="R223" s="44">
        <v>38.075164596465839</v>
      </c>
      <c r="S223" s="44">
        <v>46.209291150000247</v>
      </c>
      <c r="T223" s="44">
        <v>49.630126555772236</v>
      </c>
      <c r="U223" s="44">
        <v>49.729859959260693</v>
      </c>
      <c r="V223" s="44">
        <v>49.83536517831682</v>
      </c>
      <c r="W223" s="44">
        <v>49.692293550494</v>
      </c>
      <c r="X223" s="44">
        <v>45.70248594714019</v>
      </c>
      <c r="Y223" s="44">
        <v>45.85004254929737</v>
      </c>
      <c r="Z223" s="44">
        <v>44.35629683779807</v>
      </c>
      <c r="AA223" s="44">
        <v>46.610085663257273</v>
      </c>
      <c r="AB223" s="44">
        <v>44.5977290170432</v>
      </c>
      <c r="AC223" s="44">
        <v>43.464797415268464</v>
      </c>
      <c r="AD223" s="44">
        <v>43.375272079450838</v>
      </c>
      <c r="AE223" s="44">
        <v>41.30709169443174</v>
      </c>
      <c r="AF223" s="44">
        <v>49.345234012788708</v>
      </c>
      <c r="AG223" s="44">
        <v>40.328775503363083</v>
      </c>
      <c r="AH223" s="44">
        <v>40.399548916764971</v>
      </c>
      <c r="AI223" s="44">
        <v>40.466619603159209</v>
      </c>
      <c r="AJ223" s="44">
        <v>37.500127389747448</v>
      </c>
      <c r="AK223" s="44">
        <v>38.504357831724512</v>
      </c>
      <c r="AL223" s="44">
        <v>40.6287789773762</v>
      </c>
      <c r="AM223" s="44">
        <v>39.733271278955051</v>
      </c>
      <c r="AN223" s="44">
        <v>72.874735471038861</v>
      </c>
      <c r="AO223" s="44">
        <v>38.734954897155852</v>
      </c>
      <c r="AP223" s="44">
        <v>48.196440298314904</v>
      </c>
      <c r="AQ223" s="44">
        <v>46.397479828153344</v>
      </c>
      <c r="AR223" s="44">
        <v>42.467492277586416</v>
      </c>
      <c r="AS223" s="44">
        <v>47.113333289017241</v>
      </c>
      <c r="AT223" s="44">
        <v>44.07745783900409</v>
      </c>
      <c r="AU223" s="44">
        <v>50.670010141152325</v>
      </c>
      <c r="AV223" s="44">
        <v>40.153444878012472</v>
      </c>
      <c r="AW223" s="44">
        <v>41.591183161549296</v>
      </c>
      <c r="AX223" s="44">
        <v>44.320301479198093</v>
      </c>
      <c r="AY223" s="44">
        <v>36.562375134357012</v>
      </c>
      <c r="AZ223" s="44">
        <v>47.07609866033733</v>
      </c>
    </row>
    <row r="224" spans="1:52" x14ac:dyDescent="0.25">
      <c r="A224" s="64" t="s">
        <v>131</v>
      </c>
      <c r="B224" s="44"/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9.6786356585921943E-3</v>
      </c>
      <c r="S224" s="44">
        <v>1.3189961777962172E-2</v>
      </c>
      <c r="T224" s="44">
        <v>1.5176094418366287E-2</v>
      </c>
      <c r="U224" s="44">
        <v>1.5628590523752425E-2</v>
      </c>
      <c r="V224" s="44">
        <v>1.595068755149838E-2</v>
      </c>
      <c r="W224" s="44">
        <v>1.6182843472167516E-2</v>
      </c>
      <c r="X224" s="44">
        <v>1.4902836299816497E-2</v>
      </c>
      <c r="Y224" s="44">
        <v>1.5094694545166612E-2</v>
      </c>
      <c r="Z224" s="44">
        <v>1.4599289495464032E-2</v>
      </c>
      <c r="AA224" s="44">
        <v>1.5525770528505385E-2</v>
      </c>
      <c r="AB224" s="44">
        <v>1.4865361463372853E-2</v>
      </c>
      <c r="AC224" s="44">
        <v>1.460338266699291E-2</v>
      </c>
      <c r="AD224" s="44">
        <v>1.4707015265720751E-2</v>
      </c>
      <c r="AE224" s="44">
        <v>1.4287832430606124E-2</v>
      </c>
      <c r="AF224" s="44">
        <v>1.7213758025597221E-2</v>
      </c>
      <c r="AG224" s="44">
        <v>1.4288302250101378E-2</v>
      </c>
      <c r="AH224" s="44">
        <v>1.4621976617893332E-2</v>
      </c>
      <c r="AI224" s="44">
        <v>1.489421980371171E-2</v>
      </c>
      <c r="AJ224" s="44">
        <v>1.3900807618061395E-2</v>
      </c>
      <c r="AK224" s="44">
        <v>1.4697311768180038E-2</v>
      </c>
      <c r="AL224" s="44">
        <v>1.5922034641118719E-2</v>
      </c>
      <c r="AM224" s="44">
        <v>1.5962742975009409E-2</v>
      </c>
      <c r="AN224" s="44">
        <v>2.9218478225253093E-2</v>
      </c>
      <c r="AO224" s="44">
        <v>1.5747596510936133E-2</v>
      </c>
      <c r="AP224" s="44">
        <v>1.989993838612231E-2</v>
      </c>
      <c r="AQ224" s="44">
        <v>2.0251849647577359E-2</v>
      </c>
      <c r="AR224" s="44">
        <v>1.9149712374199816E-2</v>
      </c>
      <c r="AS224" s="44">
        <v>2.2576272080186387E-2</v>
      </c>
      <c r="AT224" s="44">
        <v>3.1828032715138128E-2</v>
      </c>
      <c r="AU224" s="44">
        <v>2.3101696505847567E-2</v>
      </c>
      <c r="AV224" s="44">
        <v>2.0430200002902358E-2</v>
      </c>
      <c r="AW224" s="44">
        <v>2.3680132522645593E-2</v>
      </c>
      <c r="AX224" s="44">
        <v>2.8723195722121057E-2</v>
      </c>
      <c r="AY224" s="44">
        <v>4.7586273175430363E-2</v>
      </c>
      <c r="AZ224" s="44">
        <v>2.7613698357954363E-2</v>
      </c>
    </row>
    <row r="225" spans="1:52" x14ac:dyDescent="0.25">
      <c r="A225" s="64" t="s">
        <v>122</v>
      </c>
      <c r="B225" s="44"/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7.3921458022301065E-8</v>
      </c>
      <c r="S225" s="44">
        <v>1.5076479457865443E-7</v>
      </c>
      <c r="T225" s="44">
        <v>2.6230561948540289E-7</v>
      </c>
      <c r="U225" s="44">
        <v>4.0602034174484446E-7</v>
      </c>
      <c r="V225" s="44">
        <v>6.2103893553816657E-7</v>
      </c>
      <c r="W225" s="44">
        <v>9.5178925230629803E-7</v>
      </c>
      <c r="X225" s="44">
        <v>1.3145621371829753E-6</v>
      </c>
      <c r="Y225" s="44">
        <v>1.9708115349205867E-6</v>
      </c>
      <c r="Z225" s="44">
        <v>2.8603729255046814E-6</v>
      </c>
      <c r="AA225" s="44">
        <v>4.5406021408899029E-6</v>
      </c>
      <c r="AB225" s="44">
        <v>6.4524704749433998E-6</v>
      </c>
      <c r="AC225" s="44">
        <v>9.4647675765865734E-6</v>
      </c>
      <c r="AD225" s="44">
        <v>1.405739263619347E-5</v>
      </c>
      <c r="AE225" s="44">
        <v>1.9952123525558656E-5</v>
      </c>
      <c r="AF225" s="44">
        <v>3.5489617051160729E-5</v>
      </c>
      <c r="AG225" s="44">
        <v>4.2522470061268329E-5</v>
      </c>
      <c r="AH225" s="44">
        <v>6.3025095496934308E-5</v>
      </c>
      <c r="AI225" s="44">
        <v>9.4390062895065237E-5</v>
      </c>
      <c r="AJ225" s="44">
        <v>1.2676056137294023E-4</v>
      </c>
      <c r="AK225" s="44">
        <v>1.9086078482346116E-4</v>
      </c>
      <c r="AL225" s="44">
        <v>2.9918402539279597E-4</v>
      </c>
      <c r="AM225" s="44">
        <v>4.2315923170801307E-4</v>
      </c>
      <c r="AN225" s="44">
        <v>1.0843936191098572E-3</v>
      </c>
      <c r="AO225" s="44">
        <v>8.1043095906474538E-4</v>
      </c>
      <c r="AP225" s="44">
        <v>1.4323152552129809E-3</v>
      </c>
      <c r="AQ225" s="44">
        <v>1.9392413184986588E-3</v>
      </c>
      <c r="AR225" s="44">
        <v>2.3961192884126782E-3</v>
      </c>
      <c r="AS225" s="44">
        <v>3.6314637472213505E-3</v>
      </c>
      <c r="AT225" s="44">
        <v>6.643781873106493E-3</v>
      </c>
      <c r="AU225" s="44">
        <v>6.0758974810723098E-3</v>
      </c>
      <c r="AV225" s="44">
        <v>6.5739901402171817E-3</v>
      </c>
      <c r="AW225" s="44">
        <v>8.9818234766630388E-3</v>
      </c>
      <c r="AX225" s="44">
        <v>1.1866806497075739E-2</v>
      </c>
      <c r="AY225" s="44">
        <v>2.3792617069759797E-2</v>
      </c>
      <c r="AZ225" s="44">
        <v>1.6282977388840481E-2</v>
      </c>
    </row>
    <row r="226" spans="1:52" x14ac:dyDescent="0.25">
      <c r="A226" s="64" t="s">
        <v>132</v>
      </c>
      <c r="B226" s="44"/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</row>
    <row r="227" spans="1:52" x14ac:dyDescent="0.25">
      <c r="A227" s="64" t="s">
        <v>133</v>
      </c>
      <c r="B227" s="44"/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</row>
    <row r="228" spans="1:52" x14ac:dyDescent="0.25">
      <c r="A228" s="64" t="s">
        <v>134</v>
      </c>
      <c r="B228" s="44"/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</row>
    <row r="229" spans="1:52" x14ac:dyDescent="0.25">
      <c r="A229" s="67" t="s">
        <v>101</v>
      </c>
      <c r="B229" s="59"/>
      <c r="C229" s="59">
        <v>10.09456565770707</v>
      </c>
      <c r="D229" s="59">
        <v>11.388333579333182</v>
      </c>
      <c r="E229" s="59">
        <v>71.567580923185076</v>
      </c>
      <c r="F229" s="59">
        <v>10.756389263744948</v>
      </c>
      <c r="G229" s="59">
        <v>52.886888184106638</v>
      </c>
      <c r="H229" s="59">
        <v>7.7353292533481941</v>
      </c>
      <c r="I229" s="59">
        <v>12.930714368831007</v>
      </c>
      <c r="J229" s="59">
        <v>17.172376286227333</v>
      </c>
      <c r="K229" s="59">
        <v>3.7259728541712036</v>
      </c>
      <c r="L229" s="59">
        <v>22.857172620836884</v>
      </c>
      <c r="M229" s="59">
        <v>6.2353291181455859</v>
      </c>
      <c r="N229" s="59">
        <v>1.5514816382820573</v>
      </c>
      <c r="O229" s="59">
        <v>1.9223035725303177</v>
      </c>
      <c r="P229" s="59">
        <v>9.8981299353430785</v>
      </c>
      <c r="Q229" s="59">
        <v>64.497069184003522</v>
      </c>
      <c r="R229" s="59">
        <v>54.447263098211906</v>
      </c>
      <c r="S229" s="59">
        <v>62.206192728863037</v>
      </c>
      <c r="T229" s="59">
        <v>62.417228182004798</v>
      </c>
      <c r="U229" s="59">
        <v>61.895184342921823</v>
      </c>
      <c r="V229" s="59">
        <v>63.063334469290815</v>
      </c>
      <c r="W229" s="59">
        <v>63.054769128504539</v>
      </c>
      <c r="X229" s="59">
        <v>61.3475137890848</v>
      </c>
      <c r="Y229" s="59">
        <v>63.647810791208322</v>
      </c>
      <c r="Z229" s="59">
        <v>59.135635648117457</v>
      </c>
      <c r="AA229" s="59">
        <v>57.810434313885274</v>
      </c>
      <c r="AB229" s="59">
        <v>59.102390104652265</v>
      </c>
      <c r="AC229" s="59">
        <v>60.67384261397472</v>
      </c>
      <c r="AD229" s="59">
        <v>58.370762719204706</v>
      </c>
      <c r="AE229" s="59">
        <v>59.065968531939909</v>
      </c>
      <c r="AF229" s="59">
        <v>58.647908122978748</v>
      </c>
      <c r="AG229" s="59">
        <v>59.130884837709992</v>
      </c>
      <c r="AH229" s="59">
        <v>58.818137550322618</v>
      </c>
      <c r="AI229" s="59">
        <v>55.26091993247902</v>
      </c>
      <c r="AJ229" s="59">
        <v>55.521381859992225</v>
      </c>
      <c r="AK229" s="59">
        <v>55.549786298633506</v>
      </c>
      <c r="AL229" s="59">
        <v>56.700719338421464</v>
      </c>
      <c r="AM229" s="59">
        <v>58.037858075531489</v>
      </c>
      <c r="AN229" s="59">
        <v>108.51325426668296</v>
      </c>
      <c r="AO229" s="59">
        <v>54.630617365425024</v>
      </c>
      <c r="AP229" s="59">
        <v>59.038163633653468</v>
      </c>
      <c r="AQ229" s="59">
        <v>60.669506875009944</v>
      </c>
      <c r="AR229" s="59">
        <v>60.244013123629145</v>
      </c>
      <c r="AS229" s="59">
        <v>67.063927059496621</v>
      </c>
      <c r="AT229" s="59">
        <v>65.04149091451022</v>
      </c>
      <c r="AU229" s="59">
        <v>74.623428697226799</v>
      </c>
      <c r="AV229" s="59">
        <v>66.283851201656859</v>
      </c>
      <c r="AW229" s="59">
        <v>63.102587166026645</v>
      </c>
      <c r="AX229" s="59">
        <v>65.043211089386475</v>
      </c>
      <c r="AY229" s="59">
        <v>68.558233088335953</v>
      </c>
      <c r="AZ229" s="59">
        <v>63.882247812544634</v>
      </c>
    </row>
    <row r="230" spans="1:52" x14ac:dyDescent="0.25">
      <c r="A230" s="64" t="s">
        <v>130</v>
      </c>
      <c r="B230" s="44"/>
      <c r="C230" s="44">
        <v>10.09456565770707</v>
      </c>
      <c r="D230" s="44">
        <v>11.388333579333182</v>
      </c>
      <c r="E230" s="44">
        <v>71.567580923185076</v>
      </c>
      <c r="F230" s="44">
        <v>10.756389263744948</v>
      </c>
      <c r="G230" s="44">
        <v>52.886888184106638</v>
      </c>
      <c r="H230" s="44">
        <v>7.7353292533481941</v>
      </c>
      <c r="I230" s="44">
        <v>12.930714368831007</v>
      </c>
      <c r="J230" s="44">
        <v>17.172376286227333</v>
      </c>
      <c r="K230" s="44">
        <v>3.7259728541712036</v>
      </c>
      <c r="L230" s="44">
        <v>22.857172620836884</v>
      </c>
      <c r="M230" s="44">
        <v>6.2353291181455859</v>
      </c>
      <c r="N230" s="44">
        <v>1.5514816382820573</v>
      </c>
      <c r="O230" s="44">
        <v>1.9223035725303177</v>
      </c>
      <c r="P230" s="44">
        <v>9.8981299353430785</v>
      </c>
      <c r="Q230" s="44">
        <v>64.497069184003522</v>
      </c>
      <c r="R230" s="44">
        <v>54.433758697716954</v>
      </c>
      <c r="S230" s="44">
        <v>62.190109965500952</v>
      </c>
      <c r="T230" s="44">
        <v>62.400720742324495</v>
      </c>
      <c r="U230" s="44">
        <v>61.878416817428544</v>
      </c>
      <c r="V230" s="44">
        <v>63.045947139386534</v>
      </c>
      <c r="W230" s="44">
        <v>63.037215081121573</v>
      </c>
      <c r="X230" s="44">
        <v>61.330228237131372</v>
      </c>
      <c r="Y230" s="44">
        <v>63.629722901978077</v>
      </c>
      <c r="Z230" s="44">
        <v>59.118752113047506</v>
      </c>
      <c r="AA230" s="44">
        <v>57.793655555153457</v>
      </c>
      <c r="AB230" s="44">
        <v>59.085069708475551</v>
      </c>
      <c r="AC230" s="44">
        <v>60.655832303827786</v>
      </c>
      <c r="AD230" s="44">
        <v>58.353188217148592</v>
      </c>
      <c r="AE230" s="44">
        <v>59.047955510929832</v>
      </c>
      <c r="AF230" s="44">
        <v>58.62975415439395</v>
      </c>
      <c r="AG230" s="44">
        <v>59.112111982316065</v>
      </c>
      <c r="AH230" s="44">
        <v>58.799205355588903</v>
      </c>
      <c r="AI230" s="44">
        <v>55.242758035751052</v>
      </c>
      <c r="AJ230" s="44">
        <v>55.50280273922985</v>
      </c>
      <c r="AK230" s="44">
        <v>55.530706855050333</v>
      </c>
      <c r="AL230" s="44">
        <v>56.680848974103796</v>
      </c>
      <c r="AM230" s="44">
        <v>58.016665049425164</v>
      </c>
      <c r="AN230" s="44">
        <v>108.47212699671726</v>
      </c>
      <c r="AO230" s="44">
        <v>54.609022748598612</v>
      </c>
      <c r="AP230" s="44">
        <v>59.013356379779196</v>
      </c>
      <c r="AQ230" s="44">
        <v>60.642764748926567</v>
      </c>
      <c r="AR230" s="44">
        <v>60.216073180907408</v>
      </c>
      <c r="AS230" s="44">
        <v>67.030336313540332</v>
      </c>
      <c r="AT230" s="44">
        <v>65.006032946252063</v>
      </c>
      <c r="AU230" s="44">
        <v>74.578584035208053</v>
      </c>
      <c r="AV230" s="44">
        <v>66.239355446988739</v>
      </c>
      <c r="AW230" s="44">
        <v>63.054987647409192</v>
      </c>
      <c r="AX230" s="44">
        <v>64.987482878101673</v>
      </c>
      <c r="AY230" s="44">
        <v>68.491224686788257</v>
      </c>
      <c r="AZ230" s="44">
        <v>63.810118866318064</v>
      </c>
    </row>
    <row r="231" spans="1:52" x14ac:dyDescent="0.25">
      <c r="A231" s="64" t="s">
        <v>131</v>
      </c>
      <c r="B231" s="44"/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1.3504399964450752E-2</v>
      </c>
      <c r="S231" s="44">
        <v>1.608276223159931E-2</v>
      </c>
      <c r="T231" s="44">
        <v>1.6507437612539484E-2</v>
      </c>
      <c r="U231" s="44">
        <v>1.6767521756962108E-2</v>
      </c>
      <c r="V231" s="44">
        <v>1.7387323020234439E-2</v>
      </c>
      <c r="W231" s="44">
        <v>1.7554035033083417E-2</v>
      </c>
      <c r="X231" s="44">
        <v>1.7285530415594847E-2</v>
      </c>
      <c r="Y231" s="44">
        <v>1.8087849369874138E-2</v>
      </c>
      <c r="Z231" s="44">
        <v>1.6883469304170041E-2</v>
      </c>
      <c r="AA231" s="44">
        <v>1.6778643601443172E-2</v>
      </c>
      <c r="AB231" s="44">
        <v>1.7320187323689677E-2</v>
      </c>
      <c r="AC231" s="44">
        <v>1.800992839102257E-2</v>
      </c>
      <c r="AD231" s="44">
        <v>1.7573851932394451E-2</v>
      </c>
      <c r="AE231" s="44">
        <v>1.8011854792965316E-2</v>
      </c>
      <c r="AF231" s="44">
        <v>1.8151931830661234E-2</v>
      </c>
      <c r="AG231" s="44">
        <v>1.8769211078420268E-2</v>
      </c>
      <c r="AH231" s="44">
        <v>1.8925905245537358E-2</v>
      </c>
      <c r="AI231" s="44">
        <v>1.8151568381091391E-2</v>
      </c>
      <c r="AJ231" s="44">
        <v>1.8561253822466473E-2</v>
      </c>
      <c r="AK231" s="44">
        <v>1.9048674995135326E-2</v>
      </c>
      <c r="AL231" s="44">
        <v>1.9817107964551051E-2</v>
      </c>
      <c r="AM231" s="44">
        <v>2.1099687035949544E-2</v>
      </c>
      <c r="AN231" s="44">
        <v>4.0836136355895759E-2</v>
      </c>
      <c r="AO231" s="44">
        <v>2.1349848726428141E-2</v>
      </c>
      <c r="AP231" s="44">
        <v>2.4369876252529229E-2</v>
      </c>
      <c r="AQ231" s="44">
        <v>2.602450989013539E-2</v>
      </c>
      <c r="AR231" s="44">
        <v>2.6834986713712514E-2</v>
      </c>
      <c r="AS231" s="44">
        <v>3.1676143716016916E-2</v>
      </c>
      <c r="AT231" s="44">
        <v>3.2643763970407108E-2</v>
      </c>
      <c r="AU231" s="44">
        <v>4.0054558131559295E-2</v>
      </c>
      <c r="AV231" s="44">
        <v>3.8330075691437628E-2</v>
      </c>
      <c r="AW231" s="44">
        <v>3.9314578860744867E-2</v>
      </c>
      <c r="AX231" s="44">
        <v>4.3947935929571205E-2</v>
      </c>
      <c r="AY231" s="44">
        <v>5.0286447257275893E-2</v>
      </c>
      <c r="AZ231" s="44">
        <v>5.1465250746197851E-2</v>
      </c>
    </row>
    <row r="232" spans="1:52" x14ac:dyDescent="0.25">
      <c r="A232" s="64" t="s">
        <v>122</v>
      </c>
      <c r="B232" s="44"/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5.3049575121732507E-10</v>
      </c>
      <c r="S232" s="44">
        <v>1.130491170816373E-9</v>
      </c>
      <c r="T232" s="44">
        <v>2.0677653269934361E-9</v>
      </c>
      <c r="U232" s="44">
        <v>3.7363145229376792E-9</v>
      </c>
      <c r="V232" s="44">
        <v>6.8840410319971589E-9</v>
      </c>
      <c r="W232" s="44">
        <v>1.2349882369436785E-8</v>
      </c>
      <c r="X232" s="44">
        <v>2.1537837643258501E-8</v>
      </c>
      <c r="Y232" s="44">
        <v>3.9860368360491855E-8</v>
      </c>
      <c r="Z232" s="44">
        <v>6.576577980647922E-8</v>
      </c>
      <c r="AA232" s="44">
        <v>1.1513037934659816E-7</v>
      </c>
      <c r="AB232" s="44">
        <v>2.0885302090113224E-7</v>
      </c>
      <c r="AC232" s="44">
        <v>3.8175590840784486E-7</v>
      </c>
      <c r="AD232" s="44">
        <v>6.5012371437603549E-7</v>
      </c>
      <c r="AE232" s="44">
        <v>1.1662171073197885E-6</v>
      </c>
      <c r="AF232" s="44">
        <v>2.0367541426950054E-6</v>
      </c>
      <c r="AG232" s="44">
        <v>3.6443155065330189E-6</v>
      </c>
      <c r="AH232" s="44">
        <v>6.2894881757788371E-6</v>
      </c>
      <c r="AI232" s="44">
        <v>1.0328346873272918E-5</v>
      </c>
      <c r="AJ232" s="44">
        <v>1.7866939907167482E-5</v>
      </c>
      <c r="AK232" s="44">
        <v>3.0768588042382638E-5</v>
      </c>
      <c r="AL232" s="44">
        <v>5.325635311862388E-5</v>
      </c>
      <c r="AM232" s="44">
        <v>9.3339070373390175E-5</v>
      </c>
      <c r="AN232" s="44">
        <v>2.9113360980750316E-4</v>
      </c>
      <c r="AO232" s="44">
        <v>2.4476809998002613E-4</v>
      </c>
      <c r="AP232" s="44">
        <v>4.3737762174562566E-4</v>
      </c>
      <c r="AQ232" s="44">
        <v>7.1761619324415779E-4</v>
      </c>
      <c r="AR232" s="44">
        <v>1.1049560080272937E-3</v>
      </c>
      <c r="AS232" s="44">
        <v>1.9146022402834022E-3</v>
      </c>
      <c r="AT232" s="44">
        <v>2.8142042877453153E-3</v>
      </c>
      <c r="AU232" s="44">
        <v>4.7901038871889451E-3</v>
      </c>
      <c r="AV232" s="44">
        <v>6.1656789766898522E-3</v>
      </c>
      <c r="AW232" s="44">
        <v>8.2849397567072245E-3</v>
      </c>
      <c r="AX232" s="44">
        <v>1.1780275355242467E-2</v>
      </c>
      <c r="AY232" s="44">
        <v>1.6721954290414256E-2</v>
      </c>
      <c r="AZ232" s="44">
        <v>2.0663695480373948E-2</v>
      </c>
    </row>
    <row r="233" spans="1:52" x14ac:dyDescent="0.25">
      <c r="A233" s="64" t="s">
        <v>132</v>
      </c>
      <c r="B233" s="44"/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</row>
    <row r="234" spans="1:52" x14ac:dyDescent="0.25">
      <c r="A234" s="64" t="s">
        <v>133</v>
      </c>
      <c r="B234" s="44"/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</row>
    <row r="235" spans="1:52" x14ac:dyDescent="0.25">
      <c r="A235" s="65" t="s">
        <v>134</v>
      </c>
      <c r="B235" s="46"/>
      <c r="C235" s="46">
        <v>0</v>
      </c>
      <c r="D235" s="46">
        <v>0</v>
      </c>
      <c r="E235" s="46">
        <v>0</v>
      </c>
      <c r="F235" s="46">
        <v>0</v>
      </c>
      <c r="G235" s="46">
        <v>0</v>
      </c>
      <c r="H235" s="46">
        <v>0</v>
      </c>
      <c r="I235" s="46">
        <v>0</v>
      </c>
      <c r="J235" s="46">
        <v>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6">
        <v>0</v>
      </c>
      <c r="V235" s="46">
        <v>0</v>
      </c>
      <c r="W235" s="46">
        <v>0</v>
      </c>
      <c r="X235" s="46">
        <v>0</v>
      </c>
      <c r="Y235" s="46">
        <v>0</v>
      </c>
      <c r="Z235" s="46">
        <v>0</v>
      </c>
      <c r="AA235" s="46">
        <v>0</v>
      </c>
      <c r="AB235" s="46">
        <v>0</v>
      </c>
      <c r="AC235" s="46">
        <v>0</v>
      </c>
      <c r="AD235" s="46">
        <v>0</v>
      </c>
      <c r="AE235" s="46">
        <v>0</v>
      </c>
      <c r="AF235" s="46">
        <v>0</v>
      </c>
      <c r="AG235" s="46">
        <v>0</v>
      </c>
      <c r="AH235" s="46">
        <v>0</v>
      </c>
      <c r="AI235" s="46">
        <v>0</v>
      </c>
      <c r="AJ235" s="46">
        <v>0</v>
      </c>
      <c r="AK235" s="46">
        <v>0</v>
      </c>
      <c r="AL235" s="46">
        <v>0</v>
      </c>
      <c r="AM235" s="46">
        <v>0</v>
      </c>
      <c r="AN235" s="46">
        <v>0</v>
      </c>
      <c r="AO235" s="46">
        <v>0</v>
      </c>
      <c r="AP235" s="46">
        <v>0</v>
      </c>
      <c r="AQ235" s="46">
        <v>0</v>
      </c>
      <c r="AR235" s="46">
        <v>0</v>
      </c>
      <c r="AS235" s="46">
        <v>0</v>
      </c>
      <c r="AT235" s="46">
        <v>0</v>
      </c>
      <c r="AU235" s="46">
        <v>0</v>
      </c>
      <c r="AV235" s="46">
        <v>0</v>
      </c>
      <c r="AW235" s="46">
        <v>0</v>
      </c>
      <c r="AX235" s="46">
        <v>0</v>
      </c>
      <c r="AY235" s="46">
        <v>0</v>
      </c>
      <c r="AZ235" s="46">
        <v>0</v>
      </c>
    </row>
    <row r="236" spans="1:52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35" t="s">
        <v>135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25">
      <c r="A238" s="67" t="s">
        <v>136</v>
      </c>
      <c r="B238" s="59"/>
      <c r="C238" s="59">
        <v>13.512785742275039</v>
      </c>
      <c r="D238" s="59">
        <v>13.776181147474189</v>
      </c>
      <c r="E238" s="59">
        <v>4.7870763209094349</v>
      </c>
      <c r="F238" s="59">
        <v>19.558778489554495</v>
      </c>
      <c r="G238" s="59">
        <v>11.551666012567198</v>
      </c>
      <c r="H238" s="59">
        <v>7.7602295143100468</v>
      </c>
      <c r="I238" s="59">
        <v>6.9808923682100872</v>
      </c>
      <c r="J238" s="59">
        <v>5.2033508394710406</v>
      </c>
      <c r="K238" s="59">
        <v>4.4110486601394863</v>
      </c>
      <c r="L238" s="59">
        <v>3.9634910485830925</v>
      </c>
      <c r="M238" s="59">
        <v>2.1919335755515075</v>
      </c>
      <c r="N238" s="59">
        <v>1.3941233812426042</v>
      </c>
      <c r="O238" s="59">
        <v>2.3451938924000757</v>
      </c>
      <c r="P238" s="59">
        <v>17.251232683777715</v>
      </c>
      <c r="Q238" s="59">
        <v>0.14683102594341912</v>
      </c>
      <c r="R238" s="59">
        <v>20.198017608895338</v>
      </c>
      <c r="S238" s="59">
        <v>23.982149127717264</v>
      </c>
      <c r="T238" s="59">
        <v>24.464850644956758</v>
      </c>
      <c r="U238" s="59">
        <v>23.423388128105717</v>
      </c>
      <c r="V238" s="59">
        <v>24.54352941604435</v>
      </c>
      <c r="W238" s="59">
        <v>23.9775446730313</v>
      </c>
      <c r="X238" s="59">
        <v>22.516611008734525</v>
      </c>
      <c r="Y238" s="59">
        <v>23.987945881594385</v>
      </c>
      <c r="Z238" s="59">
        <v>21.764308425653049</v>
      </c>
      <c r="AA238" s="59">
        <v>20.676691181034752</v>
      </c>
      <c r="AB238" s="59">
        <v>20.781504063200359</v>
      </c>
      <c r="AC238" s="59">
        <v>20.836408792222819</v>
      </c>
      <c r="AD238" s="59">
        <v>18.869645195158103</v>
      </c>
      <c r="AE238" s="59">
        <v>19.868094953284185</v>
      </c>
      <c r="AF238" s="59">
        <v>18.815906960870258</v>
      </c>
      <c r="AG238" s="59">
        <v>18.698104382636537</v>
      </c>
      <c r="AH238" s="59">
        <v>18.645322596554312</v>
      </c>
      <c r="AI238" s="59">
        <v>18.693804127042274</v>
      </c>
      <c r="AJ238" s="59">
        <v>16.820253389659513</v>
      </c>
      <c r="AK238" s="59">
        <v>18.004504280081374</v>
      </c>
      <c r="AL238" s="59">
        <v>17.253381370082106</v>
      </c>
      <c r="AM238" s="59">
        <v>17.037730611405735</v>
      </c>
      <c r="AN238" s="59">
        <v>15.23828116253318</v>
      </c>
      <c r="AO238" s="59">
        <v>12.417562561028479</v>
      </c>
      <c r="AP238" s="59">
        <v>12.587905620432467</v>
      </c>
      <c r="AQ238" s="59">
        <v>16.426667834836937</v>
      </c>
      <c r="AR238" s="59">
        <v>16.585174128990207</v>
      </c>
      <c r="AS238" s="59">
        <v>12.681014828603635</v>
      </c>
      <c r="AT238" s="59">
        <v>61.934335848364825</v>
      </c>
      <c r="AU238" s="59">
        <v>14.050871992942454</v>
      </c>
      <c r="AV238" s="59">
        <v>13.387182577398578</v>
      </c>
      <c r="AW238" s="59">
        <v>15.733028311609239</v>
      </c>
      <c r="AX238" s="59">
        <v>18.012929196568191</v>
      </c>
      <c r="AY238" s="59">
        <v>15.271330071243382</v>
      </c>
      <c r="AZ238" s="59">
        <v>19.746225059054254</v>
      </c>
    </row>
    <row r="239" spans="1:52" x14ac:dyDescent="0.25">
      <c r="A239" s="64" t="s">
        <v>130</v>
      </c>
      <c r="B239" s="44"/>
      <c r="C239" s="44">
        <v>13.512785742275039</v>
      </c>
      <c r="D239" s="44">
        <v>13.776181147474189</v>
      </c>
      <c r="E239" s="44">
        <v>4.7870763209094349</v>
      </c>
      <c r="F239" s="44">
        <v>19.558778489554495</v>
      </c>
      <c r="G239" s="44">
        <v>11.551666012567198</v>
      </c>
      <c r="H239" s="44">
        <v>7.7602295143100468</v>
      </c>
      <c r="I239" s="44">
        <v>6.9808923682100872</v>
      </c>
      <c r="J239" s="44">
        <v>5.2033508394710406</v>
      </c>
      <c r="K239" s="44">
        <v>4.4110486601394863</v>
      </c>
      <c r="L239" s="44">
        <v>3.9634910485830925</v>
      </c>
      <c r="M239" s="44">
        <v>2.1919335755515075</v>
      </c>
      <c r="N239" s="44">
        <v>1.3941233812426042</v>
      </c>
      <c r="O239" s="44">
        <v>2.3451938924000757</v>
      </c>
      <c r="P239" s="44">
        <v>17.251232683777715</v>
      </c>
      <c r="Q239" s="44">
        <v>0.14683102594341912</v>
      </c>
      <c r="R239" s="44">
        <v>20.192948988101598</v>
      </c>
      <c r="S239" s="44">
        <v>23.976125411192832</v>
      </c>
      <c r="T239" s="44">
        <v>24.458627766847545</v>
      </c>
      <c r="U239" s="44">
        <v>23.417359431961238</v>
      </c>
      <c r="V239" s="44">
        <v>24.537164792964376</v>
      </c>
      <c r="W239" s="44">
        <v>23.971314836450428</v>
      </c>
      <c r="X239" s="44">
        <v>22.51071372585195</v>
      </c>
      <c r="Y239" s="44">
        <v>23.981564217379187</v>
      </c>
      <c r="Z239" s="44">
        <v>21.758463809948054</v>
      </c>
      <c r="AA239" s="44">
        <v>20.671088516351002</v>
      </c>
      <c r="AB239" s="44">
        <v>20.775773379197943</v>
      </c>
      <c r="AC239" s="44">
        <v>20.830580540088459</v>
      </c>
      <c r="AD239" s="44">
        <v>18.864276507448093</v>
      </c>
      <c r="AE239" s="44">
        <v>19.862360673257278</v>
      </c>
      <c r="AF239" s="44">
        <v>18.81037052017534</v>
      </c>
      <c r="AG239" s="44">
        <v>18.692451737192133</v>
      </c>
      <c r="AH239" s="44">
        <v>18.639582154467515</v>
      </c>
      <c r="AI239" s="44">
        <v>18.687839318629049</v>
      </c>
      <c r="AJ239" s="44">
        <v>16.814774245187067</v>
      </c>
      <c r="AK239" s="44">
        <v>17.998413353192227</v>
      </c>
      <c r="AL239" s="44">
        <v>17.247429457939273</v>
      </c>
      <c r="AM239" s="44">
        <v>17.031482934177053</v>
      </c>
      <c r="AN239" s="44">
        <v>15.23253459043735</v>
      </c>
      <c r="AO239" s="44">
        <v>12.412634260479095</v>
      </c>
      <c r="AP239" s="44">
        <v>12.582631960676025</v>
      </c>
      <c r="AQ239" s="44">
        <v>16.419296886778447</v>
      </c>
      <c r="AR239" s="44">
        <v>16.577257845589248</v>
      </c>
      <c r="AS239" s="44">
        <v>12.674347892532182</v>
      </c>
      <c r="AT239" s="44">
        <v>61.899239465046826</v>
      </c>
      <c r="AU239" s="44">
        <v>14.042129397881309</v>
      </c>
      <c r="AV239" s="44">
        <v>13.377901003177566</v>
      </c>
      <c r="AW239" s="44">
        <v>15.720845711726913</v>
      </c>
      <c r="AX239" s="44">
        <v>17.997531230208505</v>
      </c>
      <c r="AY239" s="44">
        <v>15.256245154640931</v>
      </c>
      <c r="AZ239" s="44">
        <v>19.724141217948201</v>
      </c>
    </row>
    <row r="240" spans="1:52" x14ac:dyDescent="0.25">
      <c r="A240" s="64" t="s">
        <v>131</v>
      </c>
      <c r="B240" s="44"/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5.0685171430528463E-3</v>
      </c>
      <c r="S240" s="44">
        <v>6.0235368588269292E-3</v>
      </c>
      <c r="T240" s="44">
        <v>6.2226085490973823E-3</v>
      </c>
      <c r="U240" s="44">
        <v>6.0283162160736413E-3</v>
      </c>
      <c r="V240" s="44">
        <v>6.3640393052936516E-3</v>
      </c>
      <c r="W240" s="44">
        <v>6.229007790266027E-3</v>
      </c>
      <c r="X240" s="44">
        <v>5.8961406481069945E-3</v>
      </c>
      <c r="Y240" s="44">
        <v>6.3798895586917679E-3</v>
      </c>
      <c r="Z240" s="44">
        <v>5.8422715193697924E-3</v>
      </c>
      <c r="AA240" s="44">
        <v>5.5994657588686152E-3</v>
      </c>
      <c r="AB240" s="44">
        <v>5.7259873532787726E-3</v>
      </c>
      <c r="AC240" s="44">
        <v>5.8214680697077012E-3</v>
      </c>
      <c r="AD240" s="44">
        <v>5.3598346583511574E-3</v>
      </c>
      <c r="AE240" s="44">
        <v>5.7208403107827065E-3</v>
      </c>
      <c r="AF240" s="44">
        <v>5.518442180436285E-3</v>
      </c>
      <c r="AG240" s="44">
        <v>5.6282382703928859E-3</v>
      </c>
      <c r="AH240" s="44">
        <v>5.7042821799502593E-3</v>
      </c>
      <c r="AI240" s="44">
        <v>5.9129896808155086E-3</v>
      </c>
      <c r="AJ240" s="44">
        <v>5.4138382509422841E-3</v>
      </c>
      <c r="AK240" s="44">
        <v>5.9930032057964842E-3</v>
      </c>
      <c r="AL240" s="44">
        <v>5.8297552477710596E-3</v>
      </c>
      <c r="AM240" s="44">
        <v>6.0683446819628836E-3</v>
      </c>
      <c r="AN240" s="44">
        <v>5.5316427949257622E-3</v>
      </c>
      <c r="AO240" s="44">
        <v>4.6894889637843946E-3</v>
      </c>
      <c r="AP240" s="44">
        <v>4.9702767543328558E-3</v>
      </c>
      <c r="AQ240" s="44">
        <v>6.8309723408750914E-3</v>
      </c>
      <c r="AR240" s="44">
        <v>7.159732727699806E-3</v>
      </c>
      <c r="AS240" s="44">
        <v>5.8914292306664097E-3</v>
      </c>
      <c r="AT240" s="44">
        <v>3.0520161779151185E-2</v>
      </c>
      <c r="AU240" s="44">
        <v>7.3277676216014507E-3</v>
      </c>
      <c r="AV240" s="44">
        <v>7.5444231568015108E-3</v>
      </c>
      <c r="AW240" s="44">
        <v>9.5761637416322508E-3</v>
      </c>
      <c r="AX240" s="44">
        <v>1.1759335657564332E-2</v>
      </c>
      <c r="AY240" s="44">
        <v>1.1102578866223768E-2</v>
      </c>
      <c r="AZ240" s="44">
        <v>1.5719656592517155E-2</v>
      </c>
    </row>
    <row r="241" spans="1:52" x14ac:dyDescent="0.25">
      <c r="A241" s="64" t="s">
        <v>122</v>
      </c>
      <c r="B241" s="44"/>
      <c r="C241" s="44">
        <v>0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1.0365068780176973E-7</v>
      </c>
      <c r="S241" s="44">
        <v>1.7966560611497868E-7</v>
      </c>
      <c r="T241" s="44">
        <v>2.6956011452503271E-7</v>
      </c>
      <c r="U241" s="44">
        <v>3.7992840693458093E-7</v>
      </c>
      <c r="V241" s="44">
        <v>5.8377468359816724E-7</v>
      </c>
      <c r="W241" s="44">
        <v>8.2879060530543746E-7</v>
      </c>
      <c r="X241" s="44">
        <v>1.1422344677079531E-6</v>
      </c>
      <c r="Y241" s="44">
        <v>1.7746565065508506E-6</v>
      </c>
      <c r="Z241" s="44">
        <v>2.3441856259022745E-6</v>
      </c>
      <c r="AA241" s="44">
        <v>3.1989248782717339E-6</v>
      </c>
      <c r="AB241" s="44">
        <v>4.696649136263315E-6</v>
      </c>
      <c r="AC241" s="44">
        <v>6.7840646528582647E-6</v>
      </c>
      <c r="AD241" s="44">
        <v>8.8530516614875486E-6</v>
      </c>
      <c r="AE241" s="44">
        <v>1.3439716123179075E-5</v>
      </c>
      <c r="AF241" s="44">
        <v>1.799851448490711E-5</v>
      </c>
      <c r="AG241" s="44">
        <v>2.4407174008606147E-5</v>
      </c>
      <c r="AH241" s="44">
        <v>3.6159906844368848E-5</v>
      </c>
      <c r="AI241" s="44">
        <v>5.181873240847081E-5</v>
      </c>
      <c r="AJ241" s="44">
        <v>6.530622150308687E-5</v>
      </c>
      <c r="AK241" s="44">
        <v>9.7923683350754079E-5</v>
      </c>
      <c r="AL241" s="44">
        <v>1.2215689506193589E-4</v>
      </c>
      <c r="AM241" s="44">
        <v>1.7933254671993547E-4</v>
      </c>
      <c r="AN241" s="44">
        <v>2.1492930090444973E-4</v>
      </c>
      <c r="AO241" s="44">
        <v>2.388115856003446E-4</v>
      </c>
      <c r="AP241" s="44">
        <v>3.0338300210939686E-4</v>
      </c>
      <c r="AQ241" s="44">
        <v>5.399757176153513E-4</v>
      </c>
      <c r="AR241" s="44">
        <v>7.5655067325822991E-4</v>
      </c>
      <c r="AS241" s="44">
        <v>7.7550684078568741E-4</v>
      </c>
      <c r="AT241" s="44">
        <v>4.5762215388493073E-3</v>
      </c>
      <c r="AU241" s="44">
        <v>1.4148274395426436E-3</v>
      </c>
      <c r="AV241" s="44">
        <v>1.7371510642103399E-3</v>
      </c>
      <c r="AW241" s="44">
        <v>2.6064361406940694E-3</v>
      </c>
      <c r="AX241" s="44">
        <v>3.6386307021194172E-3</v>
      </c>
      <c r="AY241" s="44">
        <v>3.9823377362263289E-3</v>
      </c>
      <c r="AZ241" s="44">
        <v>6.3641845135381696E-3</v>
      </c>
    </row>
    <row r="242" spans="1:52" x14ac:dyDescent="0.25">
      <c r="A242" s="64" t="s">
        <v>132</v>
      </c>
      <c r="B242" s="44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</row>
    <row r="243" spans="1:52" x14ac:dyDescent="0.25">
      <c r="A243" s="64" t="s">
        <v>133</v>
      </c>
      <c r="B243" s="44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</row>
    <row r="244" spans="1:52" x14ac:dyDescent="0.25">
      <c r="A244" s="64" t="s">
        <v>134</v>
      </c>
      <c r="B244" s="44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</row>
    <row r="245" spans="1:52" x14ac:dyDescent="0.25">
      <c r="A245" s="67" t="s">
        <v>137</v>
      </c>
      <c r="B245" s="59"/>
      <c r="C245" s="59">
        <v>81.730832154829756</v>
      </c>
      <c r="D245" s="59">
        <v>66.607082852038047</v>
      </c>
      <c r="E245" s="59">
        <v>50.000769793144237</v>
      </c>
      <c r="F245" s="59">
        <v>58.118378915716022</v>
      </c>
      <c r="G245" s="59">
        <v>73.355028784601885</v>
      </c>
      <c r="H245" s="59">
        <v>92.016490683084527</v>
      </c>
      <c r="I245" s="59">
        <v>88.305839405729841</v>
      </c>
      <c r="J245" s="59">
        <v>68.057404987236737</v>
      </c>
      <c r="K245" s="59">
        <v>15.623043344866716</v>
      </c>
      <c r="L245" s="59">
        <v>29.651006663456361</v>
      </c>
      <c r="M245" s="59">
        <v>0</v>
      </c>
      <c r="N245" s="59">
        <v>4.91549949663227</v>
      </c>
      <c r="O245" s="59">
        <v>1.3501335792799747</v>
      </c>
      <c r="P245" s="59">
        <v>0</v>
      </c>
      <c r="Q245" s="59">
        <v>5.6679988252016935</v>
      </c>
      <c r="R245" s="59">
        <v>56.929328379872956</v>
      </c>
      <c r="S245" s="59">
        <v>64.79794488435995</v>
      </c>
      <c r="T245" s="59">
        <v>67.98770130796315</v>
      </c>
      <c r="U245" s="59">
        <v>65.264517897876658</v>
      </c>
      <c r="V245" s="59">
        <v>65.874075366303401</v>
      </c>
      <c r="W245" s="59">
        <v>65.789402145258123</v>
      </c>
      <c r="X245" s="59">
        <v>64.940272830855392</v>
      </c>
      <c r="Y245" s="59">
        <v>69.757847555011111</v>
      </c>
      <c r="Z245" s="59">
        <v>67.565101054184694</v>
      </c>
      <c r="AA245" s="59">
        <v>66.042543399493056</v>
      </c>
      <c r="AB245" s="59">
        <v>70.903254561990167</v>
      </c>
      <c r="AC245" s="59">
        <v>65.67937232251019</v>
      </c>
      <c r="AD245" s="59">
        <v>65.702162892985427</v>
      </c>
      <c r="AE245" s="59">
        <v>65.909459708232404</v>
      </c>
      <c r="AF245" s="59">
        <v>68.229037215501066</v>
      </c>
      <c r="AG245" s="59">
        <v>64.359145450172107</v>
      </c>
      <c r="AH245" s="59">
        <v>67.531721478749233</v>
      </c>
      <c r="AI245" s="59">
        <v>66.004452903145861</v>
      </c>
      <c r="AJ245" s="59">
        <v>58.632110575126759</v>
      </c>
      <c r="AK245" s="59">
        <v>63.366464645047195</v>
      </c>
      <c r="AL245" s="59">
        <v>60.328879376708947</v>
      </c>
      <c r="AM245" s="59">
        <v>61.882906053671128</v>
      </c>
      <c r="AN245" s="59">
        <v>55.532424294843977</v>
      </c>
      <c r="AO245" s="59">
        <v>61.085245679110379</v>
      </c>
      <c r="AP245" s="59">
        <v>67.538211524761365</v>
      </c>
      <c r="AQ245" s="59">
        <v>60.549466594852859</v>
      </c>
      <c r="AR245" s="59">
        <v>63.954603666649888</v>
      </c>
      <c r="AS245" s="59">
        <v>70.420611355075067</v>
      </c>
      <c r="AT245" s="59">
        <v>114.51798884081437</v>
      </c>
      <c r="AU245" s="59">
        <v>79.904099006563712</v>
      </c>
      <c r="AV245" s="59">
        <v>67.356154442131071</v>
      </c>
      <c r="AW245" s="59">
        <v>72.521230976887438</v>
      </c>
      <c r="AX245" s="59">
        <v>77.372822291965534</v>
      </c>
      <c r="AY245" s="59">
        <v>66.849343278303934</v>
      </c>
      <c r="AZ245" s="59">
        <v>74.303347599678929</v>
      </c>
    </row>
    <row r="246" spans="1:52" x14ac:dyDescent="0.25">
      <c r="A246" s="64" t="s">
        <v>130</v>
      </c>
      <c r="B246" s="44"/>
      <c r="C246" s="44">
        <v>81.730832154829756</v>
      </c>
      <c r="D246" s="44">
        <v>66.607082852038047</v>
      </c>
      <c r="E246" s="44">
        <v>50.000769793144237</v>
      </c>
      <c r="F246" s="44">
        <v>58.118378915716022</v>
      </c>
      <c r="G246" s="44">
        <v>73.355028784601885</v>
      </c>
      <c r="H246" s="44">
        <v>92.016490683084527</v>
      </c>
      <c r="I246" s="44">
        <v>88.305839405729841</v>
      </c>
      <c r="J246" s="44">
        <v>68.057404987236737</v>
      </c>
      <c r="K246" s="44">
        <v>15.623043344866716</v>
      </c>
      <c r="L246" s="44">
        <v>29.651006663456361</v>
      </c>
      <c r="M246" s="44">
        <v>0</v>
      </c>
      <c r="N246" s="44">
        <v>4.91549949663227</v>
      </c>
      <c r="O246" s="44">
        <v>1.3501335792799747</v>
      </c>
      <c r="P246" s="44">
        <v>0</v>
      </c>
      <c r="Q246" s="44">
        <v>5.6679988252016935</v>
      </c>
      <c r="R246" s="44">
        <v>56.915290970413793</v>
      </c>
      <c r="S246" s="44">
        <v>64.781836677339825</v>
      </c>
      <c r="T246" s="44">
        <v>67.970596291082998</v>
      </c>
      <c r="U246" s="44">
        <v>65.247896658951348</v>
      </c>
      <c r="V246" s="44">
        <v>65.857173381291702</v>
      </c>
      <c r="W246" s="44">
        <v>65.772378061656184</v>
      </c>
      <c r="X246" s="44">
        <v>64.923262131976458</v>
      </c>
      <c r="Y246" s="44">
        <v>69.739418706281072</v>
      </c>
      <c r="Z246" s="44">
        <v>67.547020021215999</v>
      </c>
      <c r="AA246" s="44">
        <v>66.024648268163006</v>
      </c>
      <c r="AB246" s="44">
        <v>70.883759118212751</v>
      </c>
      <c r="AC246" s="44">
        <v>65.66106613226944</v>
      </c>
      <c r="AD246" s="44">
        <v>65.683584188911937</v>
      </c>
      <c r="AE246" s="44">
        <v>65.890416334350647</v>
      </c>
      <c r="AF246" s="44">
        <v>68.208987971150108</v>
      </c>
      <c r="AG246" s="44">
        <v>64.339855666149802</v>
      </c>
      <c r="AH246" s="44">
        <v>67.510923789731478</v>
      </c>
      <c r="AI246" s="44">
        <v>65.983582834443027</v>
      </c>
      <c r="AJ246" s="44">
        <v>58.612994835038165</v>
      </c>
      <c r="AK246" s="44">
        <v>63.345202870882105</v>
      </c>
      <c r="AL246" s="44">
        <v>60.307839739825219</v>
      </c>
      <c r="AM246" s="44">
        <v>61.860439291184221</v>
      </c>
      <c r="AN246" s="44">
        <v>55.511173360728371</v>
      </c>
      <c r="AO246" s="44">
        <v>61.060486191811663</v>
      </c>
      <c r="AP246" s="44">
        <v>67.509534481826648</v>
      </c>
      <c r="AQ246" s="44">
        <v>60.521694141013434</v>
      </c>
      <c r="AR246" s="44">
        <v>63.923120266138987</v>
      </c>
      <c r="AS246" s="44">
        <v>70.382832784474658</v>
      </c>
      <c r="AT246" s="44">
        <v>114.45091440216528</v>
      </c>
      <c r="AU246" s="44">
        <v>79.852655589758001</v>
      </c>
      <c r="AV246" s="44">
        <v>67.307634398713802</v>
      </c>
      <c r="AW246" s="44">
        <v>72.46324000976071</v>
      </c>
      <c r="AX246" s="44">
        <v>77.303104426592995</v>
      </c>
      <c r="AY246" s="44">
        <v>66.780231610514022</v>
      </c>
      <c r="AZ246" s="44">
        <v>74.214623736026851</v>
      </c>
    </row>
    <row r="247" spans="1:52" x14ac:dyDescent="0.25">
      <c r="A247" s="64" t="s">
        <v>131</v>
      </c>
      <c r="B247" s="44"/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1.4037081443949599E-2</v>
      </c>
      <c r="S247" s="44">
        <v>1.6107655635425735E-2</v>
      </c>
      <c r="T247" s="44">
        <v>1.710415329651235E-2</v>
      </c>
      <c r="U247" s="44">
        <v>1.6620013405475396E-2</v>
      </c>
      <c r="V247" s="44">
        <v>1.6900178281299496E-2</v>
      </c>
      <c r="W247" s="44">
        <v>1.7021426459240901E-2</v>
      </c>
      <c r="X247" s="44">
        <v>1.7006871859656623E-2</v>
      </c>
      <c r="Y247" s="44">
        <v>1.8422836949810992E-2</v>
      </c>
      <c r="Z247" s="44">
        <v>1.8072509386567077E-2</v>
      </c>
      <c r="AA247" s="44">
        <v>1.7883092669228825E-2</v>
      </c>
      <c r="AB247" s="44">
        <v>1.9476541494064119E-2</v>
      </c>
      <c r="AC247" s="44">
        <v>1.8280996652283717E-2</v>
      </c>
      <c r="AD247" s="44">
        <v>1.85418123324202E-2</v>
      </c>
      <c r="AE247" s="44">
        <v>1.8990539377277699E-2</v>
      </c>
      <c r="AF247" s="44">
        <v>1.9970879957147504E-2</v>
      </c>
      <c r="AG247" s="44">
        <v>1.9185393958485179E-2</v>
      </c>
      <c r="AH247" s="44">
        <v>2.0640892003570374E-2</v>
      </c>
      <c r="AI247" s="44">
        <v>2.0656848899266243E-2</v>
      </c>
      <c r="AJ247" s="44">
        <v>1.8840868165365114E-2</v>
      </c>
      <c r="AK247" s="44">
        <v>2.0854052171356594E-2</v>
      </c>
      <c r="AL247" s="44">
        <v>2.0496588773879158E-2</v>
      </c>
      <c r="AM247" s="44">
        <v>2.1723012522980738E-2</v>
      </c>
      <c r="AN247" s="44">
        <v>2.0288242500128253E-2</v>
      </c>
      <c r="AO247" s="44">
        <v>2.3341747993705197E-2</v>
      </c>
      <c r="AP247" s="44">
        <v>2.6577443845689525E-2</v>
      </c>
      <c r="AQ247" s="44">
        <v>2.5174884496421371E-2</v>
      </c>
      <c r="AR247" s="44">
        <v>2.8009209121480506E-2</v>
      </c>
      <c r="AS247" s="44">
        <v>3.2607051510870524E-2</v>
      </c>
      <c r="AT247" s="44">
        <v>5.6403980292910653E-2</v>
      </c>
      <c r="AU247" s="44">
        <v>4.1869986848541221E-2</v>
      </c>
      <c r="AV247" s="44">
        <v>3.777524165721078E-2</v>
      </c>
      <c r="AW247" s="44">
        <v>4.4010077235803857E-2</v>
      </c>
      <c r="AX247" s="44">
        <v>5.1003549915748306E-2</v>
      </c>
      <c r="AY247" s="44">
        <v>4.845547010714394E-2</v>
      </c>
      <c r="AZ247" s="44">
        <v>5.9339065702104933E-2</v>
      </c>
    </row>
    <row r="248" spans="1:52" x14ac:dyDescent="0.25">
      <c r="A248" s="64" t="s">
        <v>122</v>
      </c>
      <c r="B248" s="44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3.2801521047796358E-7</v>
      </c>
      <c r="S248" s="44">
        <v>5.5138470163058946E-7</v>
      </c>
      <c r="T248" s="44">
        <v>8.635836379381447E-7</v>
      </c>
      <c r="U248" s="44">
        <v>1.2255198390321204E-6</v>
      </c>
      <c r="V248" s="44">
        <v>1.806730401440501E-6</v>
      </c>
      <c r="W248" s="44">
        <v>2.6571427014414373E-6</v>
      </c>
      <c r="X248" s="44">
        <v>3.8270192909461276E-6</v>
      </c>
      <c r="Y248" s="44">
        <v>6.0117802242201515E-6</v>
      </c>
      <c r="Z248" s="44">
        <v>8.5235821175083725E-6</v>
      </c>
      <c r="AA248" s="44">
        <v>1.2038660833081521E-5</v>
      </c>
      <c r="AB248" s="44">
        <v>1.8902283358021562E-5</v>
      </c>
      <c r="AC248" s="44">
        <v>2.5193588469822168E-5</v>
      </c>
      <c r="AD248" s="44">
        <v>3.6891741079796484E-5</v>
      </c>
      <c r="AE248" s="44">
        <v>5.2834504477870383E-5</v>
      </c>
      <c r="AF248" s="44">
        <v>7.8364393811087158E-5</v>
      </c>
      <c r="AG248" s="44">
        <v>1.0439006381917215E-4</v>
      </c>
      <c r="AH248" s="44">
        <v>1.5679701417871104E-4</v>
      </c>
      <c r="AI248" s="44">
        <v>2.1321980356708961E-4</v>
      </c>
      <c r="AJ248" s="44">
        <v>2.7487192323459017E-4</v>
      </c>
      <c r="AK248" s="44">
        <v>4.0772199373483064E-4</v>
      </c>
      <c r="AL248" s="44">
        <v>5.4304810984981031E-4</v>
      </c>
      <c r="AM248" s="44">
        <v>7.4374996392300905E-4</v>
      </c>
      <c r="AN248" s="44">
        <v>9.6269161547618423E-4</v>
      </c>
      <c r="AO248" s="44">
        <v>1.4177393050092836E-3</v>
      </c>
      <c r="AP248" s="44">
        <v>2.0995990890281232E-3</v>
      </c>
      <c r="AQ248" s="44">
        <v>2.5975693430020366E-3</v>
      </c>
      <c r="AR248" s="44">
        <v>3.4741913894226037E-3</v>
      </c>
      <c r="AS248" s="44">
        <v>5.1715190895415455E-3</v>
      </c>
      <c r="AT248" s="44">
        <v>1.0670458356177838E-2</v>
      </c>
      <c r="AU248" s="44">
        <v>9.5734299571734478E-3</v>
      </c>
      <c r="AV248" s="44">
        <v>1.0744801760051168E-2</v>
      </c>
      <c r="AW248" s="44">
        <v>1.3980889890913895E-2</v>
      </c>
      <c r="AX248" s="44">
        <v>1.8714315456784175E-2</v>
      </c>
      <c r="AY248" s="44">
        <v>2.0656197682773592E-2</v>
      </c>
      <c r="AZ248" s="44">
        <v>2.9384797949970638E-2</v>
      </c>
    </row>
    <row r="249" spans="1:52" x14ac:dyDescent="0.25">
      <c r="A249" s="64" t="s">
        <v>132</v>
      </c>
      <c r="B249" s="44"/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0</v>
      </c>
      <c r="AC249" s="44">
        <v>0</v>
      </c>
      <c r="AD249" s="44">
        <v>0</v>
      </c>
      <c r="AE249" s="44">
        <v>0</v>
      </c>
      <c r="AF249" s="44">
        <v>0</v>
      </c>
      <c r="AG249" s="44">
        <v>0</v>
      </c>
      <c r="AH249" s="44">
        <v>0</v>
      </c>
      <c r="AI249" s="44">
        <v>0</v>
      </c>
      <c r="AJ249" s="44">
        <v>0</v>
      </c>
      <c r="AK249" s="44">
        <v>0</v>
      </c>
      <c r="AL249" s="44">
        <v>0</v>
      </c>
      <c r="AM249" s="44">
        <v>0</v>
      </c>
      <c r="AN249" s="44">
        <v>0</v>
      </c>
      <c r="AO249" s="44">
        <v>0</v>
      </c>
      <c r="AP249" s="44">
        <v>0</v>
      </c>
      <c r="AQ249" s="44">
        <v>0</v>
      </c>
      <c r="AR249" s="44">
        <v>0</v>
      </c>
      <c r="AS249" s="44">
        <v>0</v>
      </c>
      <c r="AT249" s="44">
        <v>0</v>
      </c>
      <c r="AU249" s="44">
        <v>0</v>
      </c>
      <c r="AV249" s="44">
        <v>0</v>
      </c>
      <c r="AW249" s="44">
        <v>0</v>
      </c>
      <c r="AX249" s="44">
        <v>0</v>
      </c>
      <c r="AY249" s="44">
        <v>0</v>
      </c>
      <c r="AZ249" s="44">
        <v>0</v>
      </c>
    </row>
    <row r="250" spans="1:52" x14ac:dyDescent="0.25">
      <c r="A250" s="64" t="s">
        <v>133</v>
      </c>
      <c r="B250" s="44"/>
      <c r="C250" s="44">
        <v>0</v>
      </c>
      <c r="D250" s="44">
        <v>0</v>
      </c>
      <c r="E250" s="44">
        <v>0</v>
      </c>
      <c r="F250" s="44">
        <v>0</v>
      </c>
      <c r="G250" s="44">
        <v>0</v>
      </c>
      <c r="H250" s="44">
        <v>0</v>
      </c>
      <c r="I250" s="44">
        <v>0</v>
      </c>
      <c r="J250" s="44">
        <v>0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4">
        <v>0</v>
      </c>
      <c r="AD250" s="44">
        <v>0</v>
      </c>
      <c r="AE250" s="44">
        <v>0</v>
      </c>
      <c r="AF250" s="44">
        <v>0</v>
      </c>
      <c r="AG250" s="44">
        <v>0</v>
      </c>
      <c r="AH250" s="44">
        <v>0</v>
      </c>
      <c r="AI250" s="44">
        <v>0</v>
      </c>
      <c r="AJ250" s="44">
        <v>0</v>
      </c>
      <c r="AK250" s="44">
        <v>0</v>
      </c>
      <c r="AL250" s="44">
        <v>0</v>
      </c>
      <c r="AM250" s="44">
        <v>0</v>
      </c>
      <c r="AN250" s="44">
        <v>0</v>
      </c>
      <c r="AO250" s="44">
        <v>0</v>
      </c>
      <c r="AP250" s="44">
        <v>0</v>
      </c>
      <c r="AQ250" s="44">
        <v>0</v>
      </c>
      <c r="AR250" s="44">
        <v>0</v>
      </c>
      <c r="AS250" s="44">
        <v>0</v>
      </c>
      <c r="AT250" s="44">
        <v>0</v>
      </c>
      <c r="AU250" s="44">
        <v>0</v>
      </c>
      <c r="AV250" s="44">
        <v>0</v>
      </c>
      <c r="AW250" s="44">
        <v>0</v>
      </c>
      <c r="AX250" s="44">
        <v>0</v>
      </c>
      <c r="AY250" s="44">
        <v>0</v>
      </c>
      <c r="AZ250" s="44">
        <v>0</v>
      </c>
    </row>
    <row r="251" spans="1:52" x14ac:dyDescent="0.25">
      <c r="A251" s="65" t="s">
        <v>134</v>
      </c>
      <c r="B251" s="46"/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>
        <v>0</v>
      </c>
      <c r="AC251" s="46">
        <v>0</v>
      </c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>
        <v>0</v>
      </c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workbookViewId="0">
      <selection activeCell="A27" sqref="A27"/>
    </sheetView>
  </sheetViews>
  <sheetFormatPr baseColWidth="10" defaultColWidth="9.140625" defaultRowHeight="15" x14ac:dyDescent="0.25"/>
  <cols>
    <col min="1" max="16384" width="9.140625" style="9"/>
  </cols>
  <sheetData>
    <row r="1" spans="1:1" x14ac:dyDescent="0.25">
      <c r="A1" s="8" t="s">
        <v>45</v>
      </c>
    </row>
    <row r="2" spans="1:1" x14ac:dyDescent="0.25">
      <c r="A2" s="14">
        <v>5</v>
      </c>
    </row>
    <row r="4" spans="1:1" x14ac:dyDescent="0.25">
      <c r="A4" s="9" t="s">
        <v>145</v>
      </c>
    </row>
    <row r="5" spans="1:1" x14ac:dyDescent="0.25">
      <c r="A5" s="9" t="s">
        <v>41</v>
      </c>
    </row>
    <row r="6" spans="1:1" x14ac:dyDescent="0.25">
      <c r="A6" s="9" t="s">
        <v>42</v>
      </c>
    </row>
    <row r="7" spans="1:1" x14ac:dyDescent="0.25">
      <c r="A7" s="9" t="s">
        <v>43</v>
      </c>
    </row>
    <row r="8" spans="1:1" x14ac:dyDescent="0.25">
      <c r="A8" s="9" t="s">
        <v>44</v>
      </c>
    </row>
    <row r="10" spans="1:1" x14ac:dyDescent="0.25">
      <c r="A10" s="8" t="s">
        <v>138</v>
      </c>
    </row>
    <row r="11" spans="1:1" x14ac:dyDescent="0.25">
      <c r="A11" s="14">
        <v>4</v>
      </c>
    </row>
    <row r="13" spans="1:1" x14ac:dyDescent="0.25">
      <c r="A13" s="9" t="s">
        <v>141</v>
      </c>
    </row>
    <row r="14" spans="1:1" x14ac:dyDescent="0.25">
      <c r="A14" s="9" t="s">
        <v>52</v>
      </c>
    </row>
    <row r="15" spans="1:1" x14ac:dyDescent="0.25">
      <c r="A15" s="9" t="s">
        <v>42</v>
      </c>
    </row>
    <row r="16" spans="1:1" x14ac:dyDescent="0.25">
      <c r="A16" s="9" t="s">
        <v>142</v>
      </c>
    </row>
    <row r="17" spans="1:8" x14ac:dyDescent="0.25">
      <c r="A17" s="9" t="s">
        <v>143</v>
      </c>
    </row>
    <row r="19" spans="1:8" x14ac:dyDescent="0.25">
      <c r="A19" s="9" t="s">
        <v>144</v>
      </c>
    </row>
    <row r="20" spans="1:8" x14ac:dyDescent="0.25">
      <c r="A20" s="9" t="s">
        <v>53</v>
      </c>
    </row>
    <row r="21" spans="1:8" x14ac:dyDescent="0.25">
      <c r="A21" s="9" t="s">
        <v>54</v>
      </c>
    </row>
    <row r="22" spans="1:8" x14ac:dyDescent="0.25">
      <c r="A22" s="9" t="s">
        <v>55</v>
      </c>
    </row>
    <row r="23" spans="1:8" x14ac:dyDescent="0.25">
      <c r="A23" s="9" t="s">
        <v>56</v>
      </c>
    </row>
    <row r="24" spans="1:8" x14ac:dyDescent="0.25">
      <c r="A24" s="9" t="s">
        <v>57</v>
      </c>
    </row>
    <row r="25" spans="1:8" x14ac:dyDescent="0.25">
      <c r="A25" s="9" t="s">
        <v>58</v>
      </c>
    </row>
    <row r="27" spans="1:8" x14ac:dyDescent="0.25">
      <c r="A27" s="12"/>
      <c r="B27" s="26"/>
      <c r="C27" s="26"/>
      <c r="D27" s="26"/>
      <c r="E27" s="26"/>
      <c r="F27" s="26"/>
      <c r="G27" s="26"/>
      <c r="H27" s="26"/>
    </row>
    <row r="28" spans="1:8" x14ac:dyDescent="0.25">
      <c r="A28" s="26"/>
      <c r="B28" s="26"/>
      <c r="C28" s="26"/>
      <c r="D28" s="26"/>
      <c r="E28" s="26"/>
      <c r="F28" s="26"/>
      <c r="G28" s="26"/>
      <c r="H28" s="26"/>
    </row>
    <row r="29" spans="1:8" x14ac:dyDescent="0.25">
      <c r="A29" s="26"/>
      <c r="B29" s="26"/>
      <c r="C29" s="26"/>
      <c r="D29" s="26"/>
      <c r="E29" s="26"/>
      <c r="F29" s="26"/>
      <c r="G29" s="26"/>
      <c r="H29" s="26"/>
    </row>
    <row r="30" spans="1:8" x14ac:dyDescent="0.25">
      <c r="A30" s="26"/>
      <c r="B30" s="26"/>
      <c r="C30" s="26"/>
      <c r="D30" s="26"/>
      <c r="E30" s="26"/>
      <c r="F30" s="26"/>
      <c r="G30" s="26"/>
      <c r="H30" s="26"/>
    </row>
    <row r="31" spans="1:8" x14ac:dyDescent="0.25">
      <c r="A31" s="26"/>
      <c r="B31" s="26"/>
      <c r="C31" s="26"/>
      <c r="D31" s="26"/>
      <c r="E31" s="26"/>
      <c r="F31" s="26"/>
      <c r="G31" s="26"/>
      <c r="H31" s="26"/>
    </row>
    <row r="32" spans="1:8" x14ac:dyDescent="0.25">
      <c r="A32" s="26"/>
      <c r="B32" s="26"/>
      <c r="C32" s="26"/>
      <c r="D32" s="26"/>
      <c r="E32" s="26"/>
      <c r="F32" s="26"/>
      <c r="G32" s="26"/>
      <c r="H32" s="26"/>
    </row>
    <row r="33" spans="1:8" x14ac:dyDescent="0.25">
      <c r="A33" s="26"/>
      <c r="B33" s="26"/>
      <c r="C33" s="26"/>
      <c r="D33" s="26"/>
      <c r="E33" s="26"/>
      <c r="F33" s="26"/>
      <c r="G33" s="26"/>
      <c r="H33" s="26"/>
    </row>
    <row r="34" spans="1:8" x14ac:dyDescent="0.25">
      <c r="A34" s="26"/>
      <c r="B34" s="26"/>
      <c r="C34" s="26"/>
      <c r="D34" s="26"/>
      <c r="E34" s="26"/>
      <c r="F34" s="26"/>
      <c r="G34" s="26"/>
      <c r="H34" s="26"/>
    </row>
    <row r="35" spans="1:8" x14ac:dyDescent="0.25">
      <c r="A35" s="26"/>
      <c r="B35" s="26"/>
      <c r="C35" s="26"/>
      <c r="D35" s="26"/>
      <c r="E35" s="26"/>
      <c r="F35" s="26"/>
      <c r="G35" s="26"/>
      <c r="H35" s="26"/>
    </row>
    <row r="36" spans="1:8" x14ac:dyDescent="0.25">
      <c r="A36" s="26"/>
      <c r="B36" s="26"/>
      <c r="C36" s="26"/>
      <c r="D36" s="26"/>
      <c r="E36" s="26"/>
      <c r="F36" s="26"/>
      <c r="G36" s="26"/>
      <c r="H36" s="26"/>
    </row>
    <row r="37" spans="1:8" x14ac:dyDescent="0.25">
      <c r="A37" s="26"/>
      <c r="B37" s="26"/>
      <c r="C37" s="26"/>
      <c r="D37" s="26"/>
      <c r="E37" s="26"/>
      <c r="F37" s="26"/>
      <c r="G37" s="26"/>
      <c r="H37" s="26"/>
    </row>
    <row r="38" spans="1:8" x14ac:dyDescent="0.25">
      <c r="A38" s="26"/>
      <c r="B38" s="26"/>
      <c r="C38" s="26"/>
      <c r="D38" s="26"/>
      <c r="E38" s="26"/>
      <c r="F38" s="26"/>
      <c r="G38" s="26"/>
      <c r="H38" s="26"/>
    </row>
    <row r="39" spans="1:8" x14ac:dyDescent="0.25">
      <c r="A39" s="26"/>
      <c r="B39" s="26"/>
      <c r="C39" s="26"/>
      <c r="D39" s="26"/>
      <c r="E39" s="26"/>
      <c r="F39" s="26"/>
      <c r="G39" s="26"/>
      <c r="H39" s="26"/>
    </row>
    <row r="40" spans="1:8" x14ac:dyDescent="0.25">
      <c r="A40" s="26"/>
      <c r="B40" s="26"/>
      <c r="C40" s="26"/>
      <c r="D40" s="26"/>
      <c r="E40" s="26"/>
      <c r="F40" s="26"/>
      <c r="G40" s="26"/>
      <c r="H40" s="26"/>
    </row>
    <row r="41" spans="1:8" x14ac:dyDescent="0.25">
      <c r="A41" s="26"/>
      <c r="B41" s="26"/>
      <c r="C41" s="26"/>
      <c r="D41" s="26"/>
      <c r="E41" s="26"/>
      <c r="F41" s="26"/>
      <c r="G41" s="26"/>
      <c r="H41" s="26"/>
    </row>
    <row r="42" spans="1:8" x14ac:dyDescent="0.25">
      <c r="A42" s="26"/>
      <c r="B42" s="26"/>
      <c r="C42" s="26"/>
      <c r="D42" s="26"/>
      <c r="E42" s="26"/>
      <c r="F42" s="26"/>
      <c r="G42" s="26"/>
      <c r="H42" s="26"/>
    </row>
    <row r="43" spans="1:8" x14ac:dyDescent="0.25">
      <c r="A43" s="26"/>
      <c r="B43" s="26"/>
      <c r="C43" s="26"/>
      <c r="D43" s="26"/>
      <c r="E43" s="26"/>
      <c r="F43" s="26"/>
      <c r="G43" s="26"/>
      <c r="H43" s="26"/>
    </row>
    <row r="44" spans="1:8" x14ac:dyDescent="0.25">
      <c r="A44" s="26"/>
      <c r="B44" s="26"/>
      <c r="C44" s="26"/>
      <c r="D44" s="26"/>
      <c r="E44" s="26"/>
      <c r="F44" s="26"/>
      <c r="G44" s="26"/>
      <c r="H44" s="2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workbookViewId="0">
      <selection activeCell="E75" sqref="E75"/>
    </sheetView>
  </sheetViews>
  <sheetFormatPr baseColWidth="10" defaultColWidth="9.140625" defaultRowHeight="15" x14ac:dyDescent="0.25"/>
  <cols>
    <col min="1" max="1" width="23.28515625" style="9" customWidth="1"/>
    <col min="2" max="2" width="18.85546875" style="9" customWidth="1"/>
    <col min="3" max="3" width="24.140625" style="9" customWidth="1"/>
    <col min="4" max="4" width="14.7109375" style="9" customWidth="1"/>
    <col min="5" max="5" width="16.28515625" style="9" customWidth="1"/>
    <col min="6" max="6" width="18" style="4" customWidth="1"/>
    <col min="7" max="7" width="9.140625" style="9"/>
    <col min="8" max="9" width="9.140625" style="9" customWidth="1"/>
    <col min="10" max="16384" width="9.140625" style="9"/>
  </cols>
  <sheetData>
    <row r="1" spans="1:42" x14ac:dyDescent="0.25">
      <c r="A1" s="9" t="s">
        <v>64</v>
      </c>
      <c r="H1" s="15" t="s">
        <v>62</v>
      </c>
      <c r="I1" s="16"/>
      <c r="J1" s="17"/>
      <c r="K1" s="17"/>
      <c r="L1" s="17"/>
    </row>
    <row r="2" spans="1:42" x14ac:dyDescent="0.25">
      <c r="A2" s="9" t="s">
        <v>65</v>
      </c>
      <c r="H2" s="6" t="s">
        <v>59</v>
      </c>
      <c r="I2" s="18">
        <v>1</v>
      </c>
    </row>
    <row r="3" spans="1:42" x14ac:dyDescent="0.25">
      <c r="A3" s="9" t="s">
        <v>66</v>
      </c>
      <c r="H3" s="6" t="s">
        <v>60</v>
      </c>
      <c r="I3" s="18">
        <v>-0.3</v>
      </c>
    </row>
    <row r="4" spans="1:42" ht="15.75" thickBot="1" x14ac:dyDescent="0.3">
      <c r="A4" s="9" t="s">
        <v>67</v>
      </c>
      <c r="H4" s="7" t="s">
        <v>61</v>
      </c>
      <c r="I4" s="19">
        <v>-17</v>
      </c>
    </row>
    <row r="5" spans="1:42" x14ac:dyDescent="0.25">
      <c r="A5" s="9" t="s">
        <v>68</v>
      </c>
    </row>
    <row r="6" spans="1:42" ht="30" x14ac:dyDescent="0.25">
      <c r="A6" s="10"/>
      <c r="B6" s="10"/>
      <c r="C6" s="10"/>
      <c r="D6" s="1" t="s">
        <v>21</v>
      </c>
      <c r="E6" s="1" t="s">
        <v>21</v>
      </c>
      <c r="F6" s="1" t="s">
        <v>63</v>
      </c>
    </row>
    <row r="7" spans="1:42" x14ac:dyDescent="0.25">
      <c r="A7" s="10" t="s">
        <v>10</v>
      </c>
      <c r="B7" s="10" t="s">
        <v>11</v>
      </c>
      <c r="C7" s="10" t="s">
        <v>12</v>
      </c>
      <c r="D7" s="10">
        <v>2017</v>
      </c>
      <c r="E7" s="10">
        <v>2050</v>
      </c>
      <c r="F7" s="3"/>
      <c r="H7" s="20"/>
      <c r="I7" s="20">
        <f>D7</f>
        <v>2017</v>
      </c>
      <c r="J7" s="20">
        <f>I7+1</f>
        <v>2018</v>
      </c>
      <c r="K7" s="20">
        <f t="shared" ref="K7:AP7" si="0">J7+1</f>
        <v>2019</v>
      </c>
      <c r="L7" s="20">
        <f t="shared" si="0"/>
        <v>2020</v>
      </c>
      <c r="M7" s="20">
        <f t="shared" si="0"/>
        <v>2021</v>
      </c>
      <c r="N7" s="20">
        <f t="shared" si="0"/>
        <v>2022</v>
      </c>
      <c r="O7" s="20">
        <f t="shared" si="0"/>
        <v>2023</v>
      </c>
      <c r="P7" s="20">
        <f t="shared" si="0"/>
        <v>2024</v>
      </c>
      <c r="Q7" s="20">
        <f t="shared" si="0"/>
        <v>2025</v>
      </c>
      <c r="R7" s="20">
        <f t="shared" si="0"/>
        <v>2026</v>
      </c>
      <c r="S7" s="20">
        <f t="shared" si="0"/>
        <v>2027</v>
      </c>
      <c r="T7" s="20">
        <f t="shared" si="0"/>
        <v>2028</v>
      </c>
      <c r="U7" s="20">
        <f t="shared" si="0"/>
        <v>2029</v>
      </c>
      <c r="V7" s="20">
        <f t="shared" si="0"/>
        <v>2030</v>
      </c>
      <c r="W7" s="20">
        <f t="shared" si="0"/>
        <v>2031</v>
      </c>
      <c r="X7" s="20">
        <f t="shared" si="0"/>
        <v>2032</v>
      </c>
      <c r="Y7" s="20">
        <f t="shared" si="0"/>
        <v>2033</v>
      </c>
      <c r="Z7" s="20">
        <f t="shared" si="0"/>
        <v>2034</v>
      </c>
      <c r="AA7" s="20">
        <f t="shared" si="0"/>
        <v>2035</v>
      </c>
      <c r="AB7" s="20">
        <f t="shared" si="0"/>
        <v>2036</v>
      </c>
      <c r="AC7" s="20">
        <f t="shared" si="0"/>
        <v>2037</v>
      </c>
      <c r="AD7" s="20">
        <f t="shared" si="0"/>
        <v>2038</v>
      </c>
      <c r="AE7" s="20">
        <f t="shared" si="0"/>
        <v>2039</v>
      </c>
      <c r="AF7" s="20">
        <f t="shared" si="0"/>
        <v>2040</v>
      </c>
      <c r="AG7" s="20">
        <f t="shared" si="0"/>
        <v>2041</v>
      </c>
      <c r="AH7" s="20">
        <f t="shared" si="0"/>
        <v>2042</v>
      </c>
      <c r="AI7" s="20">
        <f t="shared" si="0"/>
        <v>2043</v>
      </c>
      <c r="AJ7" s="20">
        <f t="shared" si="0"/>
        <v>2044</v>
      </c>
      <c r="AK7" s="20">
        <f t="shared" si="0"/>
        <v>2045</v>
      </c>
      <c r="AL7" s="20">
        <f t="shared" si="0"/>
        <v>2046</v>
      </c>
      <c r="AM7" s="20">
        <f t="shared" si="0"/>
        <v>2047</v>
      </c>
      <c r="AN7" s="20">
        <f t="shared" si="0"/>
        <v>2048</v>
      </c>
      <c r="AO7" s="20">
        <f t="shared" si="0"/>
        <v>2049</v>
      </c>
      <c r="AP7" s="20">
        <f t="shared" si="0"/>
        <v>2050</v>
      </c>
    </row>
    <row r="8" spans="1:42" x14ac:dyDescent="0.25">
      <c r="A8" s="9" t="s">
        <v>13</v>
      </c>
      <c r="B8" s="9" t="s">
        <v>20</v>
      </c>
      <c r="C8" s="9" t="s">
        <v>2</v>
      </c>
      <c r="D8" s="21">
        <f>TRA_StockTot!S70/TRA_StockTot!S45</f>
        <v>1.3175474138452936E-3</v>
      </c>
      <c r="E8" s="9">
        <v>1</v>
      </c>
      <c r="F8" s="4" t="str">
        <f>IF(D8=E8,"n/a",IF(OR(C8="battery electric vehicle",C8="natural gas vehicle",C8="plugin hybrid vehicle"),"s-curve","linear"))</f>
        <v>s-curve</v>
      </c>
      <c r="H8" s="22"/>
      <c r="I8" s="21">
        <f>D8</f>
        <v>1.3175474138452936E-3</v>
      </c>
      <c r="J8" s="9">
        <f>IF($F8="s-curve",$D8+($E8-$D8)*$I$2/(1+EXP($I$3*(COUNT($I$7:J$7)+$I$4))),TREND($D8:$E8,$D$7:$E$7,J$7))</f>
        <v>1.229001422658947E-2</v>
      </c>
      <c r="K8" s="9">
        <f>IF($F8="s-curve",$D8+($E8-$D8)*$I$2/(1+EXP($I$3*(COUNT($I$7:K$7)+$I$4))),TREND($D8:$E8,$D$7:$E$7,K$7))</f>
        <v>1.6072113619868808E-2</v>
      </c>
      <c r="L8" s="9">
        <f>IF($F8="s-curve",$D8+($E8-$D8)*$I$2/(1+EXP($I$3*(COUNT($I$7:L$7)+$I$4))),TREND($D8:$E8,$D$7:$E$7,L$7))</f>
        <v>2.1131712604412971E-2</v>
      </c>
      <c r="M8" s="9">
        <f>IF($F8="s-curve",$D8+($E8-$D8)*$I$2/(1+EXP($I$3*(COUNT($I$7:M$7)+$I$4))),TREND($D8:$E8,$D$7:$E$7,M$7))</f>
        <v>2.78794981906079E-2</v>
      </c>
      <c r="N8" s="9">
        <f>IF($F8="s-curve",$D8+($E8-$D8)*$I$2/(1+EXP($I$3*(COUNT($I$7:N$7)+$I$4))),TREND($D8:$E8,$D$7:$E$7,N$7))</f>
        <v>3.6841869958047911E-2</v>
      </c>
      <c r="O8" s="9">
        <f>IF($F8="s-curve",$D8+($E8-$D8)*$I$2/(1+EXP($I$3*(COUNT($I$7:O$7)+$I$4))),TREND($D8:$E8,$D$7:$E$7,O$7))</f>
        <v>4.8680934754857616E-2</v>
      </c>
      <c r="P8" s="9">
        <f>IF($F8="s-curve",$D8+($E8-$D8)*$I$2/(1+EXP($I$3*(COUNT($I$7:P$7)+$I$4))),TREND($D8:$E8,$D$7:$E$7,P$7))</f>
        <v>6.4207933088427746E-2</v>
      </c>
      <c r="Q8" s="9">
        <f>IF($F8="s-curve",$D8+($E8-$D8)*$I$2/(1+EXP($I$3*(COUNT($I$7:Q$7)+$I$4))),TREND($D8:$E8,$D$7:$E$7,Q$7))</f>
        <v>8.4380659936599559E-2</v>
      </c>
      <c r="R8" s="9">
        <f>IF($F8="s-curve",$D8+($E8-$D8)*$I$2/(1+EXP($I$3*(COUNT($I$7:R$7)+$I$4))),TREND($D8:$E8,$D$7:$E$7,R$7))</f>
        <v>0.11027062837483319</v>
      </c>
      <c r="S8" s="9">
        <f>IF($F8="s-curve",$D8+($E8-$D8)*$I$2/(1+EXP($I$3*(COUNT($I$7:S$7)+$I$4))),TREND($D8:$E8,$D$7:$E$7,S$7))</f>
        <v>0.14298171681062227</v>
      </c>
      <c r="T8" s="9">
        <f>IF($F8="s-curve",$D8+($E8-$D8)*$I$2/(1+EXP($I$3*(COUNT($I$7:T$7)+$I$4))),TREND($D8:$E8,$D$7:$E$7,T$7))</f>
        <v>0.1835027169430912</v>
      </c>
      <c r="U8" s="9">
        <f>IF($F8="s-curve",$D8+($E8-$D8)*$I$2/(1+EXP($I$3*(COUNT($I$7:U$7)+$I$4))),TREND($D8:$E8,$D$7:$E$7,U$7))</f>
        <v>0.23248778434195752</v>
      </c>
      <c r="V8" s="9">
        <f>IF($F8="s-curve",$D8+($E8-$D8)*$I$2/(1+EXP($I$3*(COUNT($I$7:V$7)+$I$4))),TREND($D8:$E8,$D$7:$E$7,V$7))</f>
        <v>0.28998720705355419</v>
      </c>
      <c r="W8" s="9">
        <f>IF($F8="s-curve",$D8+($E8-$D8)*$I$2/(1+EXP($I$3*(COUNT($I$7:W$7)+$I$4))),TREND($D8:$E8,$D$7:$E$7,W$7))</f>
        <v>0.35519437657070529</v>
      </c>
      <c r="X8" s="9">
        <f>IF($F8="s-curve",$D8+($E8-$D8)*$I$2/(1+EXP($I$3*(COUNT($I$7:X$7)+$I$4))),TREND($D8:$E8,$D$7:$E$7,X$7))</f>
        <v>0.42631433844076905</v>
      </c>
      <c r="Y8" s="9">
        <f>IF($F8="s-curve",$D8+($E8-$D8)*$I$2/(1+EXP($I$3*(COUNT($I$7:Y$7)+$I$4))),TREND($D8:$E8,$D$7:$E$7,Y$7))</f>
        <v>0.50065877370692269</v>
      </c>
      <c r="Z8" s="9">
        <f>IF($F8="s-curve",$D8+($E8-$D8)*$I$2/(1+EXP($I$3*(COUNT($I$7:Z$7)+$I$4))),TREND($D8:$E8,$D$7:$E$7,Z$7))</f>
        <v>0.57500320897307633</v>
      </c>
      <c r="AA8" s="9">
        <f>IF($F8="s-curve",$D8+($E8-$D8)*$I$2/(1+EXP($I$3*(COUNT($I$7:AA$7)+$I$4))),TREND($D8:$E8,$D$7:$E$7,AA$7))</f>
        <v>0.64612317084313997</v>
      </c>
      <c r="AB8" s="9">
        <f>IF($F8="s-curve",$D8+($E8-$D8)*$I$2/(1+EXP($I$3*(COUNT($I$7:AB$7)+$I$4))),TREND($D8:$E8,$D$7:$E$7,AB$7))</f>
        <v>0.71133034036029097</v>
      </c>
      <c r="AC8" s="9">
        <f>IF($F8="s-curve",$D8+($E8-$D8)*$I$2/(1+EXP($I$3*(COUNT($I$7:AC$7)+$I$4))),TREND($D8:$E8,$D$7:$E$7,AC$7))</f>
        <v>0.76882976307188777</v>
      </c>
      <c r="AD8" s="9">
        <f>IF($F8="s-curve",$D8+($E8-$D8)*$I$2/(1+EXP($I$3*(COUNT($I$7:AD$7)+$I$4))),TREND($D8:$E8,$D$7:$E$7,AD$7))</f>
        <v>0.81781483047075409</v>
      </c>
      <c r="AE8" s="9">
        <f>IF($F8="s-curve",$D8+($E8-$D8)*$I$2/(1+EXP($I$3*(COUNT($I$7:AE$7)+$I$4))),TREND($D8:$E8,$D$7:$E$7,AE$7))</f>
        <v>0.85833583060322316</v>
      </c>
      <c r="AF8" s="9">
        <f>IF($F8="s-curve",$D8+($E8-$D8)*$I$2/(1+EXP($I$3*(COUNT($I$7:AF$7)+$I$4))),TREND($D8:$E8,$D$7:$E$7,AF$7))</f>
        <v>0.89104691903901212</v>
      </c>
      <c r="AG8" s="9">
        <f>IF($F8="s-curve",$D8+($E8-$D8)*$I$2/(1+EXP($I$3*(COUNT($I$7:AG$7)+$I$4))),TREND($D8:$E8,$D$7:$E$7,AG$7))</f>
        <v>0.91693688747724578</v>
      </c>
      <c r="AH8" s="9">
        <f>IF($F8="s-curve",$D8+($E8-$D8)*$I$2/(1+EXP($I$3*(COUNT($I$7:AH$7)+$I$4))),TREND($D8:$E8,$D$7:$E$7,AH$7))</f>
        <v>0.93710961432541762</v>
      </c>
      <c r="AI8" s="9">
        <f>IF($F8="s-curve",$D8+($E8-$D8)*$I$2/(1+EXP($I$3*(COUNT($I$7:AI$7)+$I$4))),TREND($D8:$E8,$D$7:$E$7,AI$7))</f>
        <v>0.9526366126589878</v>
      </c>
      <c r="AJ8" s="9">
        <f>IF($F8="s-curve",$D8+($E8-$D8)*$I$2/(1+EXP($I$3*(COUNT($I$7:AJ$7)+$I$4))),TREND($D8:$E8,$D$7:$E$7,AJ$7))</f>
        <v>0.96447567745579743</v>
      </c>
      <c r="AK8" s="9">
        <f>IF($F8="s-curve",$D8+($E8-$D8)*$I$2/(1+EXP($I$3*(COUNT($I$7:AK$7)+$I$4))),TREND($D8:$E8,$D$7:$E$7,AK$7))</f>
        <v>0.97343804922323729</v>
      </c>
      <c r="AL8" s="9">
        <f>IF($F8="s-curve",$D8+($E8-$D8)*$I$2/(1+EXP($I$3*(COUNT($I$7:AL$7)+$I$4))),TREND($D8:$E8,$D$7:$E$7,AL$7))</f>
        <v>0.98018583480943233</v>
      </c>
      <c r="AM8" s="9">
        <f>IF($F8="s-curve",$D8+($E8-$D8)*$I$2/(1+EXP($I$3*(COUNT($I$7:AM$7)+$I$4))),TREND($D8:$E8,$D$7:$E$7,AM$7))</f>
        <v>0.98524543379397644</v>
      </c>
      <c r="AN8" s="9">
        <f>IF($F8="s-curve",$D8+($E8-$D8)*$I$2/(1+EXP($I$3*(COUNT($I$7:AN$7)+$I$4))),TREND($D8:$E8,$D$7:$E$7,AN$7))</f>
        <v>0.98902753318725589</v>
      </c>
      <c r="AO8" s="9">
        <f>IF($F8="s-curve",$D8+($E8-$D8)*$I$2/(1+EXP($I$3*(COUNT($I$7:AO$7)+$I$4))),TREND($D8:$E8,$D$7:$E$7,AO$7))</f>
        <v>0.99184818342135328</v>
      </c>
      <c r="AP8" s="9">
        <f>IF($F8="s-curve",$D8+($E8-$D8)*$I$2/(1+EXP($I$3*(COUNT($I$7:AP$7)+$I$4))),TREND($D8:$E8,$D$7:$E$7,AP$7))</f>
        <v>0.99394818258419948</v>
      </c>
    </row>
    <row r="9" spans="1:42" x14ac:dyDescent="0.25">
      <c r="C9" s="9" t="s">
        <v>3</v>
      </c>
      <c r="D9" s="21">
        <f>TRA_StockTot!S49/TRA_StockTot!S45</f>
        <v>5.3294941658483435E-3</v>
      </c>
      <c r="E9" s="21">
        <f>TRA_StockTot!AZ49/TRA_StockTot!AZ45*Assumptions!$A$11</f>
        <v>7.5547001835871971E-2</v>
      </c>
      <c r="F9" s="4" t="str">
        <f t="shared" ref="F9:F82" si="1">IF(D9=E9,"n/a",IF(OR(C9="battery electric vehicle",C9="natural gas vehicle",C9="plugin hybrid vehicle"),"s-curve","linear"))</f>
        <v>s-curve</v>
      </c>
      <c r="H9" s="22"/>
      <c r="I9" s="21">
        <f t="shared" ref="I9:I12" si="2">D9</f>
        <v>5.3294941658483435E-3</v>
      </c>
      <c r="J9" s="9">
        <f>IF($F9="s-curve",$D9+($E9-$D9)*$I$2/(1+EXP($I$3*(COUNT($I$7:J$7)+$I$4))),TREND($D9:$E9,$D$7:$E$7,J$7))</f>
        <v>6.1009698942821296E-3</v>
      </c>
      <c r="K9" s="9">
        <f>IF($F9="s-curve",$D9+($E9-$D9)*$I$2/(1+EXP($I$3*(COUNT($I$7:K$7)+$I$4))),TREND($D9:$E9,$D$7:$E$7,K$7))</f>
        <v>6.3668898495879162E-3</v>
      </c>
      <c r="L9" s="9">
        <f>IF($F9="s-curve",$D9+($E9-$D9)*$I$2/(1+EXP($I$3*(COUNT($I$7:L$7)+$I$4))),TREND($D9:$E9,$D$7:$E$7,L$7))</f>
        <v>6.722630985906545E-3</v>
      </c>
      <c r="M9" s="9">
        <f>IF($F9="s-curve",$D9+($E9-$D9)*$I$2/(1+EXP($I$3*(COUNT($I$7:M$7)+$I$4))),TREND($D9:$E9,$D$7:$E$7,M$7))</f>
        <v>7.1970687663314914E-3</v>
      </c>
      <c r="N9" s="9">
        <f>IF($F9="s-curve",$D9+($E9-$D9)*$I$2/(1+EXP($I$3*(COUNT($I$7:N$7)+$I$4))),TREND($D9:$E9,$D$7:$E$7,N$7))</f>
        <v>7.8272144214315362E-3</v>
      </c>
      <c r="O9" s="9">
        <f>IF($F9="s-curve",$D9+($E9-$D9)*$I$2/(1+EXP($I$3*(COUNT($I$7:O$7)+$I$4))),TREND($D9:$E9,$D$7:$E$7,O$7))</f>
        <v>8.6596207794517079E-3</v>
      </c>
      <c r="P9" s="9">
        <f>IF($F9="s-curve",$D9+($E9-$D9)*$I$2/(1+EXP($I$3*(COUNT($I$7:P$7)+$I$4))),TREND($D9:$E9,$D$7:$E$7,P$7))</f>
        <v>9.7513262777876239E-3</v>
      </c>
      <c r="Q9" s="9">
        <f>IF($F9="s-curve",$D9+($E9-$D9)*$I$2/(1+EXP($I$3*(COUNT($I$7:Q$7)+$I$4))),TREND($D9:$E9,$D$7:$E$7,Q$7))</f>
        <v>1.1169673619846885E-2</v>
      </c>
      <c r="R9" s="9">
        <f>IF($F9="s-curve",$D9+($E9-$D9)*$I$2/(1+EXP($I$3*(COUNT($I$7:R$7)+$I$4))),TREND($D9:$E9,$D$7:$E$7,R$7))</f>
        <v>1.2990001044926491E-2</v>
      </c>
      <c r="S9" s="9">
        <f>IF($F9="s-curve",$D9+($E9-$D9)*$I$2/(1+EXP($I$3*(COUNT($I$7:S$7)+$I$4))),TREND($D9:$E9,$D$7:$E$7,S$7))</f>
        <v>1.5289922403499367E-2</v>
      </c>
      <c r="T9" s="9">
        <f>IF($F9="s-curve",$D9+($E9-$D9)*$I$2/(1+EXP($I$3*(COUNT($I$7:T$7)+$I$4))),TREND($D9:$E9,$D$7:$E$7,T$7))</f>
        <v>1.8138959782929249E-2</v>
      </c>
      <c r="U9" s="9">
        <f>IF($F9="s-curve",$D9+($E9-$D9)*$I$2/(1+EXP($I$3*(COUNT($I$7:U$7)+$I$4))),TREND($D9:$E9,$D$7:$E$7,U$7))</f>
        <v>2.1583106955926454E-2</v>
      </c>
      <c r="V9" s="9">
        <f>IF($F9="s-curve",$D9+($E9-$D9)*$I$2/(1+EXP($I$3*(COUNT($I$7:V$7)+$I$4))),TREND($D9:$E9,$D$7:$E$7,V$7))</f>
        <v>2.5625899682301275E-2</v>
      </c>
      <c r="W9" s="9">
        <f>IF($F9="s-curve",$D9+($E9-$D9)*$I$2/(1+EXP($I$3*(COUNT($I$7:W$7)+$I$4))),TREND($D9:$E9,$D$7:$E$7,W$7))</f>
        <v>3.0210625201263053E-2</v>
      </c>
      <c r="X9" s="9">
        <f>IF($F9="s-curve",$D9+($E9-$D9)*$I$2/(1+EXP($I$3*(COUNT($I$7:X$7)+$I$4))),TREND($D9:$E9,$D$7:$E$7,X$7))</f>
        <v>3.521108000566163E-2</v>
      </c>
      <c r="Y9" s="9">
        <f>IF($F9="s-curve",$D9+($E9-$D9)*$I$2/(1+EXP($I$3*(COUNT($I$7:Y$7)+$I$4))),TREND($D9:$E9,$D$7:$E$7,Y$7))</f>
        <v>4.0438248000860162E-2</v>
      </c>
      <c r="Z9" s="9">
        <f>IF($F9="s-curve",$D9+($E9-$D9)*$I$2/(1+EXP($I$3*(COUNT($I$7:Z$7)+$I$4))),TREND($D9:$E9,$D$7:$E$7,Z$7))</f>
        <v>4.5665415996058695E-2</v>
      </c>
      <c r="AA9" s="9">
        <f>IF($F9="s-curve",$D9+($E9-$D9)*$I$2/(1+EXP($I$3*(COUNT($I$7:AA$7)+$I$4))),TREND($D9:$E9,$D$7:$E$7,AA$7))</f>
        <v>5.0665870800457265E-2</v>
      </c>
      <c r="AB9" s="9">
        <f>IF($F9="s-curve",$D9+($E9-$D9)*$I$2/(1+EXP($I$3*(COUNT($I$7:AB$7)+$I$4))),TREND($D9:$E9,$D$7:$E$7,AB$7))</f>
        <v>5.5250596319419046E-2</v>
      </c>
      <c r="AC9" s="9">
        <f>IF($F9="s-curve",$D9+($E9-$D9)*$I$2/(1+EXP($I$3*(COUNT($I$7:AC$7)+$I$4))),TREND($D9:$E9,$D$7:$E$7,AC$7))</f>
        <v>5.9293389045793864E-2</v>
      </c>
      <c r="AD9" s="9">
        <f>IF($F9="s-curve",$D9+($E9-$D9)*$I$2/(1+EXP($I$3*(COUNT($I$7:AD$7)+$I$4))),TREND($D9:$E9,$D$7:$E$7,AD$7))</f>
        <v>6.2737536218791065E-2</v>
      </c>
      <c r="AE9" s="9">
        <f>IF($F9="s-curve",$D9+($E9-$D9)*$I$2/(1+EXP($I$3*(COUNT($I$7:AE$7)+$I$4))),TREND($D9:$E9,$D$7:$E$7,AE$7))</f>
        <v>6.5586573598220954E-2</v>
      </c>
      <c r="AF9" s="9">
        <f>IF($F9="s-curve",$D9+($E9-$D9)*$I$2/(1+EXP($I$3*(COUNT($I$7:AF$7)+$I$4))),TREND($D9:$E9,$D$7:$E$7,AF$7))</f>
        <v>6.788649495679383E-2</v>
      </c>
      <c r="AG9" s="9">
        <f>IF($F9="s-curve",$D9+($E9-$D9)*$I$2/(1+EXP($I$3*(COUNT($I$7:AG$7)+$I$4))),TREND($D9:$E9,$D$7:$E$7,AG$7))</f>
        <v>6.9706822381873437E-2</v>
      </c>
      <c r="AH9" s="9">
        <f>IF($F9="s-curve",$D9+($E9-$D9)*$I$2/(1+EXP($I$3*(COUNT($I$7:AH$7)+$I$4))),TREND($D9:$E9,$D$7:$E$7,AH$7))</f>
        <v>7.1125169723932694E-2</v>
      </c>
      <c r="AI9" s="9">
        <f>IF($F9="s-curve",$D9+($E9-$D9)*$I$2/(1+EXP($I$3*(COUNT($I$7:AI$7)+$I$4))),TREND($D9:$E9,$D$7:$E$7,AI$7))</f>
        <v>7.221687522226862E-2</v>
      </c>
      <c r="AJ9" s="9">
        <f>IF($F9="s-curve",$D9+($E9-$D9)*$I$2/(1+EXP($I$3*(COUNT($I$7:AJ$7)+$I$4))),TREND($D9:$E9,$D$7:$E$7,AJ$7))</f>
        <v>7.3049281580288783E-2</v>
      </c>
      <c r="AK9" s="9">
        <f>IF($F9="s-curve",$D9+($E9-$D9)*$I$2/(1+EXP($I$3*(COUNT($I$7:AK$7)+$I$4))),TREND($D9:$E9,$D$7:$E$7,AK$7))</f>
        <v>7.3679427235388825E-2</v>
      </c>
      <c r="AL9" s="9">
        <f>IF($F9="s-curve",$D9+($E9-$D9)*$I$2/(1+EXP($I$3*(COUNT($I$7:AL$7)+$I$4))),TREND($D9:$E9,$D$7:$E$7,AL$7))</f>
        <v>7.415386501581378E-2</v>
      </c>
      <c r="AM9" s="9">
        <f>IF($F9="s-curve",$D9+($E9-$D9)*$I$2/(1+EXP($I$3*(COUNT($I$7:AM$7)+$I$4))),TREND($D9:$E9,$D$7:$E$7,AM$7))</f>
        <v>7.4509606152132396E-2</v>
      </c>
      <c r="AN9" s="9">
        <f>IF($F9="s-curve",$D9+($E9-$D9)*$I$2/(1+EXP($I$3*(COUNT($I$7:AN$7)+$I$4))),TREND($D9:$E9,$D$7:$E$7,AN$7))</f>
        <v>7.4775526107438192E-2</v>
      </c>
      <c r="AO9" s="9">
        <f>IF($F9="s-curve",$D9+($E9-$D9)*$I$2/(1+EXP($I$3*(COUNT($I$7:AO$7)+$I$4))),TREND($D9:$E9,$D$7:$E$7,AO$7))</f>
        <v>7.4973846433317851E-2</v>
      </c>
      <c r="AP9" s="9">
        <f>IF($F9="s-curve",$D9+($E9-$D9)*$I$2/(1+EXP($I$3*(COUNT($I$7:AP$7)+$I$4))),TREND($D9:$E9,$D$7:$E$7,AP$7))</f>
        <v>7.5121497678157831E-2</v>
      </c>
    </row>
    <row r="10" spans="1:42" x14ac:dyDescent="0.25">
      <c r="C10" s="9" t="s">
        <v>4</v>
      </c>
      <c r="D10" s="9">
        <v>1</v>
      </c>
      <c r="E10" s="9">
        <v>1</v>
      </c>
      <c r="F10" s="4" t="str">
        <f t="shared" si="1"/>
        <v>n/a</v>
      </c>
      <c r="H10" s="22"/>
      <c r="I10" s="21">
        <f t="shared" si="2"/>
        <v>1</v>
      </c>
      <c r="J10" s="9">
        <f>IF($F10="s-curve",$D10+($E10-$D10)*$I$2/(1+EXP($I$3*(COUNT($I$7:J$7)+$I$4))),TREND($D10:$E10,$D$7:$E$7,J$7))</f>
        <v>1</v>
      </c>
      <c r="K10" s="9">
        <f>IF($F10="s-curve",$D10+($E10-$D10)*$I$2/(1+EXP($I$3*(COUNT($I$7:K$7)+$I$4))),TREND($D10:$E10,$D$7:$E$7,K$7))</f>
        <v>1</v>
      </c>
      <c r="L10" s="9">
        <f>IF($F10="s-curve",$D10+($E10-$D10)*$I$2/(1+EXP($I$3*(COUNT($I$7:L$7)+$I$4))),TREND($D10:$E10,$D$7:$E$7,L$7))</f>
        <v>1</v>
      </c>
      <c r="M10" s="9">
        <f>IF($F10="s-curve",$D10+($E10-$D10)*$I$2/(1+EXP($I$3*(COUNT($I$7:M$7)+$I$4))),TREND($D10:$E10,$D$7:$E$7,M$7))</f>
        <v>1</v>
      </c>
      <c r="N10" s="9">
        <f>IF($F10="s-curve",$D10+($E10-$D10)*$I$2/(1+EXP($I$3*(COUNT($I$7:N$7)+$I$4))),TREND($D10:$E10,$D$7:$E$7,N$7))</f>
        <v>1</v>
      </c>
      <c r="O10" s="9">
        <f>IF($F10="s-curve",$D10+($E10-$D10)*$I$2/(1+EXP($I$3*(COUNT($I$7:O$7)+$I$4))),TREND($D10:$E10,$D$7:$E$7,O$7))</f>
        <v>1</v>
      </c>
      <c r="P10" s="9">
        <f>IF($F10="s-curve",$D10+($E10-$D10)*$I$2/(1+EXP($I$3*(COUNT($I$7:P$7)+$I$4))),TREND($D10:$E10,$D$7:$E$7,P$7))</f>
        <v>1</v>
      </c>
      <c r="Q10" s="9">
        <f>IF($F10="s-curve",$D10+($E10-$D10)*$I$2/(1+EXP($I$3*(COUNT($I$7:Q$7)+$I$4))),TREND($D10:$E10,$D$7:$E$7,Q$7))</f>
        <v>1</v>
      </c>
      <c r="R10" s="9">
        <f>IF($F10="s-curve",$D10+($E10-$D10)*$I$2/(1+EXP($I$3*(COUNT($I$7:R$7)+$I$4))),TREND($D10:$E10,$D$7:$E$7,R$7))</f>
        <v>1</v>
      </c>
      <c r="S10" s="9">
        <f>IF($F10="s-curve",$D10+($E10-$D10)*$I$2/(1+EXP($I$3*(COUNT($I$7:S$7)+$I$4))),TREND($D10:$E10,$D$7:$E$7,S$7))</f>
        <v>1</v>
      </c>
      <c r="T10" s="9">
        <f>IF($F10="s-curve",$D10+($E10-$D10)*$I$2/(1+EXP($I$3*(COUNT($I$7:T$7)+$I$4))),TREND($D10:$E10,$D$7:$E$7,T$7))</f>
        <v>1</v>
      </c>
      <c r="U10" s="9">
        <f>IF($F10="s-curve",$D10+($E10-$D10)*$I$2/(1+EXP($I$3*(COUNT($I$7:U$7)+$I$4))),TREND($D10:$E10,$D$7:$E$7,U$7))</f>
        <v>1</v>
      </c>
      <c r="V10" s="9">
        <f>IF($F10="s-curve",$D10+($E10-$D10)*$I$2/(1+EXP($I$3*(COUNT($I$7:V$7)+$I$4))),TREND($D10:$E10,$D$7:$E$7,V$7))</f>
        <v>1</v>
      </c>
      <c r="W10" s="9">
        <f>IF($F10="s-curve",$D10+($E10-$D10)*$I$2/(1+EXP($I$3*(COUNT($I$7:W$7)+$I$4))),TREND($D10:$E10,$D$7:$E$7,W$7))</f>
        <v>1</v>
      </c>
      <c r="X10" s="9">
        <f>IF($F10="s-curve",$D10+($E10-$D10)*$I$2/(1+EXP($I$3*(COUNT($I$7:X$7)+$I$4))),TREND($D10:$E10,$D$7:$E$7,X$7))</f>
        <v>1</v>
      </c>
      <c r="Y10" s="9">
        <f>IF($F10="s-curve",$D10+($E10-$D10)*$I$2/(1+EXP($I$3*(COUNT($I$7:Y$7)+$I$4))),TREND($D10:$E10,$D$7:$E$7,Y$7))</f>
        <v>1</v>
      </c>
      <c r="Z10" s="9">
        <f>IF($F10="s-curve",$D10+($E10-$D10)*$I$2/(1+EXP($I$3*(COUNT($I$7:Z$7)+$I$4))),TREND($D10:$E10,$D$7:$E$7,Z$7))</f>
        <v>1</v>
      </c>
      <c r="AA10" s="9">
        <f>IF($F10="s-curve",$D10+($E10-$D10)*$I$2/(1+EXP($I$3*(COUNT($I$7:AA$7)+$I$4))),TREND($D10:$E10,$D$7:$E$7,AA$7))</f>
        <v>1</v>
      </c>
      <c r="AB10" s="9">
        <f>IF($F10="s-curve",$D10+($E10-$D10)*$I$2/(1+EXP($I$3*(COUNT($I$7:AB$7)+$I$4))),TREND($D10:$E10,$D$7:$E$7,AB$7))</f>
        <v>1</v>
      </c>
      <c r="AC10" s="9">
        <f>IF($F10="s-curve",$D10+($E10-$D10)*$I$2/(1+EXP($I$3*(COUNT($I$7:AC$7)+$I$4))),TREND($D10:$E10,$D$7:$E$7,AC$7))</f>
        <v>1</v>
      </c>
      <c r="AD10" s="9">
        <f>IF($F10="s-curve",$D10+($E10-$D10)*$I$2/(1+EXP($I$3*(COUNT($I$7:AD$7)+$I$4))),TREND($D10:$E10,$D$7:$E$7,AD$7))</f>
        <v>1</v>
      </c>
      <c r="AE10" s="9">
        <f>IF($F10="s-curve",$D10+($E10-$D10)*$I$2/(1+EXP($I$3*(COUNT($I$7:AE$7)+$I$4))),TREND($D10:$E10,$D$7:$E$7,AE$7))</f>
        <v>1</v>
      </c>
      <c r="AF10" s="9">
        <f>IF($F10="s-curve",$D10+($E10-$D10)*$I$2/(1+EXP($I$3*(COUNT($I$7:AF$7)+$I$4))),TREND($D10:$E10,$D$7:$E$7,AF$7))</f>
        <v>1</v>
      </c>
      <c r="AG10" s="9">
        <f>IF($F10="s-curve",$D10+($E10-$D10)*$I$2/(1+EXP($I$3*(COUNT($I$7:AG$7)+$I$4))),TREND($D10:$E10,$D$7:$E$7,AG$7))</f>
        <v>1</v>
      </c>
      <c r="AH10" s="9">
        <f>IF($F10="s-curve",$D10+($E10-$D10)*$I$2/(1+EXP($I$3*(COUNT($I$7:AH$7)+$I$4))),TREND($D10:$E10,$D$7:$E$7,AH$7))</f>
        <v>1</v>
      </c>
      <c r="AI10" s="9">
        <f>IF($F10="s-curve",$D10+($E10-$D10)*$I$2/(1+EXP($I$3*(COUNT($I$7:AI$7)+$I$4))),TREND($D10:$E10,$D$7:$E$7,AI$7))</f>
        <v>1</v>
      </c>
      <c r="AJ10" s="9">
        <f>IF($F10="s-curve",$D10+($E10-$D10)*$I$2/(1+EXP($I$3*(COUNT($I$7:AJ$7)+$I$4))),TREND($D10:$E10,$D$7:$E$7,AJ$7))</f>
        <v>1</v>
      </c>
      <c r="AK10" s="9">
        <f>IF($F10="s-curve",$D10+($E10-$D10)*$I$2/(1+EXP($I$3*(COUNT($I$7:AK$7)+$I$4))),TREND($D10:$E10,$D$7:$E$7,AK$7))</f>
        <v>1</v>
      </c>
      <c r="AL10" s="9">
        <f>IF($F10="s-curve",$D10+($E10-$D10)*$I$2/(1+EXP($I$3*(COUNT($I$7:AL$7)+$I$4))),TREND($D10:$E10,$D$7:$E$7,AL$7))</f>
        <v>1</v>
      </c>
      <c r="AM10" s="9">
        <f>IF($F10="s-curve",$D10+($E10-$D10)*$I$2/(1+EXP($I$3*(COUNT($I$7:AM$7)+$I$4))),TREND($D10:$E10,$D$7:$E$7,AM$7))</f>
        <v>1</v>
      </c>
      <c r="AN10" s="9">
        <f>IF($F10="s-curve",$D10+($E10-$D10)*$I$2/(1+EXP($I$3*(COUNT($I$7:AN$7)+$I$4))),TREND($D10:$E10,$D$7:$E$7,AN$7))</f>
        <v>1</v>
      </c>
      <c r="AO10" s="9">
        <f>IF($F10="s-curve",$D10+($E10-$D10)*$I$2/(1+EXP($I$3*(COUNT($I$7:AO$7)+$I$4))),TREND($D10:$E10,$D$7:$E$7,AO$7))</f>
        <v>1</v>
      </c>
      <c r="AP10" s="9">
        <f>IF($F10="s-curve",$D10+($E10-$D10)*$I$2/(1+EXP($I$3*(COUNT($I$7:AP$7)+$I$4))),TREND($D10:$E10,$D$7:$E$7,AP$7))</f>
        <v>1</v>
      </c>
    </row>
    <row r="11" spans="1:42" x14ac:dyDescent="0.25">
      <c r="C11" s="9" t="s">
        <v>5</v>
      </c>
      <c r="D11" s="21">
        <f>TRA_StockTot!S51/TRA_StockTot!S45</f>
        <v>0.42393503970409929</v>
      </c>
      <c r="E11" s="21">
        <f>TRA_StockTot!AZ51/TRA_StockTot!AZ45</f>
        <v>0.21941958396730821</v>
      </c>
      <c r="F11" s="4" t="str">
        <f t="shared" si="1"/>
        <v>linear</v>
      </c>
      <c r="H11" s="22"/>
      <c r="I11" s="21">
        <f t="shared" si="2"/>
        <v>0.42393503970409929</v>
      </c>
      <c r="J11" s="9">
        <f>IF($F11="s-curve",$D11+($E11-$D11)*$I$2/(1+EXP($I$3*(COUNT($I$7:J$7)+$I$4))),TREND($D11:$E11,$D$7:$E$7,J$7))</f>
        <v>0.41773760165146889</v>
      </c>
      <c r="K11" s="9">
        <f>IF($F11="s-curve",$D11+($E11-$D11)*$I$2/(1+EXP($I$3*(COUNT($I$7:K$7)+$I$4))),TREND($D11:$E11,$D$7:$E$7,K$7))</f>
        <v>0.41154016359883983</v>
      </c>
      <c r="L11" s="9">
        <f>IF($F11="s-curve",$D11+($E11-$D11)*$I$2/(1+EXP($I$3*(COUNT($I$7:L$7)+$I$4))),TREND($D11:$E11,$D$7:$E$7,L$7))</f>
        <v>0.40534272554620898</v>
      </c>
      <c r="M11" s="9">
        <f>IF($F11="s-curve",$D11+($E11-$D11)*$I$2/(1+EXP($I$3*(COUNT($I$7:M$7)+$I$4))),TREND($D11:$E11,$D$7:$E$7,M$7))</f>
        <v>0.39914528749357991</v>
      </c>
      <c r="N11" s="9">
        <f>IF($F11="s-curve",$D11+($E11-$D11)*$I$2/(1+EXP($I$3*(COUNT($I$7:N$7)+$I$4))),TREND($D11:$E11,$D$7:$E$7,N$7))</f>
        <v>0.39294784944094907</v>
      </c>
      <c r="O11" s="9">
        <f>IF($F11="s-curve",$D11+($E11-$D11)*$I$2/(1+EXP($I$3*(COUNT($I$7:O$7)+$I$4))),TREND($D11:$E11,$D$7:$E$7,O$7))</f>
        <v>0.38675041138832</v>
      </c>
      <c r="P11" s="9">
        <f>IF($F11="s-curve",$D11+($E11-$D11)*$I$2/(1+EXP($I$3*(COUNT($I$7:P$7)+$I$4))),TREND($D11:$E11,$D$7:$E$7,P$7))</f>
        <v>0.38055297333568916</v>
      </c>
      <c r="Q11" s="9">
        <f>IF($F11="s-curve",$D11+($E11-$D11)*$I$2/(1+EXP($I$3*(COUNT($I$7:Q$7)+$I$4))),TREND($D11:$E11,$D$7:$E$7,Q$7))</f>
        <v>0.37435553528306009</v>
      </c>
      <c r="R11" s="9">
        <f>IF($F11="s-curve",$D11+($E11-$D11)*$I$2/(1+EXP($I$3*(COUNT($I$7:R$7)+$I$4))),TREND($D11:$E11,$D$7:$E$7,R$7))</f>
        <v>0.36815809723042925</v>
      </c>
      <c r="S11" s="9">
        <f>IF($F11="s-curve",$D11+($E11-$D11)*$I$2/(1+EXP($I$3*(COUNT($I$7:S$7)+$I$4))),TREND($D11:$E11,$D$7:$E$7,S$7))</f>
        <v>0.36196065917779841</v>
      </c>
      <c r="T11" s="9">
        <f>IF($F11="s-curve",$D11+($E11-$D11)*$I$2/(1+EXP($I$3*(COUNT($I$7:T$7)+$I$4))),TREND($D11:$E11,$D$7:$E$7,T$7))</f>
        <v>0.35576322112516934</v>
      </c>
      <c r="U11" s="9">
        <f>IF($F11="s-curve",$D11+($E11-$D11)*$I$2/(1+EXP($I$3*(COUNT($I$7:U$7)+$I$4))),TREND($D11:$E11,$D$7:$E$7,U$7))</f>
        <v>0.34956578307253849</v>
      </c>
      <c r="V11" s="9">
        <f>IF($F11="s-curve",$D11+($E11-$D11)*$I$2/(1+EXP($I$3*(COUNT($I$7:V$7)+$I$4))),TREND($D11:$E11,$D$7:$E$7,V$7))</f>
        <v>0.34336834501990943</v>
      </c>
      <c r="W11" s="9">
        <f>IF($F11="s-curve",$D11+($E11-$D11)*$I$2/(1+EXP($I$3*(COUNT($I$7:W$7)+$I$4))),TREND($D11:$E11,$D$7:$E$7,W$7))</f>
        <v>0.33717090696727858</v>
      </c>
      <c r="X11" s="9">
        <f>IF($F11="s-curve",$D11+($E11-$D11)*$I$2/(1+EXP($I$3*(COUNT($I$7:X$7)+$I$4))),TREND($D11:$E11,$D$7:$E$7,X$7))</f>
        <v>0.33097346891464952</v>
      </c>
      <c r="Y11" s="9">
        <f>IF($F11="s-curve",$D11+($E11-$D11)*$I$2/(1+EXP($I$3*(COUNT($I$7:Y$7)+$I$4))),TREND($D11:$E11,$D$7:$E$7,Y$7))</f>
        <v>0.32477603086201867</v>
      </c>
      <c r="Z11" s="9">
        <f>IF($F11="s-curve",$D11+($E11-$D11)*$I$2/(1+EXP($I$3*(COUNT($I$7:Z$7)+$I$4))),TREND($D11:$E11,$D$7:$E$7,Z$7))</f>
        <v>0.3185785928093896</v>
      </c>
      <c r="AA11" s="9">
        <f>IF($F11="s-curve",$D11+($E11-$D11)*$I$2/(1+EXP($I$3*(COUNT($I$7:AA$7)+$I$4))),TREND($D11:$E11,$D$7:$E$7,AA$7))</f>
        <v>0.31238115475675876</v>
      </c>
      <c r="AB11" s="9">
        <f>IF($F11="s-curve",$D11+($E11-$D11)*$I$2/(1+EXP($I$3*(COUNT($I$7:AB$7)+$I$4))),TREND($D11:$E11,$D$7:$E$7,AB$7))</f>
        <v>0.30618371670412969</v>
      </c>
      <c r="AC11" s="9">
        <f>IF($F11="s-curve",$D11+($E11-$D11)*$I$2/(1+EXP($I$3*(COUNT($I$7:AC$7)+$I$4))),TREND($D11:$E11,$D$7:$E$7,AC$7))</f>
        <v>0.29998627865149885</v>
      </c>
      <c r="AD11" s="9">
        <f>IF($F11="s-curve",$D11+($E11-$D11)*$I$2/(1+EXP($I$3*(COUNT($I$7:AD$7)+$I$4))),TREND($D11:$E11,$D$7:$E$7,AD$7))</f>
        <v>0.29378884059886801</v>
      </c>
      <c r="AE11" s="9">
        <f>IF($F11="s-curve",$D11+($E11-$D11)*$I$2/(1+EXP($I$3*(COUNT($I$7:AE$7)+$I$4))),TREND($D11:$E11,$D$7:$E$7,AE$7))</f>
        <v>0.28759140254623894</v>
      </c>
      <c r="AF11" s="9">
        <f>IF($F11="s-curve",$D11+($E11-$D11)*$I$2/(1+EXP($I$3*(COUNT($I$7:AF$7)+$I$4))),TREND($D11:$E11,$D$7:$E$7,AF$7))</f>
        <v>0.2813939644936081</v>
      </c>
      <c r="AG11" s="9">
        <f>IF($F11="s-curve",$D11+($E11-$D11)*$I$2/(1+EXP($I$3*(COUNT($I$7:AG$7)+$I$4))),TREND($D11:$E11,$D$7:$E$7,AG$7))</f>
        <v>0.27519652644097903</v>
      </c>
      <c r="AH11" s="9">
        <f>IF($F11="s-curve",$D11+($E11-$D11)*$I$2/(1+EXP($I$3*(COUNT($I$7:AH$7)+$I$4))),TREND($D11:$E11,$D$7:$E$7,AH$7))</f>
        <v>0.26899908838834818</v>
      </c>
      <c r="AI11" s="9">
        <f>IF($F11="s-curve",$D11+($E11-$D11)*$I$2/(1+EXP($I$3*(COUNT($I$7:AI$7)+$I$4))),TREND($D11:$E11,$D$7:$E$7,AI$7))</f>
        <v>0.26280165033571912</v>
      </c>
      <c r="AJ11" s="9">
        <f>IF($F11="s-curve",$D11+($E11-$D11)*$I$2/(1+EXP($I$3*(COUNT($I$7:AJ$7)+$I$4))),TREND($D11:$E11,$D$7:$E$7,AJ$7))</f>
        <v>0.25660421228308827</v>
      </c>
      <c r="AK11" s="9">
        <f>IF($F11="s-curve",$D11+($E11-$D11)*$I$2/(1+EXP($I$3*(COUNT($I$7:AK$7)+$I$4))),TREND($D11:$E11,$D$7:$E$7,AK$7))</f>
        <v>0.25040677423045921</v>
      </c>
      <c r="AL11" s="9">
        <f>IF($F11="s-curve",$D11+($E11-$D11)*$I$2/(1+EXP($I$3*(COUNT($I$7:AL$7)+$I$4))),TREND($D11:$E11,$D$7:$E$7,AL$7))</f>
        <v>0.24420933617782836</v>
      </c>
      <c r="AM11" s="9">
        <f>IF($F11="s-curve",$D11+($E11-$D11)*$I$2/(1+EXP($I$3*(COUNT($I$7:AM$7)+$I$4))),TREND($D11:$E11,$D$7:$E$7,AM$7))</f>
        <v>0.23801189812519929</v>
      </c>
      <c r="AN11" s="9">
        <f>IF($F11="s-curve",$D11+($E11-$D11)*$I$2/(1+EXP($I$3*(COUNT($I$7:AN$7)+$I$4))),TREND($D11:$E11,$D$7:$E$7,AN$7))</f>
        <v>0.23181446007256845</v>
      </c>
      <c r="AO11" s="9">
        <f>IF($F11="s-curve",$D11+($E11-$D11)*$I$2/(1+EXP($I$3*(COUNT($I$7:AO$7)+$I$4))),TREND($D11:$E11,$D$7:$E$7,AO$7))</f>
        <v>0.22561702201993761</v>
      </c>
      <c r="AP11" s="9">
        <f>IF($F11="s-curve",$D11+($E11-$D11)*$I$2/(1+EXP($I$3*(COUNT($I$7:AP$7)+$I$4))),TREND($D11:$E11,$D$7:$E$7,AP$7))</f>
        <v>0.21941958396730854</v>
      </c>
    </row>
    <row r="12" spans="1:42" x14ac:dyDescent="0.25">
      <c r="C12" s="9" t="s">
        <v>6</v>
      </c>
      <c r="D12" s="21">
        <f>TRA_StockTot!S62/TRA_StockTot!S45</f>
        <v>1.586885914632904E-3</v>
      </c>
      <c r="E12" s="21">
        <f>TRA_StockTot!AZ62/TRA_StockTot!AZ45*Assumptions!A11</f>
        <v>0.41180206664870933</v>
      </c>
      <c r="F12" s="4" t="str">
        <f>IF(D12=E12,"n/a",IF(OR(C12="battery electric vehicle",C12="natural gas vehicle",C12="plugin hybrid vehicle",C12="hydrogen vehicle"),"s-curve","linear"))</f>
        <v>s-curve</v>
      </c>
      <c r="H12" s="22"/>
      <c r="I12" s="21">
        <f t="shared" si="2"/>
        <v>1.586885914632904E-3</v>
      </c>
      <c r="J12" s="9">
        <f>IF($F12="s-curve",$D12+($E12-$D12)*$I$2/(1+EXP($I$3*(COUNT($I$7:J$7)+$I$4))),TREND($D12:$E12,$D$7:$E$7,J$7))</f>
        <v>6.0938965715566142E-3</v>
      </c>
      <c r="K12" s="9">
        <f>IF($F12="s-curve",$D12+($E12-$D12)*$I$2/(1+EXP($I$3*(COUNT($I$7:K$7)+$I$4))),TREND($D12:$E12,$D$7:$E$7,K$7))</f>
        <v>7.6474179958598834E-3</v>
      </c>
      <c r="L12" s="9">
        <f>IF($F12="s-curve",$D12+($E12-$D12)*$I$2/(1+EXP($I$3*(COUNT($I$7:L$7)+$I$4))),TREND($D12:$E12,$D$7:$E$7,L$7))</f>
        <v>9.7256805171568421E-3</v>
      </c>
      <c r="M12" s="9">
        <f>IF($F12="s-curve",$D12+($E12-$D12)*$I$2/(1+EXP($I$3*(COUNT($I$7:M$7)+$I$4))),TREND($D12:$E12,$D$7:$E$7,M$7))</f>
        <v>1.2497376441750004E-2</v>
      </c>
      <c r="N12" s="9">
        <f>IF($F12="s-curve",$D12+($E12-$D12)*$I$2/(1+EXP($I$3*(COUNT($I$7:N$7)+$I$4))),TREND($D12:$E12,$D$7:$E$7,N$7))</f>
        <v>1.6178727751033396E-2</v>
      </c>
      <c r="O12" s="9">
        <f>IF($F12="s-curve",$D12+($E12-$D12)*$I$2/(1+EXP($I$3*(COUNT($I$7:O$7)+$I$4))),TREND($D12:$E12,$D$7:$E$7,O$7))</f>
        <v>2.1041699051639849E-2</v>
      </c>
      <c r="P12" s="9">
        <f>IF($F12="s-curve",$D12+($E12-$D12)*$I$2/(1+EXP($I$3*(COUNT($I$7:P$7)+$I$4))),TREND($D12:$E12,$D$7:$E$7,P$7))</f>
        <v>2.7419512550985074E-2</v>
      </c>
      <c r="Q12" s="9">
        <f>IF($F12="s-curve",$D12+($E12-$D12)*$I$2/(1+EXP($I$3*(COUNT($I$7:Q$7)+$I$4))),TREND($D12:$E12,$D$7:$E$7,Q$7))</f>
        <v>3.5705588639027758E-2</v>
      </c>
      <c r="R12" s="9">
        <f>IF($F12="s-curve",$D12+($E12-$D12)*$I$2/(1+EXP($I$3*(COUNT($I$7:R$7)+$I$4))),TREND($D12:$E12,$D$7:$E$7,R$7))</f>
        <v>4.6340058138904482E-2</v>
      </c>
      <c r="S12" s="9">
        <f>IF($F12="s-curve",$D12+($E12-$D12)*$I$2/(1+EXP($I$3*(COUNT($I$7:S$7)+$I$4))),TREND($D12:$E12,$D$7:$E$7,S$7))</f>
        <v>5.9776346140107718E-2</v>
      </c>
      <c r="T12" s="9">
        <f>IF($F12="s-curve",$D12+($E12-$D12)*$I$2/(1+EXP($I$3*(COUNT($I$7:T$7)+$I$4))),TREND($D12:$E12,$D$7:$E$7,T$7))</f>
        <v>7.6420605133365932E-2</v>
      </c>
      <c r="U12" s="9">
        <f>IF($F12="s-curve",$D12+($E12-$D12)*$I$2/(1+EXP($I$3*(COUNT($I$7:U$7)+$I$4))),TREND($D12:$E12,$D$7:$E$7,U$7))</f>
        <v>9.6541533687042866E-2</v>
      </c>
      <c r="V12" s="9">
        <f>IF($F12="s-curve",$D12+($E12-$D12)*$I$2/(1+EXP($I$3*(COUNT($I$7:V$7)+$I$4))),TREND($D12:$E12,$D$7:$E$7,V$7))</f>
        <v>0.1201597879365916</v>
      </c>
      <c r="W12" s="9">
        <f>IF($F12="s-curve",$D12+($E12-$D12)*$I$2/(1+EXP($I$3*(COUNT($I$7:W$7)+$I$4))),TREND($D12:$E12,$D$7:$E$7,W$7))</f>
        <v>0.14694404829819846</v>
      </c>
      <c r="X12" s="9">
        <f>IF($F12="s-curve",$D12+($E12-$D12)*$I$2/(1+EXP($I$3*(COUNT($I$7:X$7)+$I$4))),TREND($D12:$E12,$D$7:$E$7,X$7))</f>
        <v>0.17615702579347689</v>
      </c>
      <c r="Y12" s="9">
        <f>IF($F12="s-curve",$D12+($E12-$D12)*$I$2/(1+EXP($I$3*(COUNT($I$7:Y$7)+$I$4))),TREND($D12:$E12,$D$7:$E$7,Y$7))</f>
        <v>0.20669447628167112</v>
      </c>
      <c r="Z12" s="9">
        <f>IF($F12="s-curve",$D12+($E12-$D12)*$I$2/(1+EXP($I$3*(COUNT($I$7:Z$7)+$I$4))),TREND($D12:$E12,$D$7:$E$7,Z$7))</f>
        <v>0.23723192676986535</v>
      </c>
      <c r="AA12" s="9">
        <f>IF($F12="s-curve",$D12+($E12-$D12)*$I$2/(1+EXP($I$3*(COUNT($I$7:AA$7)+$I$4))),TREND($D12:$E12,$D$7:$E$7,AA$7))</f>
        <v>0.26644490426514378</v>
      </c>
      <c r="AB12" s="9">
        <f>IF($F12="s-curve",$D12+($E12-$D12)*$I$2/(1+EXP($I$3*(COUNT($I$7:AB$7)+$I$4))),TREND($D12:$E12,$D$7:$E$7,AB$7))</f>
        <v>0.29322916462675064</v>
      </c>
      <c r="AC12" s="9">
        <f>IF($F12="s-curve",$D12+($E12-$D12)*$I$2/(1+EXP($I$3*(COUNT($I$7:AC$7)+$I$4))),TREND($D12:$E12,$D$7:$E$7,AC$7))</f>
        <v>0.31684741887629936</v>
      </c>
      <c r="AD12" s="9">
        <f>IF($F12="s-curve",$D12+($E12-$D12)*$I$2/(1+EXP($I$3*(COUNT($I$7:AD$7)+$I$4))),TREND($D12:$E12,$D$7:$E$7,AD$7))</f>
        <v>0.33696834742997628</v>
      </c>
      <c r="AE12" s="9">
        <f>IF($F12="s-curve",$D12+($E12-$D12)*$I$2/(1+EXP($I$3*(COUNT($I$7:AE$7)+$I$4))),TREND($D12:$E12,$D$7:$E$7,AE$7))</f>
        <v>0.35361260642323455</v>
      </c>
      <c r="AF12" s="9">
        <f>IF($F12="s-curve",$D12+($E12-$D12)*$I$2/(1+EXP($I$3*(COUNT($I$7:AF$7)+$I$4))),TREND($D12:$E12,$D$7:$E$7,AF$7))</f>
        <v>0.36704889442443778</v>
      </c>
      <c r="AG12" s="9">
        <f>IF($F12="s-curve",$D12+($E12-$D12)*$I$2/(1+EXP($I$3*(COUNT($I$7:AG$7)+$I$4))),TREND($D12:$E12,$D$7:$E$7,AG$7))</f>
        <v>0.37768336392431451</v>
      </c>
      <c r="AH12" s="9">
        <f>IF($F12="s-curve",$D12+($E12-$D12)*$I$2/(1+EXP($I$3*(COUNT($I$7:AH$7)+$I$4))),TREND($D12:$E12,$D$7:$E$7,AH$7))</f>
        <v>0.38596944001235717</v>
      </c>
      <c r="AI12" s="9">
        <f>IF($F12="s-curve",$D12+($E12-$D12)*$I$2/(1+EXP($I$3*(COUNT($I$7:AI$7)+$I$4))),TREND($D12:$E12,$D$7:$E$7,AI$7))</f>
        <v>0.39234725351170241</v>
      </c>
      <c r="AJ12" s="9">
        <f>IF($F12="s-curve",$D12+($E12-$D12)*$I$2/(1+EXP($I$3*(COUNT($I$7:AJ$7)+$I$4))),TREND($D12:$E12,$D$7:$E$7,AJ$7))</f>
        <v>0.39721022481230883</v>
      </c>
      <c r="AK12" s="9">
        <f>IF($F12="s-curve",$D12+($E12-$D12)*$I$2/(1+EXP($I$3*(COUNT($I$7:AK$7)+$I$4))),TREND($D12:$E12,$D$7:$E$7,AK$7))</f>
        <v>0.40089157612159221</v>
      </c>
      <c r="AL12" s="9">
        <f>IF($F12="s-curve",$D12+($E12-$D12)*$I$2/(1+EXP($I$3*(COUNT($I$7:AL$7)+$I$4))),TREND($D12:$E12,$D$7:$E$7,AL$7))</f>
        <v>0.40366327204618541</v>
      </c>
      <c r="AM12" s="9">
        <f>IF($F12="s-curve",$D12+($E12-$D12)*$I$2/(1+EXP($I$3*(COUNT($I$7:AM$7)+$I$4))),TREND($D12:$E12,$D$7:$E$7,AM$7))</f>
        <v>0.40574153456748235</v>
      </c>
      <c r="AN12" s="9">
        <f>IF($F12="s-curve",$D12+($E12-$D12)*$I$2/(1+EXP($I$3*(COUNT($I$7:AN$7)+$I$4))),TREND($D12:$E12,$D$7:$E$7,AN$7))</f>
        <v>0.40729505599178562</v>
      </c>
      <c r="AO12" s="9">
        <f>IF($F12="s-curve",$D12+($E12-$D12)*$I$2/(1+EXP($I$3*(COUNT($I$7:AO$7)+$I$4))),TREND($D12:$E12,$D$7:$E$7,AO$7))</f>
        <v>0.4084536560478611</v>
      </c>
      <c r="AP12" s="9">
        <f>IF($F12="s-curve",$D12+($E12-$D12)*$I$2/(1+EXP($I$3*(COUNT($I$7:AP$7)+$I$4))),TREND($D12:$E12,$D$7:$E$7,AP$7))</f>
        <v>0.40931624408462647</v>
      </c>
    </row>
    <row r="13" spans="1:42" x14ac:dyDescent="0.25">
      <c r="C13" s="9" t="s">
        <v>74</v>
      </c>
      <c r="D13" s="21">
        <f>TRA_StockTot!S47/TRA_StockTot!S45</f>
        <v>2.9482644183377284E-2</v>
      </c>
      <c r="E13" s="21">
        <f>TRA_StockTot!AZ47/TRA_StockTot!AZ45*Assumptions!A11</f>
        <v>6.5701139789993521E-2</v>
      </c>
      <c r="F13" s="4" t="str">
        <f>IF(D13=E13,"n/a",IF(OR(C13="battery electric vehicle",C13="natural gas vehicle",C13="plugin hybrid vehicle",C13="hydrogen vehicle"),"s-curve","linear"))</f>
        <v>linear</v>
      </c>
      <c r="H13" s="22"/>
      <c r="I13" s="21">
        <f t="shared" ref="I13:I21" si="3">D13</f>
        <v>2.9482644183377284E-2</v>
      </c>
      <c r="J13" s="9">
        <f>IF($F13="s-curve",$D13+($E13-$D13)*$I$2/(1+EXP($I$3*(COUNT($I$7:J$7)+$I$4))),TREND($D13:$E13,$D$7:$E$7,J$7))</f>
        <v>3.058017435327498E-2</v>
      </c>
      <c r="K13" s="9">
        <f>IF($F13="s-curve",$D13+($E13-$D13)*$I$2/(1+EXP($I$3*(COUNT($I$7:K$7)+$I$4))),TREND($D13:$E13,$D$7:$E$7,K$7))</f>
        <v>3.1677704523172423E-2</v>
      </c>
      <c r="L13" s="9">
        <f>IF($F13="s-curve",$D13+($E13-$D13)*$I$2/(1+EXP($I$3*(COUNT($I$7:L$7)+$I$4))),TREND($D13:$E13,$D$7:$E$7,L$7))</f>
        <v>3.2775234693069866E-2</v>
      </c>
      <c r="M13" s="9">
        <f>IF($F13="s-curve",$D13+($E13-$D13)*$I$2/(1+EXP($I$3*(COUNT($I$7:M$7)+$I$4))),TREND($D13:$E13,$D$7:$E$7,M$7))</f>
        <v>3.3872764862967308E-2</v>
      </c>
      <c r="N13" s="9">
        <f>IF($F13="s-curve",$D13+($E13-$D13)*$I$2/(1+EXP($I$3*(COUNT($I$7:N$7)+$I$4))),TREND($D13:$E13,$D$7:$E$7,N$7))</f>
        <v>3.4970295032864751E-2</v>
      </c>
      <c r="O13" s="9">
        <f>IF($F13="s-curve",$D13+($E13-$D13)*$I$2/(1+EXP($I$3*(COUNT($I$7:O$7)+$I$4))),TREND($D13:$E13,$D$7:$E$7,O$7))</f>
        <v>3.6067825202762194E-2</v>
      </c>
      <c r="P13" s="9">
        <f>IF($F13="s-curve",$D13+($E13-$D13)*$I$2/(1+EXP($I$3*(COUNT($I$7:P$7)+$I$4))),TREND($D13:$E13,$D$7:$E$7,P$7))</f>
        <v>3.7165355372659636E-2</v>
      </c>
      <c r="Q13" s="9">
        <f>IF($F13="s-curve",$D13+($E13-$D13)*$I$2/(1+EXP($I$3*(COUNT($I$7:Q$7)+$I$4))),TREND($D13:$E13,$D$7:$E$7,Q$7))</f>
        <v>3.8262885542557079E-2</v>
      </c>
      <c r="R13" s="9">
        <f>IF($F13="s-curve",$D13+($E13-$D13)*$I$2/(1+EXP($I$3*(COUNT($I$7:R$7)+$I$4))),TREND($D13:$E13,$D$7:$E$7,R$7))</f>
        <v>3.9360415712454522E-2</v>
      </c>
      <c r="S13" s="9">
        <f>IF($F13="s-curve",$D13+($E13-$D13)*$I$2/(1+EXP($I$3*(COUNT($I$7:S$7)+$I$4))),TREND($D13:$E13,$D$7:$E$7,S$7))</f>
        <v>4.0457945882351964E-2</v>
      </c>
      <c r="T13" s="9">
        <f>IF($F13="s-curve",$D13+($E13-$D13)*$I$2/(1+EXP($I$3*(COUNT($I$7:T$7)+$I$4))),TREND($D13:$E13,$D$7:$E$7,T$7))</f>
        <v>4.1555476052249407E-2</v>
      </c>
      <c r="U13" s="9">
        <f>IF($F13="s-curve",$D13+($E13-$D13)*$I$2/(1+EXP($I$3*(COUNT($I$7:U$7)+$I$4))),TREND($D13:$E13,$D$7:$E$7,U$7))</f>
        <v>4.265300622214685E-2</v>
      </c>
      <c r="V13" s="9">
        <f>IF($F13="s-curve",$D13+($E13-$D13)*$I$2/(1+EXP($I$3*(COUNT($I$7:V$7)+$I$4))),TREND($D13:$E13,$D$7:$E$7,V$7))</f>
        <v>4.3750536392044292E-2</v>
      </c>
      <c r="W13" s="9">
        <f>IF($F13="s-curve",$D13+($E13-$D13)*$I$2/(1+EXP($I$3*(COUNT($I$7:W$7)+$I$4))),TREND($D13:$E13,$D$7:$E$7,W$7))</f>
        <v>4.4848066561941735E-2</v>
      </c>
      <c r="X13" s="9">
        <f>IF($F13="s-curve",$D13+($E13-$D13)*$I$2/(1+EXP($I$3*(COUNT($I$7:X$7)+$I$4))),TREND($D13:$E13,$D$7:$E$7,X$7))</f>
        <v>4.5945596731839178E-2</v>
      </c>
      <c r="Y13" s="9">
        <f>IF($F13="s-curve",$D13+($E13-$D13)*$I$2/(1+EXP($I$3*(COUNT($I$7:Y$7)+$I$4))),TREND($D13:$E13,$D$7:$E$7,Y$7))</f>
        <v>4.704312690173662E-2</v>
      </c>
      <c r="Z13" s="9">
        <f>IF($F13="s-curve",$D13+($E13-$D13)*$I$2/(1+EXP($I$3*(COUNT($I$7:Z$7)+$I$4))),TREND($D13:$E13,$D$7:$E$7,Z$7))</f>
        <v>4.8140657071634063E-2</v>
      </c>
      <c r="AA13" s="9">
        <f>IF($F13="s-curve",$D13+($E13-$D13)*$I$2/(1+EXP($I$3*(COUNT($I$7:AA$7)+$I$4))),TREND($D13:$E13,$D$7:$E$7,AA$7))</f>
        <v>4.9238187241531506E-2</v>
      </c>
      <c r="AB13" s="9">
        <f>IF($F13="s-curve",$D13+($E13-$D13)*$I$2/(1+EXP($I$3*(COUNT($I$7:AB$7)+$I$4))),TREND($D13:$E13,$D$7:$E$7,AB$7))</f>
        <v>5.0335717411428949E-2</v>
      </c>
      <c r="AC13" s="9">
        <f>IF($F13="s-curve",$D13+($E13-$D13)*$I$2/(1+EXP($I$3*(COUNT($I$7:AC$7)+$I$4))),TREND($D13:$E13,$D$7:$E$7,AC$7))</f>
        <v>5.1433247581326835E-2</v>
      </c>
      <c r="AD13" s="9">
        <f>IF($F13="s-curve",$D13+($E13-$D13)*$I$2/(1+EXP($I$3*(COUNT($I$7:AD$7)+$I$4))),TREND($D13:$E13,$D$7:$E$7,AD$7))</f>
        <v>5.2530777751224278E-2</v>
      </c>
      <c r="AE13" s="9">
        <f>IF($F13="s-curve",$D13+($E13-$D13)*$I$2/(1+EXP($I$3*(COUNT($I$7:AE$7)+$I$4))),TREND($D13:$E13,$D$7:$E$7,AE$7))</f>
        <v>5.3628307921121721E-2</v>
      </c>
      <c r="AF13" s="9">
        <f>IF($F13="s-curve",$D13+($E13-$D13)*$I$2/(1+EXP($I$3*(COUNT($I$7:AF$7)+$I$4))),TREND($D13:$E13,$D$7:$E$7,AF$7))</f>
        <v>5.4725838091019163E-2</v>
      </c>
      <c r="AG13" s="9">
        <f>IF($F13="s-curve",$D13+($E13-$D13)*$I$2/(1+EXP($I$3*(COUNT($I$7:AG$7)+$I$4))),TREND($D13:$E13,$D$7:$E$7,AG$7))</f>
        <v>5.5823368260916606E-2</v>
      </c>
      <c r="AH13" s="9">
        <f>IF($F13="s-curve",$D13+($E13-$D13)*$I$2/(1+EXP($I$3*(COUNT($I$7:AH$7)+$I$4))),TREND($D13:$E13,$D$7:$E$7,AH$7))</f>
        <v>5.6920898430814049E-2</v>
      </c>
      <c r="AI13" s="9">
        <f>IF($F13="s-curve",$D13+($E13-$D13)*$I$2/(1+EXP($I$3*(COUNT($I$7:AI$7)+$I$4))),TREND($D13:$E13,$D$7:$E$7,AI$7))</f>
        <v>5.8018428600711491E-2</v>
      </c>
      <c r="AJ13" s="9">
        <f>IF($F13="s-curve",$D13+($E13-$D13)*$I$2/(1+EXP($I$3*(COUNT($I$7:AJ$7)+$I$4))),TREND($D13:$E13,$D$7:$E$7,AJ$7))</f>
        <v>5.9115958770608934E-2</v>
      </c>
      <c r="AK13" s="9">
        <f>IF($F13="s-curve",$D13+($E13-$D13)*$I$2/(1+EXP($I$3*(COUNT($I$7:AK$7)+$I$4))),TREND($D13:$E13,$D$7:$E$7,AK$7))</f>
        <v>6.0213488940506377E-2</v>
      </c>
      <c r="AL13" s="9">
        <f>IF($F13="s-curve",$D13+($E13-$D13)*$I$2/(1+EXP($I$3*(COUNT($I$7:AL$7)+$I$4))),TREND($D13:$E13,$D$7:$E$7,AL$7))</f>
        <v>6.1311019110403819E-2</v>
      </c>
      <c r="AM13" s="9">
        <f>IF($F13="s-curve",$D13+($E13-$D13)*$I$2/(1+EXP($I$3*(COUNT($I$7:AM$7)+$I$4))),TREND($D13:$E13,$D$7:$E$7,AM$7))</f>
        <v>6.2408549280301262E-2</v>
      </c>
      <c r="AN13" s="9">
        <f>IF($F13="s-curve",$D13+($E13-$D13)*$I$2/(1+EXP($I$3*(COUNT($I$7:AN$7)+$I$4))),TREND($D13:$E13,$D$7:$E$7,AN$7))</f>
        <v>6.3506079450198705E-2</v>
      </c>
      <c r="AO13" s="9">
        <f>IF($F13="s-curve",$D13+($E13-$D13)*$I$2/(1+EXP($I$3*(COUNT($I$7:AO$7)+$I$4))),TREND($D13:$E13,$D$7:$E$7,AO$7))</f>
        <v>6.4603609620096147E-2</v>
      </c>
      <c r="AP13" s="9">
        <f>IF($F13="s-curve",$D13+($E13-$D13)*$I$2/(1+EXP($I$3*(COUNT($I$7:AP$7)+$I$4))),TREND($D13:$E13,$D$7:$E$7,AP$7))</f>
        <v>6.570113978999359E-2</v>
      </c>
    </row>
    <row r="14" spans="1:42" ht="15.75" thickBot="1" x14ac:dyDescent="0.3">
      <c r="A14" s="24"/>
      <c r="B14" s="24"/>
      <c r="C14" s="24" t="s">
        <v>75</v>
      </c>
      <c r="D14" s="29">
        <f>TRA_StockTot!S75/TRA_StockTot!S45</f>
        <v>4.2376465100067604E-6</v>
      </c>
      <c r="E14" s="29">
        <f>TRA_StockTot!AZ75/TRA_StockTot!AZ45*Assumptions!A11</f>
        <v>4.8917001799622571E-2</v>
      </c>
      <c r="F14" s="5" t="str">
        <f>IF(D14=E14,"n/a",IF(OR(C14="battery electric vehicle",C14="natural gas vehicle",C14="plugin hybrid vehicle",C14="hydrogen vehicle"),"s-curve","linear"))</f>
        <v>s-curve</v>
      </c>
      <c r="H14" s="22"/>
      <c r="I14" s="21">
        <f t="shared" si="3"/>
        <v>4.2376465100067604E-6</v>
      </c>
      <c r="J14" s="9">
        <f>IF($F14="s-curve",$D14+($E14-$D14)*$I$2/(1+EXP($I$3*(COUNT($I$7:J$7)+$I$4))),TREND($D14:$E14,$D$7:$E$7,J$7))</f>
        <v>5.4163938016398917E-4</v>
      </c>
      <c r="K14" s="9">
        <f>IF($F14="s-curve",$D14+($E14-$D14)*$I$2/(1+EXP($I$3*(COUNT($I$7:K$7)+$I$4))),TREND($D14:$E14,$D$7:$E$7,K$7))</f>
        <v>7.2687637431368194E-4</v>
      </c>
      <c r="L14" s="9">
        <f>IF($F14="s-curve",$D14+($E14-$D14)*$I$2/(1+EXP($I$3*(COUNT($I$7:L$7)+$I$4))),TREND($D14:$E14,$D$7:$E$7,L$7))</f>
        <v>9.7468184160658686E-4</v>
      </c>
      <c r="M14" s="9">
        <f>IF($F14="s-curve",$D14+($E14-$D14)*$I$2/(1+EXP($I$3*(COUNT($I$7:M$7)+$I$4))),TREND($D14:$E14,$D$7:$E$7,M$7))</f>
        <v>1.3051701205170965E-3</v>
      </c>
      <c r="N14" s="9">
        <f>IF($F14="s-curve",$D14+($E14-$D14)*$I$2/(1+EXP($I$3*(COUNT($I$7:N$7)+$I$4))),TREND($D14:$E14,$D$7:$E$7,N$7))</f>
        <v>1.7441228380481878E-3</v>
      </c>
      <c r="O14" s="9">
        <f>IF($F14="s-curve",$D14+($E14-$D14)*$I$2/(1+EXP($I$3*(COUNT($I$7:O$7)+$I$4))),TREND($D14:$E14,$D$7:$E$7,O$7))</f>
        <v>2.3239681959997577E-3</v>
      </c>
      <c r="P14" s="9">
        <f>IF($F14="s-curve",$D14+($E14-$D14)*$I$2/(1+EXP($I$3*(COUNT($I$7:P$7)+$I$4))),TREND($D14:$E14,$D$7:$E$7,P$7))</f>
        <v>3.0844385592558592E-3</v>
      </c>
      <c r="Q14" s="9">
        <f>IF($F14="s-curve",$D14+($E14-$D14)*$I$2/(1+EXP($I$3*(COUNT($I$7:Q$7)+$I$4))),TREND($D14:$E14,$D$7:$E$7,Q$7))</f>
        <v>4.072444134095644E-3</v>
      </c>
      <c r="R14" s="9">
        <f>IF($F14="s-curve",$D14+($E14-$D14)*$I$2/(1+EXP($I$3*(COUNT($I$7:R$7)+$I$4))),TREND($D14:$E14,$D$7:$E$7,R$7))</f>
        <v>5.3404647315053134E-3</v>
      </c>
      <c r="S14" s="9">
        <f>IF($F14="s-curve",$D14+($E14-$D14)*$I$2/(1+EXP($I$3*(COUNT($I$7:S$7)+$I$4))),TREND($D14:$E14,$D$7:$E$7,S$7))</f>
        <v>6.9425653288554311E-3</v>
      </c>
      <c r="T14" s="9">
        <f>IF($F14="s-curve",$D14+($E14-$D14)*$I$2/(1+EXP($I$3*(COUNT($I$7:T$7)+$I$4))),TREND($D14:$E14,$D$7:$E$7,T$7))</f>
        <v>8.9271742679583356E-3</v>
      </c>
      <c r="U14" s="9">
        <f>IF($F14="s-curve",$D14+($E14-$D14)*$I$2/(1+EXP($I$3*(COUNT($I$7:U$7)+$I$4))),TREND($D14:$E14,$D$7:$E$7,U$7))</f>
        <v>1.1326330318513225E-2</v>
      </c>
      <c r="V14" s="9">
        <f>IF($F14="s-curve",$D14+($E14-$D14)*$I$2/(1+EXP($I$3*(COUNT($I$7:V$7)+$I$4))),TREND($D14:$E14,$D$7:$E$7,V$7))</f>
        <v>1.414249645295307E-2</v>
      </c>
      <c r="W14" s="9">
        <f>IF($F14="s-curve",$D14+($E14-$D14)*$I$2/(1+EXP($I$3*(COUNT($I$7:W$7)+$I$4))),TREND($D14:$E14,$D$7:$E$7,W$7))</f>
        <v>1.733616716923041E-2</v>
      </c>
      <c r="X14" s="9">
        <f>IF($F14="s-curve",$D14+($E14-$D14)*$I$2/(1+EXP($I$3*(COUNT($I$7:X$7)+$I$4))),TREND($D14:$E14,$D$7:$E$7,X$7))</f>
        <v>2.0819430455293494E-2</v>
      </c>
      <c r="Y14" s="9">
        <f>IF($F14="s-curve",$D14+($E14-$D14)*$I$2/(1+EXP($I$3*(COUNT($I$7:Y$7)+$I$4))),TREND($D14:$E14,$D$7:$E$7,Y$7))</f>
        <v>2.4460619723066287E-2</v>
      </c>
      <c r="Z14" s="9">
        <f>IF($F14="s-curve",$D14+($E14-$D14)*$I$2/(1+EXP($I$3*(COUNT($I$7:Z$7)+$I$4))),TREND($D14:$E14,$D$7:$E$7,Z$7))</f>
        <v>2.810180899083908E-2</v>
      </c>
      <c r="AA14" s="9">
        <f>IF($F14="s-curve",$D14+($E14-$D14)*$I$2/(1+EXP($I$3*(COUNT($I$7:AA$7)+$I$4))),TREND($D14:$E14,$D$7:$E$7,AA$7))</f>
        <v>3.158507227690216E-2</v>
      </c>
      <c r="AB14" s="9">
        <f>IF($F14="s-curve",$D14+($E14-$D14)*$I$2/(1+EXP($I$3*(COUNT($I$7:AB$7)+$I$4))),TREND($D14:$E14,$D$7:$E$7,AB$7))</f>
        <v>3.4778742993179505E-2</v>
      </c>
      <c r="AC14" s="9">
        <f>IF($F14="s-curve",$D14+($E14-$D14)*$I$2/(1+EXP($I$3*(COUNT($I$7:AC$7)+$I$4))),TREND($D14:$E14,$D$7:$E$7,AC$7))</f>
        <v>3.7594909127619348E-2</v>
      </c>
      <c r="AD14" s="9">
        <f>IF($F14="s-curve",$D14+($E14-$D14)*$I$2/(1+EXP($I$3*(COUNT($I$7:AD$7)+$I$4))),TREND($D14:$E14,$D$7:$E$7,AD$7))</f>
        <v>3.9994065178174242E-2</v>
      </c>
      <c r="AE14" s="9">
        <f>IF($F14="s-curve",$D14+($E14-$D14)*$I$2/(1+EXP($I$3*(COUNT($I$7:AE$7)+$I$4))),TREND($D14:$E14,$D$7:$E$7,AE$7))</f>
        <v>4.1978674117277154E-2</v>
      </c>
      <c r="AF14" s="9">
        <f>IF($F14="s-curve",$D14+($E14-$D14)*$I$2/(1+EXP($I$3*(COUNT($I$7:AF$7)+$I$4))),TREND($D14:$E14,$D$7:$E$7,AF$7))</f>
        <v>4.3580774714627263E-2</v>
      </c>
      <c r="AG14" s="9">
        <f>IF($F14="s-curve",$D14+($E14-$D14)*$I$2/(1+EXP($I$3*(COUNT($I$7:AG$7)+$I$4))),TREND($D14:$E14,$D$7:$E$7,AG$7))</f>
        <v>4.4848795312036935E-2</v>
      </c>
      <c r="AH14" s="9">
        <f>IF($F14="s-curve",$D14+($E14-$D14)*$I$2/(1+EXP($I$3*(COUNT($I$7:AH$7)+$I$4))),TREND($D14:$E14,$D$7:$E$7,AH$7))</f>
        <v>4.5836800886876722E-2</v>
      </c>
      <c r="AI14" s="9">
        <f>IF($F14="s-curve",$D14+($E14-$D14)*$I$2/(1+EXP($I$3*(COUNT($I$7:AI$7)+$I$4))),TREND($D14:$E14,$D$7:$E$7,AI$7))</f>
        <v>4.6597271250132827E-2</v>
      </c>
      <c r="AJ14" s="9">
        <f>IF($F14="s-curve",$D14+($E14-$D14)*$I$2/(1+EXP($I$3*(COUNT($I$7:AJ$7)+$I$4))),TREND($D14:$E14,$D$7:$E$7,AJ$7))</f>
        <v>4.7177116608084393E-2</v>
      </c>
      <c r="AK14" s="9">
        <f>IF($F14="s-curve",$D14+($E14-$D14)*$I$2/(1+EXP($I$3*(COUNT($I$7:AK$7)+$I$4))),TREND($D14:$E14,$D$7:$E$7,AK$7))</f>
        <v>4.7616069325615476E-2</v>
      </c>
      <c r="AL14" s="9">
        <f>IF($F14="s-curve",$D14+($E14-$D14)*$I$2/(1+EXP($I$3*(COUNT($I$7:AL$7)+$I$4))),TREND($D14:$E14,$D$7:$E$7,AL$7))</f>
        <v>4.7946557604525993E-2</v>
      </c>
      <c r="AM14" s="9">
        <f>IF($F14="s-curve",$D14+($E14-$D14)*$I$2/(1+EXP($I$3*(COUNT($I$7:AM$7)+$I$4))),TREND($D14:$E14,$D$7:$E$7,AM$7))</f>
        <v>4.8194363071818895E-2</v>
      </c>
      <c r="AN14" s="9">
        <f>IF($F14="s-curve",$D14+($E14-$D14)*$I$2/(1+EXP($I$3*(COUNT($I$7:AN$7)+$I$4))),TREND($D14:$E14,$D$7:$E$7,AN$7))</f>
        <v>4.8379600065968593E-2</v>
      </c>
      <c r="AO14" s="9">
        <f>IF($F14="s-curve",$D14+($E14-$D14)*$I$2/(1+EXP($I$3*(COUNT($I$7:AO$7)+$I$4))),TREND($D14:$E14,$D$7:$E$7,AO$7))</f>
        <v>4.8517747881925061E-2</v>
      </c>
      <c r="AP14" s="9">
        <f>IF($F14="s-curve",$D14+($E14-$D14)*$I$2/(1+EXP($I$3*(COUNT($I$7:AP$7)+$I$4))),TREND($D14:$E14,$D$7:$E$7,AP$7))</f>
        <v>4.8620600158450031E-2</v>
      </c>
    </row>
    <row r="15" spans="1:42" x14ac:dyDescent="0.25">
      <c r="A15" s="23" t="s">
        <v>13</v>
      </c>
      <c r="B15" s="9" t="s">
        <v>19</v>
      </c>
      <c r="C15" s="9" t="s">
        <v>2</v>
      </c>
      <c r="D15" s="21">
        <f>TRA_StockTot!S134/TRA_StockTot!S109</f>
        <v>2.0554206867966431E-3</v>
      </c>
      <c r="E15" s="9">
        <f>E8</f>
        <v>1</v>
      </c>
      <c r="F15" s="4" t="str">
        <f t="shared" si="1"/>
        <v>s-curve</v>
      </c>
      <c r="H15" s="22"/>
      <c r="I15" s="21">
        <f t="shared" si="3"/>
        <v>2.0554206867966431E-3</v>
      </c>
      <c r="J15" s="9">
        <f>IF($F15="s-curve",$D15+($E15-$D15)*$I$2/(1+EXP($I$3*(COUNT($I$7:J$7)+$I$4))),TREND($D15:$E15,$D$7:$E$7,J$7))</f>
        <v>1.3019780528222254E-2</v>
      </c>
      <c r="K15" s="9">
        <f>IF($F15="s-curve",$D15+($E15-$D15)*$I$2/(1+EXP($I$3*(COUNT($I$7:K$7)+$I$4))),TREND($D15:$E15,$D$7:$E$7,K$7))</f>
        <v>1.6799085529699956E-2</v>
      </c>
      <c r="L15" s="9">
        <f>IF($F15="s-curve",$D15+($E15-$D15)*$I$2/(1+EXP($I$3*(COUNT($I$7:L$7)+$I$4))),TREND($D15:$E15,$D$7:$E$7,L$7))</f>
        <v>2.1854946246035959E-2</v>
      </c>
      <c r="M15" s="9">
        <f>IF($F15="s-curve",$D15+($E15-$D15)*$I$2/(1+EXP($I$3*(COUNT($I$7:M$7)+$I$4))),TREND($D15:$E15,$D$7:$E$7,M$7))</f>
        <v>2.859774625285802E-2</v>
      </c>
      <c r="N15" s="9">
        <f>IF($F15="s-curve",$D15+($E15-$D15)*$I$2/(1+EXP($I$3*(COUNT($I$7:N$7)+$I$4))),TREND($D15:$E15,$D$7:$E$7,N$7))</f>
        <v>3.7553496201147889E-2</v>
      </c>
      <c r="O15" s="9">
        <f>IF($F15="s-curve",$D15+($E15-$D15)*$I$2/(1+EXP($I$3*(COUNT($I$7:O$7)+$I$4))),TREND($D15:$E15,$D$7:$E$7,O$7))</f>
        <v>4.9383813743544856E-2</v>
      </c>
      <c r="P15" s="9">
        <f>IF($F15="s-curve",$D15+($E15-$D15)*$I$2/(1+EXP($I$3*(COUNT($I$7:P$7)+$I$4))),TREND($D15:$E15,$D$7:$E$7,P$7))</f>
        <v>6.4899340005036596E-2</v>
      </c>
      <c r="Q15" s="9">
        <f>IF($F15="s-curve",$D15+($E15-$D15)*$I$2/(1+EXP($I$3*(COUNT($I$7:Q$7)+$I$4))),TREND($D15:$E15,$D$7:$E$7,Q$7))</f>
        <v>8.5057162299768757E-2</v>
      </c>
      <c r="R15" s="9">
        <f>IF($F15="s-curve",$D15+($E15-$D15)*$I$2/(1+EXP($I$3*(COUNT($I$7:R$7)+$I$4))),TREND($D15:$E15,$D$7:$E$7,R$7))</f>
        <v>0.11092800201926035</v>
      </c>
      <c r="S15" s="9">
        <f>IF($F15="s-curve",$D15+($E15-$D15)*$I$2/(1+EXP($I$3*(COUNT($I$7:S$7)+$I$4))),TREND($D15:$E15,$D$7:$E$7,S$7))</f>
        <v>0.14361492197404388</v>
      </c>
      <c r="T15" s="9">
        <f>IF($F15="s-curve",$D15+($E15-$D15)*$I$2/(1+EXP($I$3*(COUNT($I$7:T$7)+$I$4))),TREND($D15:$E15,$D$7:$E$7,T$7))</f>
        <v>0.18410598329772171</v>
      </c>
      <c r="U15" s="9">
        <f>IF($F15="s-curve",$D15+($E15-$D15)*$I$2/(1+EXP($I$3*(COUNT($I$7:U$7)+$I$4))),TREND($D15:$E15,$D$7:$E$7,U$7))</f>
        <v>0.23305485823930217</v>
      </c>
      <c r="V15" s="9">
        <f>IF($F15="s-curve",$D15+($E15-$D15)*$I$2/(1+EXP($I$3*(COUNT($I$7:V$7)+$I$4))),TREND($D15:$E15,$D$7:$E$7,V$7))</f>
        <v>0.29051179768995927</v>
      </c>
      <c r="W15" s="9">
        <f>IF($F15="s-curve",$D15+($E15-$D15)*$I$2/(1+EXP($I$3*(COUNT($I$7:W$7)+$I$4))),TREND($D15:$E15,$D$7:$E$7,W$7))</f>
        <v>0.35567078910258176</v>
      </c>
      <c r="X15" s="9">
        <f>IF($F15="s-curve",$D15+($E15-$D15)*$I$2/(1+EXP($I$3*(COUNT($I$7:X$7)+$I$4))),TREND($D15:$E15,$D$7:$E$7,X$7))</f>
        <v>0.42673820422077119</v>
      </c>
      <c r="Y15" s="9">
        <f>IF($F15="s-curve",$D15+($E15-$D15)*$I$2/(1+EXP($I$3*(COUNT($I$7:Y$7)+$I$4))),TREND($D15:$E15,$D$7:$E$7,Y$7))</f>
        <v>0.50102771034339832</v>
      </c>
      <c r="Z15" s="9">
        <f>IF($F15="s-curve",$D15+($E15-$D15)*$I$2/(1+EXP($I$3*(COUNT($I$7:Z$7)+$I$4))),TREND($D15:$E15,$D$7:$E$7,Z$7))</f>
        <v>0.57531721646602541</v>
      </c>
      <c r="AA15" s="9">
        <f>IF($F15="s-curve",$D15+($E15-$D15)*$I$2/(1+EXP($I$3*(COUNT($I$7:AA$7)+$I$4))),TREND($D15:$E15,$D$7:$E$7,AA$7))</f>
        <v>0.64638463158421489</v>
      </c>
      <c r="AB15" s="9">
        <f>IF($F15="s-curve",$D15+($E15-$D15)*$I$2/(1+EXP($I$3*(COUNT($I$7:AB$7)+$I$4))),TREND($D15:$E15,$D$7:$E$7,AB$7))</f>
        <v>0.71154362299683738</v>
      </c>
      <c r="AC15" s="9">
        <f>IF($F15="s-curve",$D15+($E15-$D15)*$I$2/(1+EXP($I$3*(COUNT($I$7:AC$7)+$I$4))),TREND($D15:$E15,$D$7:$E$7,AC$7))</f>
        <v>0.76900056244749448</v>
      </c>
      <c r="AD15" s="9">
        <f>IF($F15="s-curve",$D15+($E15-$D15)*$I$2/(1+EXP($I$3*(COUNT($I$7:AD$7)+$I$4))),TREND($D15:$E15,$D$7:$E$7,AD$7))</f>
        <v>0.81794943738907488</v>
      </c>
      <c r="AE15" s="9">
        <f>IF($F15="s-curve",$D15+($E15-$D15)*$I$2/(1+EXP($I$3*(COUNT($I$7:AE$7)+$I$4))),TREND($D15:$E15,$D$7:$E$7,AE$7))</f>
        <v>0.85844049871275285</v>
      </c>
      <c r="AF15" s="9">
        <f>IF($F15="s-curve",$D15+($E15-$D15)*$I$2/(1+EXP($I$3*(COUNT($I$7:AF$7)+$I$4))),TREND($D15:$E15,$D$7:$E$7,AF$7))</f>
        <v>0.89112741866753631</v>
      </c>
      <c r="AG15" s="9">
        <f>IF($F15="s-curve",$D15+($E15-$D15)*$I$2/(1+EXP($I$3*(COUNT($I$7:AG$7)+$I$4))),TREND($D15:$E15,$D$7:$E$7,AG$7))</f>
        <v>0.91699825838702798</v>
      </c>
      <c r="AH15" s="9">
        <f>IF($F15="s-curve",$D15+($E15-$D15)*$I$2/(1+EXP($I$3*(COUNT($I$7:AH$7)+$I$4))),TREND($D15:$E15,$D$7:$E$7,AH$7))</f>
        <v>0.93715608068176015</v>
      </c>
      <c r="AI15" s="9">
        <f>IF($F15="s-curve",$D15+($E15-$D15)*$I$2/(1+EXP($I$3*(COUNT($I$7:AI$7)+$I$4))),TREND($D15:$E15,$D$7:$E$7,AI$7))</f>
        <v>0.95267160694325193</v>
      </c>
      <c r="AJ15" s="9">
        <f>IF($F15="s-curve",$D15+($E15-$D15)*$I$2/(1+EXP($I$3*(COUNT($I$7:AJ$7)+$I$4))),TREND($D15:$E15,$D$7:$E$7,AJ$7))</f>
        <v>0.96450192448564875</v>
      </c>
      <c r="AK15" s="9">
        <f>IF($F15="s-curve",$D15+($E15-$D15)*$I$2/(1+EXP($I$3*(COUNT($I$7:AK$7)+$I$4))),TREND($D15:$E15,$D$7:$E$7,AK$7))</f>
        <v>0.9734576744339386</v>
      </c>
      <c r="AL15" s="9">
        <f>IF($F15="s-curve",$D15+($E15-$D15)*$I$2/(1+EXP($I$3*(COUNT($I$7:AL$7)+$I$4))),TREND($D15:$E15,$D$7:$E$7,AL$7))</f>
        <v>0.98020047444076075</v>
      </c>
      <c r="AM15" s="9">
        <f>IF($F15="s-curve",$D15+($E15-$D15)*$I$2/(1+EXP($I$3*(COUNT($I$7:AM$7)+$I$4))),TREND($D15:$E15,$D$7:$E$7,AM$7))</f>
        <v>0.98525633515709665</v>
      </c>
      <c r="AN15" s="9">
        <f>IF($F15="s-curve",$D15+($E15-$D15)*$I$2/(1+EXP($I$3*(COUNT($I$7:AN$7)+$I$4))),TREND($D15:$E15,$D$7:$E$7,AN$7))</f>
        <v>0.98903564015857448</v>
      </c>
      <c r="AO15" s="9">
        <f>IF($F15="s-curve",$D15+($E15-$D15)*$I$2/(1+EXP($I$3*(COUNT($I$7:AO$7)+$I$4))),TREND($D15:$E15,$D$7:$E$7,AO$7))</f>
        <v>0.99185420636444577</v>
      </c>
      <c r="AP15" s="9">
        <f>IF($F15="s-curve",$D15+($E15-$D15)*$I$2/(1+EXP($I$3*(COUNT($I$7:AP$7)+$I$4))),TREND($D15:$E15,$D$7:$E$7,AP$7))</f>
        <v>0.99395265394975951</v>
      </c>
    </row>
    <row r="16" spans="1:42" x14ac:dyDescent="0.25">
      <c r="C16" s="9" t="s">
        <v>3</v>
      </c>
      <c r="D16" s="21">
        <f>TRA_StockTot!S113/TRA_StockTot!S109</f>
        <v>4.6661944846003557E-3</v>
      </c>
      <c r="E16" s="21">
        <f>TRA_StockTot!AZ113/TRA_StockTot!AZ109*Assumptions!$A$11</f>
        <v>6.8123049593907165E-2</v>
      </c>
      <c r="F16" s="4" t="s">
        <v>72</v>
      </c>
      <c r="H16" s="22"/>
      <c r="I16" s="21">
        <f t="shared" si="3"/>
        <v>4.6661944846003557E-3</v>
      </c>
      <c r="J16" s="9">
        <f>IF($F16="s-curve",$D16+($E16-$D16)*$I$2/(1+EXP($I$3*(COUNT($I$7:J$7)+$I$4))),TREND($D16:$E16,$D$7:$E$7,J$7))</f>
        <v>6.5891294879127926E-3</v>
      </c>
      <c r="K16" s="9">
        <f>IF($F16="s-curve",$D16+($E16-$D16)*$I$2/(1+EXP($I$3*(COUNT($I$7:K$7)+$I$4))),TREND($D16:$E16,$D$7:$E$7,K$7))</f>
        <v>8.51206449122488E-3</v>
      </c>
      <c r="L16" s="9">
        <f>IF($F16="s-curve",$D16+($E16-$D16)*$I$2/(1+EXP($I$3*(COUNT($I$7:L$7)+$I$4))),TREND($D16:$E16,$D$7:$E$7,L$7))</f>
        <v>1.0434999494537411E-2</v>
      </c>
      <c r="M16" s="9">
        <f>IF($F16="s-curve",$D16+($E16-$D16)*$I$2/(1+EXP($I$3*(COUNT($I$7:M$7)+$I$4))),TREND($D16:$E16,$D$7:$E$7,M$7))</f>
        <v>1.2357934497849499E-2</v>
      </c>
      <c r="N16" s="9">
        <f>IF($F16="s-curve",$D16+($E16-$D16)*$I$2/(1+EXP($I$3*(COUNT($I$7:N$7)+$I$4))),TREND($D16:$E16,$D$7:$E$7,N$7))</f>
        <v>1.428086950116203E-2</v>
      </c>
      <c r="O16" s="9">
        <f>IF($F16="s-curve",$D16+($E16-$D16)*$I$2/(1+EXP($I$3*(COUNT($I$7:O$7)+$I$4))),TREND($D16:$E16,$D$7:$E$7,O$7))</f>
        <v>1.6203804504474117E-2</v>
      </c>
      <c r="P16" s="9">
        <f>IF($F16="s-curve",$D16+($E16-$D16)*$I$2/(1+EXP($I$3*(COUNT($I$7:P$7)+$I$4))),TREND($D16:$E16,$D$7:$E$7,P$7))</f>
        <v>1.8126739507786649E-2</v>
      </c>
      <c r="Q16" s="9">
        <f>IF($F16="s-curve",$D16+($E16-$D16)*$I$2/(1+EXP($I$3*(COUNT($I$7:Q$7)+$I$4))),TREND($D16:$E16,$D$7:$E$7,Q$7))</f>
        <v>2.004967451109918E-2</v>
      </c>
      <c r="R16" s="9">
        <f>IF($F16="s-curve",$D16+($E16-$D16)*$I$2/(1+EXP($I$3*(COUNT($I$7:R$7)+$I$4))),TREND($D16:$E16,$D$7:$E$7,R$7))</f>
        <v>2.1972609514411268E-2</v>
      </c>
      <c r="S16" s="9">
        <f>IF($F16="s-curve",$D16+($E16-$D16)*$I$2/(1+EXP($I$3*(COUNT($I$7:S$7)+$I$4))),TREND($D16:$E16,$D$7:$E$7,S$7))</f>
        <v>2.3895544517723799E-2</v>
      </c>
      <c r="T16" s="9">
        <f>IF($F16="s-curve",$D16+($E16-$D16)*$I$2/(1+EXP($I$3*(COUNT($I$7:T$7)+$I$4))),TREND($D16:$E16,$D$7:$E$7,T$7))</f>
        <v>2.5818479521035886E-2</v>
      </c>
      <c r="U16" s="9">
        <f>IF($F16="s-curve",$D16+($E16-$D16)*$I$2/(1+EXP($I$3*(COUNT($I$7:U$7)+$I$4))),TREND($D16:$E16,$D$7:$E$7,U$7))</f>
        <v>2.7741414524348418E-2</v>
      </c>
      <c r="V16" s="9">
        <f>IF($F16="s-curve",$D16+($E16-$D16)*$I$2/(1+EXP($I$3*(COUNT($I$7:V$7)+$I$4))),TREND($D16:$E16,$D$7:$E$7,V$7))</f>
        <v>2.9664349527660505E-2</v>
      </c>
      <c r="W16" s="9">
        <f>IF($F16="s-curve",$D16+($E16-$D16)*$I$2/(1+EXP($I$3*(COUNT($I$7:W$7)+$I$4))),TREND($D16:$E16,$D$7:$E$7,W$7))</f>
        <v>3.1587284530973037E-2</v>
      </c>
      <c r="X16" s="9">
        <f>IF($F16="s-curve",$D16+($E16-$D16)*$I$2/(1+EXP($I$3*(COUNT($I$7:X$7)+$I$4))),TREND($D16:$E16,$D$7:$E$7,X$7))</f>
        <v>3.3510219534285124E-2</v>
      </c>
      <c r="Y16" s="9">
        <f>IF($F16="s-curve",$D16+($E16-$D16)*$I$2/(1+EXP($I$3*(COUNT($I$7:Y$7)+$I$4))),TREND($D16:$E16,$D$7:$E$7,Y$7))</f>
        <v>3.5433154537597655E-2</v>
      </c>
      <c r="Z16" s="9">
        <f>IF($F16="s-curve",$D16+($E16-$D16)*$I$2/(1+EXP($I$3*(COUNT($I$7:Z$7)+$I$4))),TREND($D16:$E16,$D$7:$E$7,Z$7))</f>
        <v>3.7356089540909743E-2</v>
      </c>
      <c r="AA16" s="9">
        <f>IF($F16="s-curve",$D16+($E16-$D16)*$I$2/(1+EXP($I$3*(COUNT($I$7:AA$7)+$I$4))),TREND($D16:$E16,$D$7:$E$7,AA$7))</f>
        <v>3.9279024544222274E-2</v>
      </c>
      <c r="AB16" s="9">
        <f>IF($F16="s-curve",$D16+($E16-$D16)*$I$2/(1+EXP($I$3*(COUNT($I$7:AB$7)+$I$4))),TREND($D16:$E16,$D$7:$E$7,AB$7))</f>
        <v>4.1201959547534361E-2</v>
      </c>
      <c r="AC16" s="9">
        <f>IF($F16="s-curve",$D16+($E16-$D16)*$I$2/(1+EXP($I$3*(COUNT($I$7:AC$7)+$I$4))),TREND($D16:$E16,$D$7:$E$7,AC$7))</f>
        <v>4.3124894550846893E-2</v>
      </c>
      <c r="AD16" s="9">
        <f>IF($F16="s-curve",$D16+($E16-$D16)*$I$2/(1+EXP($I$3*(COUNT($I$7:AD$7)+$I$4))),TREND($D16:$E16,$D$7:$E$7,AD$7))</f>
        <v>4.5047829554159424E-2</v>
      </c>
      <c r="AE16" s="9">
        <f>IF($F16="s-curve",$D16+($E16-$D16)*$I$2/(1+EXP($I$3*(COUNT($I$7:AE$7)+$I$4))),TREND($D16:$E16,$D$7:$E$7,AE$7))</f>
        <v>4.6970764557471512E-2</v>
      </c>
      <c r="AF16" s="9">
        <f>IF($F16="s-curve",$D16+($E16-$D16)*$I$2/(1+EXP($I$3*(COUNT($I$7:AF$7)+$I$4))),TREND($D16:$E16,$D$7:$E$7,AF$7))</f>
        <v>4.8893699560784043E-2</v>
      </c>
      <c r="AG16" s="9">
        <f>IF($F16="s-curve",$D16+($E16-$D16)*$I$2/(1+EXP($I$3*(COUNT($I$7:AG$7)+$I$4))),TREND($D16:$E16,$D$7:$E$7,AG$7))</f>
        <v>5.081663456409613E-2</v>
      </c>
      <c r="AH16" s="9">
        <f>IF($F16="s-curve",$D16+($E16-$D16)*$I$2/(1+EXP($I$3*(COUNT($I$7:AH$7)+$I$4))),TREND($D16:$E16,$D$7:$E$7,AH$7))</f>
        <v>5.2739569567408662E-2</v>
      </c>
      <c r="AI16" s="9">
        <f>IF($F16="s-curve",$D16+($E16-$D16)*$I$2/(1+EXP($I$3*(COUNT($I$7:AI$7)+$I$4))),TREND($D16:$E16,$D$7:$E$7,AI$7))</f>
        <v>5.4662504570720749E-2</v>
      </c>
      <c r="AJ16" s="9">
        <f>IF($F16="s-curve",$D16+($E16-$D16)*$I$2/(1+EXP($I$3*(COUNT($I$7:AJ$7)+$I$4))),TREND($D16:$E16,$D$7:$E$7,AJ$7))</f>
        <v>5.6585439574033281E-2</v>
      </c>
      <c r="AK16" s="9">
        <f>IF($F16="s-curve",$D16+($E16-$D16)*$I$2/(1+EXP($I$3*(COUNT($I$7:AK$7)+$I$4))),TREND($D16:$E16,$D$7:$E$7,AK$7))</f>
        <v>5.8508374577345368E-2</v>
      </c>
      <c r="AL16" s="9">
        <f>IF($F16="s-curve",$D16+($E16-$D16)*$I$2/(1+EXP($I$3*(COUNT($I$7:AL$7)+$I$4))),TREND($D16:$E16,$D$7:$E$7,AL$7))</f>
        <v>6.0431309580657899E-2</v>
      </c>
      <c r="AM16" s="9">
        <f>IF($F16="s-curve",$D16+($E16-$D16)*$I$2/(1+EXP($I$3*(COUNT($I$7:AM$7)+$I$4))),TREND($D16:$E16,$D$7:$E$7,AM$7))</f>
        <v>6.2354244583969987E-2</v>
      </c>
      <c r="AN16" s="9">
        <f>IF($F16="s-curve",$D16+($E16-$D16)*$I$2/(1+EXP($I$3*(COUNT($I$7:AN$7)+$I$4))),TREND($D16:$E16,$D$7:$E$7,AN$7))</f>
        <v>6.4277179587282518E-2</v>
      </c>
      <c r="AO16" s="9">
        <f>IF($F16="s-curve",$D16+($E16-$D16)*$I$2/(1+EXP($I$3*(COUNT($I$7:AO$7)+$I$4))),TREND($D16:$E16,$D$7:$E$7,AO$7))</f>
        <v>6.6200114590595049E-2</v>
      </c>
      <c r="AP16" s="9">
        <f>IF($F16="s-curve",$D16+($E16-$D16)*$I$2/(1+EXP($I$3*(COUNT($I$7:AP$7)+$I$4))),TREND($D16:$E16,$D$7:$E$7,AP$7))</f>
        <v>6.8123049593907137E-2</v>
      </c>
    </row>
    <row r="17" spans="1:42" x14ac:dyDescent="0.25">
      <c r="C17" s="9" t="s">
        <v>4</v>
      </c>
      <c r="D17" s="21">
        <f>(TRA_StockTot!S112+TRA_StockTot!S116)/TRA_StockTot!S109</f>
        <v>7.4689557808008886E-2</v>
      </c>
      <c r="E17" s="21">
        <f>TRA_StockTot!AZ112/TRA_StockTot!AZ109</f>
        <v>4.6572038060347341E-2</v>
      </c>
      <c r="F17" s="4" t="str">
        <f t="shared" si="1"/>
        <v>linear</v>
      </c>
      <c r="H17" s="22"/>
      <c r="I17" s="21">
        <f t="shared" si="3"/>
        <v>7.4689557808008886E-2</v>
      </c>
      <c r="J17" s="9">
        <f>IF($F17="s-curve",$D17+($E17-$D17)*$I$2/(1+EXP($I$3*(COUNT($I$7:J$7)+$I$4))),TREND($D17:$E17,$D$7:$E$7,J$7))</f>
        <v>7.3837511755049379E-2</v>
      </c>
      <c r="K17" s="9">
        <f>IF($F17="s-curve",$D17+($E17-$D17)*$I$2/(1+EXP($I$3*(COUNT($I$7:K$7)+$I$4))),TREND($D17:$E17,$D$7:$E$7,K$7))</f>
        <v>7.298546570209008E-2</v>
      </c>
      <c r="L17" s="9">
        <f>IF($F17="s-curve",$D17+($E17-$D17)*$I$2/(1+EXP($I$3*(COUNT($I$7:L$7)+$I$4))),TREND($D17:$E17,$D$7:$E$7,L$7))</f>
        <v>7.2133419649130559E-2</v>
      </c>
      <c r="M17" s="9">
        <f>IF($F17="s-curve",$D17+($E17-$D17)*$I$2/(1+EXP($I$3*(COUNT($I$7:M$7)+$I$4))),TREND($D17:$E17,$D$7:$E$7,M$7))</f>
        <v>7.1281373596171038E-2</v>
      </c>
      <c r="N17" s="9">
        <f>IF($F17="s-curve",$D17+($E17-$D17)*$I$2/(1+EXP($I$3*(COUNT($I$7:N$7)+$I$4))),TREND($D17:$E17,$D$7:$E$7,N$7))</f>
        <v>7.0429327543211739E-2</v>
      </c>
      <c r="O17" s="9">
        <f>IF($F17="s-curve",$D17+($E17-$D17)*$I$2/(1+EXP($I$3*(COUNT($I$7:O$7)+$I$4))),TREND($D17:$E17,$D$7:$E$7,O$7))</f>
        <v>6.9577281490252219E-2</v>
      </c>
      <c r="P17" s="9">
        <f>IF($F17="s-curve",$D17+($E17-$D17)*$I$2/(1+EXP($I$3*(COUNT($I$7:P$7)+$I$4))),TREND($D17:$E17,$D$7:$E$7,P$7))</f>
        <v>6.8725235437292698E-2</v>
      </c>
      <c r="Q17" s="9">
        <f>IF($F17="s-curve",$D17+($E17-$D17)*$I$2/(1+EXP($I$3*(COUNT($I$7:Q$7)+$I$4))),TREND($D17:$E17,$D$7:$E$7,Q$7))</f>
        <v>6.7873189384333399E-2</v>
      </c>
      <c r="R17" s="9">
        <f>IF($F17="s-curve",$D17+($E17-$D17)*$I$2/(1+EXP($I$3*(COUNT($I$7:R$7)+$I$4))),TREND($D17:$E17,$D$7:$E$7,R$7))</f>
        <v>6.7021143331373878E-2</v>
      </c>
      <c r="S17" s="9">
        <f>IF($F17="s-curve",$D17+($E17-$D17)*$I$2/(1+EXP($I$3*(COUNT($I$7:S$7)+$I$4))),TREND($D17:$E17,$D$7:$E$7,S$7))</f>
        <v>6.6169097278414357E-2</v>
      </c>
      <c r="T17" s="9">
        <f>IF($F17="s-curve",$D17+($E17-$D17)*$I$2/(1+EXP($I$3*(COUNT($I$7:T$7)+$I$4))),TREND($D17:$E17,$D$7:$E$7,T$7))</f>
        <v>6.5317051225455058E-2</v>
      </c>
      <c r="U17" s="9">
        <f>IF($F17="s-curve",$D17+($E17-$D17)*$I$2/(1+EXP($I$3*(COUNT($I$7:U$7)+$I$4))),TREND($D17:$E17,$D$7:$E$7,U$7))</f>
        <v>6.4465005172495538E-2</v>
      </c>
      <c r="V17" s="9">
        <f>IF($F17="s-curve",$D17+($E17-$D17)*$I$2/(1+EXP($I$3*(COUNT($I$7:V$7)+$I$4))),TREND($D17:$E17,$D$7:$E$7,V$7))</f>
        <v>6.3612959119536239E-2</v>
      </c>
      <c r="W17" s="9">
        <f>IF($F17="s-curve",$D17+($E17-$D17)*$I$2/(1+EXP($I$3*(COUNT($I$7:W$7)+$I$4))),TREND($D17:$E17,$D$7:$E$7,W$7))</f>
        <v>6.2760913066576718E-2</v>
      </c>
      <c r="X17" s="9">
        <f>IF($F17="s-curve",$D17+($E17-$D17)*$I$2/(1+EXP($I$3*(COUNT($I$7:X$7)+$I$4))),TREND($D17:$E17,$D$7:$E$7,X$7))</f>
        <v>6.1908867013617197E-2</v>
      </c>
      <c r="Y17" s="9">
        <f>IF($F17="s-curve",$D17+($E17-$D17)*$I$2/(1+EXP($I$3*(COUNT($I$7:Y$7)+$I$4))),TREND($D17:$E17,$D$7:$E$7,Y$7))</f>
        <v>6.1056820960657898E-2</v>
      </c>
      <c r="Z17" s="9">
        <f>IF($F17="s-curve",$D17+($E17-$D17)*$I$2/(1+EXP($I$3*(COUNT($I$7:Z$7)+$I$4))),TREND($D17:$E17,$D$7:$E$7,Z$7))</f>
        <v>6.0204774907698377E-2</v>
      </c>
      <c r="AA17" s="9">
        <f>IF($F17="s-curve",$D17+($E17-$D17)*$I$2/(1+EXP($I$3*(COUNT($I$7:AA$7)+$I$4))),TREND($D17:$E17,$D$7:$E$7,AA$7))</f>
        <v>5.9352728854738857E-2</v>
      </c>
      <c r="AB17" s="9">
        <f>IF($F17="s-curve",$D17+($E17-$D17)*$I$2/(1+EXP($I$3*(COUNT($I$7:AB$7)+$I$4))),TREND($D17:$E17,$D$7:$E$7,AB$7))</f>
        <v>5.8500682801779558E-2</v>
      </c>
      <c r="AC17" s="9">
        <f>IF($F17="s-curve",$D17+($E17-$D17)*$I$2/(1+EXP($I$3*(COUNT($I$7:AC$7)+$I$4))),TREND($D17:$E17,$D$7:$E$7,AC$7))</f>
        <v>5.7648636748820037E-2</v>
      </c>
      <c r="AD17" s="9">
        <f>IF($F17="s-curve",$D17+($E17-$D17)*$I$2/(1+EXP($I$3*(COUNT($I$7:AD$7)+$I$4))),TREND($D17:$E17,$D$7:$E$7,AD$7))</f>
        <v>5.6796590695860516E-2</v>
      </c>
      <c r="AE17" s="9">
        <f>IF($F17="s-curve",$D17+($E17-$D17)*$I$2/(1+EXP($I$3*(COUNT($I$7:AE$7)+$I$4))),TREND($D17:$E17,$D$7:$E$7,AE$7))</f>
        <v>5.5944544642901217E-2</v>
      </c>
      <c r="AF17" s="9">
        <f>IF($F17="s-curve",$D17+($E17-$D17)*$I$2/(1+EXP($I$3*(COUNT($I$7:AF$7)+$I$4))),TREND($D17:$E17,$D$7:$E$7,AF$7))</f>
        <v>5.5092498589941696E-2</v>
      </c>
      <c r="AG17" s="9">
        <f>IF($F17="s-curve",$D17+($E17-$D17)*$I$2/(1+EXP($I$3*(COUNT($I$7:AG$7)+$I$4))),TREND($D17:$E17,$D$7:$E$7,AG$7))</f>
        <v>5.4240452536982176E-2</v>
      </c>
      <c r="AH17" s="9">
        <f>IF($F17="s-curve",$D17+($E17-$D17)*$I$2/(1+EXP($I$3*(COUNT($I$7:AH$7)+$I$4))),TREND($D17:$E17,$D$7:$E$7,AH$7))</f>
        <v>5.3388406484022877E-2</v>
      </c>
      <c r="AI17" s="9">
        <f>IF($F17="s-curve",$D17+($E17-$D17)*$I$2/(1+EXP($I$3*(COUNT($I$7:AI$7)+$I$4))),TREND($D17:$E17,$D$7:$E$7,AI$7))</f>
        <v>5.2536360431063356E-2</v>
      </c>
      <c r="AJ17" s="9">
        <f>IF($F17="s-curve",$D17+($E17-$D17)*$I$2/(1+EXP($I$3*(COUNT($I$7:AJ$7)+$I$4))),TREND($D17:$E17,$D$7:$E$7,AJ$7))</f>
        <v>5.1684314378104057E-2</v>
      </c>
      <c r="AK17" s="9">
        <f>IF($F17="s-curve",$D17+($E17-$D17)*$I$2/(1+EXP($I$3*(COUNT($I$7:AK$7)+$I$4))),TREND($D17:$E17,$D$7:$E$7,AK$7))</f>
        <v>5.0832268325144536E-2</v>
      </c>
      <c r="AL17" s="9">
        <f>IF($F17="s-curve",$D17+($E17-$D17)*$I$2/(1+EXP($I$3*(COUNT($I$7:AL$7)+$I$4))),TREND($D17:$E17,$D$7:$E$7,AL$7))</f>
        <v>4.9980222272185015E-2</v>
      </c>
      <c r="AM17" s="9">
        <f>IF($F17="s-curve",$D17+($E17-$D17)*$I$2/(1+EXP($I$3*(COUNT($I$7:AM$7)+$I$4))),TREND($D17:$E17,$D$7:$E$7,AM$7))</f>
        <v>4.9128176219225717E-2</v>
      </c>
      <c r="AN17" s="9">
        <f>IF($F17="s-curve",$D17+($E17-$D17)*$I$2/(1+EXP($I$3*(COUNT($I$7:AN$7)+$I$4))),TREND($D17:$E17,$D$7:$E$7,AN$7))</f>
        <v>4.8276130166266196E-2</v>
      </c>
      <c r="AO17" s="9">
        <f>IF($F17="s-curve",$D17+($E17-$D17)*$I$2/(1+EXP($I$3*(COUNT($I$7:AO$7)+$I$4))),TREND($D17:$E17,$D$7:$E$7,AO$7))</f>
        <v>4.7424084113306675E-2</v>
      </c>
      <c r="AP17" s="9">
        <f>IF($F17="s-curve",$D17+($E17-$D17)*$I$2/(1+EXP($I$3*(COUNT($I$7:AP$7)+$I$4))),TREND($D17:$E17,$D$7:$E$7,AP$7))</f>
        <v>4.6572038060347376E-2</v>
      </c>
    </row>
    <row r="18" spans="1:42" x14ac:dyDescent="0.25">
      <c r="C18" s="9" t="s">
        <v>5</v>
      </c>
      <c r="D18" s="13">
        <v>1</v>
      </c>
      <c r="E18" s="13">
        <v>1</v>
      </c>
      <c r="F18" s="4" t="str">
        <f t="shared" si="1"/>
        <v>n/a</v>
      </c>
      <c r="H18" s="22"/>
      <c r="I18" s="21">
        <f t="shared" si="3"/>
        <v>1</v>
      </c>
      <c r="J18" s="9">
        <f>IF($F18="s-curve",$D18+($E18-$D18)*$I$2/(1+EXP($I$3*(COUNT($I$7:J$7)+$I$4))),TREND($D18:$E18,$D$7:$E$7,J$7))</f>
        <v>1</v>
      </c>
      <c r="K18" s="9">
        <f>IF($F18="s-curve",$D18+($E18-$D18)*$I$2/(1+EXP($I$3*(COUNT($I$7:K$7)+$I$4))),TREND($D18:$E18,$D$7:$E$7,K$7))</f>
        <v>1</v>
      </c>
      <c r="L18" s="9">
        <f>IF($F18="s-curve",$D18+($E18-$D18)*$I$2/(1+EXP($I$3*(COUNT($I$7:L$7)+$I$4))),TREND($D18:$E18,$D$7:$E$7,L$7))</f>
        <v>1</v>
      </c>
      <c r="M18" s="9">
        <f>IF($F18="s-curve",$D18+($E18-$D18)*$I$2/(1+EXP($I$3*(COUNT($I$7:M$7)+$I$4))),TREND($D18:$E18,$D$7:$E$7,M$7))</f>
        <v>1</v>
      </c>
      <c r="N18" s="9">
        <f>IF($F18="s-curve",$D18+($E18-$D18)*$I$2/(1+EXP($I$3*(COUNT($I$7:N$7)+$I$4))),TREND($D18:$E18,$D$7:$E$7,N$7))</f>
        <v>1</v>
      </c>
      <c r="O18" s="9">
        <f>IF($F18="s-curve",$D18+($E18-$D18)*$I$2/(1+EXP($I$3*(COUNT($I$7:O$7)+$I$4))),TREND($D18:$E18,$D$7:$E$7,O$7))</f>
        <v>1</v>
      </c>
      <c r="P18" s="9">
        <f>IF($F18="s-curve",$D18+($E18-$D18)*$I$2/(1+EXP($I$3*(COUNT($I$7:P$7)+$I$4))),TREND($D18:$E18,$D$7:$E$7,P$7))</f>
        <v>1</v>
      </c>
      <c r="Q18" s="9">
        <f>IF($F18="s-curve",$D18+($E18-$D18)*$I$2/(1+EXP($I$3*(COUNT($I$7:Q$7)+$I$4))),TREND($D18:$E18,$D$7:$E$7,Q$7))</f>
        <v>1</v>
      </c>
      <c r="R18" s="9">
        <f>IF($F18="s-curve",$D18+($E18-$D18)*$I$2/(1+EXP($I$3*(COUNT($I$7:R$7)+$I$4))),TREND($D18:$E18,$D$7:$E$7,R$7))</f>
        <v>1</v>
      </c>
      <c r="S18" s="9">
        <f>IF($F18="s-curve",$D18+($E18-$D18)*$I$2/(1+EXP($I$3*(COUNT($I$7:S$7)+$I$4))),TREND($D18:$E18,$D$7:$E$7,S$7))</f>
        <v>1</v>
      </c>
      <c r="T18" s="9">
        <f>IF($F18="s-curve",$D18+($E18-$D18)*$I$2/(1+EXP($I$3*(COUNT($I$7:T$7)+$I$4))),TREND($D18:$E18,$D$7:$E$7,T$7))</f>
        <v>1</v>
      </c>
      <c r="U18" s="9">
        <f>IF($F18="s-curve",$D18+($E18-$D18)*$I$2/(1+EXP($I$3*(COUNT($I$7:U$7)+$I$4))),TREND($D18:$E18,$D$7:$E$7,U$7))</f>
        <v>1</v>
      </c>
      <c r="V18" s="9">
        <f>IF($F18="s-curve",$D18+($E18-$D18)*$I$2/(1+EXP($I$3*(COUNT($I$7:V$7)+$I$4))),TREND($D18:$E18,$D$7:$E$7,V$7))</f>
        <v>1</v>
      </c>
      <c r="W18" s="9">
        <f>IF($F18="s-curve",$D18+($E18-$D18)*$I$2/(1+EXP($I$3*(COUNT($I$7:W$7)+$I$4))),TREND($D18:$E18,$D$7:$E$7,W$7))</f>
        <v>1</v>
      </c>
      <c r="X18" s="9">
        <f>IF($F18="s-curve",$D18+($E18-$D18)*$I$2/(1+EXP($I$3*(COUNT($I$7:X$7)+$I$4))),TREND($D18:$E18,$D$7:$E$7,X$7))</f>
        <v>1</v>
      </c>
      <c r="Y18" s="9">
        <f>IF($F18="s-curve",$D18+($E18-$D18)*$I$2/(1+EXP($I$3*(COUNT($I$7:Y$7)+$I$4))),TREND($D18:$E18,$D$7:$E$7,Y$7))</f>
        <v>1</v>
      </c>
      <c r="Z18" s="9">
        <f>IF($F18="s-curve",$D18+($E18-$D18)*$I$2/(1+EXP($I$3*(COUNT($I$7:Z$7)+$I$4))),TREND($D18:$E18,$D$7:$E$7,Z$7))</f>
        <v>1</v>
      </c>
      <c r="AA18" s="9">
        <f>IF($F18="s-curve",$D18+($E18-$D18)*$I$2/(1+EXP($I$3*(COUNT($I$7:AA$7)+$I$4))),TREND($D18:$E18,$D$7:$E$7,AA$7))</f>
        <v>1</v>
      </c>
      <c r="AB18" s="9">
        <f>IF($F18="s-curve",$D18+($E18-$D18)*$I$2/(1+EXP($I$3*(COUNT($I$7:AB$7)+$I$4))),TREND($D18:$E18,$D$7:$E$7,AB$7))</f>
        <v>1</v>
      </c>
      <c r="AC18" s="9">
        <f>IF($F18="s-curve",$D18+($E18-$D18)*$I$2/(1+EXP($I$3*(COUNT($I$7:AC$7)+$I$4))),TREND($D18:$E18,$D$7:$E$7,AC$7))</f>
        <v>1</v>
      </c>
      <c r="AD18" s="9">
        <f>IF($F18="s-curve",$D18+($E18-$D18)*$I$2/(1+EXP($I$3*(COUNT($I$7:AD$7)+$I$4))),TREND($D18:$E18,$D$7:$E$7,AD$7))</f>
        <v>1</v>
      </c>
      <c r="AE18" s="9">
        <f>IF($F18="s-curve",$D18+($E18-$D18)*$I$2/(1+EXP($I$3*(COUNT($I$7:AE$7)+$I$4))),TREND($D18:$E18,$D$7:$E$7,AE$7))</f>
        <v>1</v>
      </c>
      <c r="AF18" s="9">
        <f>IF($F18="s-curve",$D18+($E18-$D18)*$I$2/(1+EXP($I$3*(COUNT($I$7:AF$7)+$I$4))),TREND($D18:$E18,$D$7:$E$7,AF$7))</f>
        <v>1</v>
      </c>
      <c r="AG18" s="9">
        <f>IF($F18="s-curve",$D18+($E18-$D18)*$I$2/(1+EXP($I$3*(COUNT($I$7:AG$7)+$I$4))),TREND($D18:$E18,$D$7:$E$7,AG$7))</f>
        <v>1</v>
      </c>
      <c r="AH18" s="9">
        <f>IF($F18="s-curve",$D18+($E18-$D18)*$I$2/(1+EXP($I$3*(COUNT($I$7:AH$7)+$I$4))),TREND($D18:$E18,$D$7:$E$7,AH$7))</f>
        <v>1</v>
      </c>
      <c r="AI18" s="9">
        <f>IF($F18="s-curve",$D18+($E18-$D18)*$I$2/(1+EXP($I$3*(COUNT($I$7:AI$7)+$I$4))),TREND($D18:$E18,$D$7:$E$7,AI$7))</f>
        <v>1</v>
      </c>
      <c r="AJ18" s="9">
        <f>IF($F18="s-curve",$D18+($E18-$D18)*$I$2/(1+EXP($I$3*(COUNT($I$7:AJ$7)+$I$4))),TREND($D18:$E18,$D$7:$E$7,AJ$7))</f>
        <v>1</v>
      </c>
      <c r="AK18" s="9">
        <f>IF($F18="s-curve",$D18+($E18-$D18)*$I$2/(1+EXP($I$3*(COUNT($I$7:AK$7)+$I$4))),TREND($D18:$E18,$D$7:$E$7,AK$7))</f>
        <v>1</v>
      </c>
      <c r="AL18" s="9">
        <f>IF($F18="s-curve",$D18+($E18-$D18)*$I$2/(1+EXP($I$3*(COUNT($I$7:AL$7)+$I$4))),TREND($D18:$E18,$D$7:$E$7,AL$7))</f>
        <v>1</v>
      </c>
      <c r="AM18" s="9">
        <f>IF($F18="s-curve",$D18+($E18-$D18)*$I$2/(1+EXP($I$3*(COUNT($I$7:AM$7)+$I$4))),TREND($D18:$E18,$D$7:$E$7,AM$7))</f>
        <v>1</v>
      </c>
      <c r="AN18" s="9">
        <f>IF($F18="s-curve",$D18+($E18-$D18)*$I$2/(1+EXP($I$3*(COUNT($I$7:AN$7)+$I$4))),TREND($D18:$E18,$D$7:$E$7,AN$7))</f>
        <v>1</v>
      </c>
      <c r="AO18" s="9">
        <f>IF($F18="s-curve",$D18+($E18-$D18)*$I$2/(1+EXP($I$3*(COUNT($I$7:AO$7)+$I$4))),TREND($D18:$E18,$D$7:$E$7,AO$7))</f>
        <v>1</v>
      </c>
      <c r="AP18" s="9">
        <f>IF($F18="s-curve",$D18+($E18-$D18)*$I$2/(1+EXP($I$3*(COUNT($I$7:AP$7)+$I$4))),TREND($D18:$E18,$D$7:$E$7,AP$7))</f>
        <v>1</v>
      </c>
    </row>
    <row r="19" spans="1:42" x14ac:dyDescent="0.25">
      <c r="C19" s="9" t="s">
        <v>6</v>
      </c>
      <c r="D19" s="21">
        <f>TRA_StockTot!S126/TRA_StockTot!S109</f>
        <v>7.5569931581771061E-4</v>
      </c>
      <c r="E19" s="21">
        <f>TRA_StockTot!AZ126/TRA_StockTot!AZ109*Assumptions!$A$11</f>
        <v>0.60295759730525667</v>
      </c>
      <c r="F19" s="4" t="str">
        <f t="shared" si="1"/>
        <v>s-curve</v>
      </c>
      <c r="H19" s="22"/>
      <c r="I19" s="21">
        <f t="shared" si="3"/>
        <v>7.5569931581771061E-4</v>
      </c>
      <c r="J19" s="9">
        <f>IF($F19="s-curve",$D19+($E19-$D19)*$I$2/(1+EXP($I$3*(COUNT($I$7:J$7)+$I$4))),TREND($D19:$E19,$D$7:$E$7,J$7))</f>
        <v>7.3720570210620024E-3</v>
      </c>
      <c r="K19" s="9">
        <f>IF($F19="s-curve",$D19+($E19-$D19)*$I$2/(1+EXP($I$3*(COUNT($I$7:K$7)+$I$4))),TREND($D19:$E19,$D$7:$E$7,K$7))</f>
        <v>9.6526492424628685E-3</v>
      </c>
      <c r="L19" s="9">
        <f>IF($F19="s-curve",$D19+($E19-$D19)*$I$2/(1+EXP($I$3*(COUNT($I$7:L$7)+$I$4))),TREND($D19:$E19,$D$7:$E$7,L$7))</f>
        <v>1.2703569085569934E-2</v>
      </c>
      <c r="M19" s="9">
        <f>IF($F19="s-curve",$D19+($E19-$D19)*$I$2/(1+EXP($I$3*(COUNT($I$7:M$7)+$I$4))),TREND($D19:$E19,$D$7:$E$7,M$7))</f>
        <v>1.677245932861925E-2</v>
      </c>
      <c r="N19" s="9">
        <f>IF($F19="s-curve",$D19+($E19-$D19)*$I$2/(1+EXP($I$3*(COUNT($I$7:N$7)+$I$4))),TREND($D19:$E19,$D$7:$E$7,N$7))</f>
        <v>2.2176737009540787E-2</v>
      </c>
      <c r="O19" s="9">
        <f>IF($F19="s-curve",$D19+($E19-$D19)*$I$2/(1+EXP($I$3*(COUNT($I$7:O$7)+$I$4))),TREND($D19:$E19,$D$7:$E$7,O$7))</f>
        <v>2.9315650157154847E-2</v>
      </c>
      <c r="P19" s="9">
        <f>IF($F19="s-curve",$D19+($E19-$D19)*$I$2/(1+EXP($I$3*(COUNT($I$7:P$7)+$I$4))),TREND($D19:$E19,$D$7:$E$7,P$7))</f>
        <v>3.8678373856105737E-2</v>
      </c>
      <c r="Q19" s="9">
        <f>IF($F19="s-curve",$D19+($E19-$D19)*$I$2/(1+EXP($I$3*(COUNT($I$7:Q$7)+$I$4))),TREND($D19:$E19,$D$7:$E$7,Q$7))</f>
        <v>5.0842455005357313E-2</v>
      </c>
      <c r="R19" s="9">
        <f>IF($F19="s-curve",$D19+($E19-$D19)*$I$2/(1+EXP($I$3*(COUNT($I$7:R$7)+$I$4))),TREND($D19:$E19,$D$7:$E$7,R$7))</f>
        <v>6.6454012104430249E-2</v>
      </c>
      <c r="S19" s="9">
        <f>IF($F19="s-curve",$D19+($E19-$D19)*$I$2/(1+EXP($I$3*(COUNT($I$7:S$7)+$I$4))),TREND($D19:$E19,$D$7:$E$7,S$7))</f>
        <v>8.6178679830714547E-2</v>
      </c>
      <c r="T19" s="9">
        <f>IF($F19="s-curve",$D19+($E19-$D19)*$I$2/(1+EXP($I$3*(COUNT($I$7:T$7)+$I$4))),TREND($D19:$E19,$D$7:$E$7,T$7))</f>
        <v>0.11061269599372307</v>
      </c>
      <c r="U19" s="9">
        <f>IF($F19="s-curve",$D19+($E19-$D19)*$I$2/(1+EXP($I$3*(COUNT($I$7:U$7)+$I$4))),TREND($D19:$E19,$D$7:$E$7,U$7))</f>
        <v>0.14015051403022558</v>
      </c>
      <c r="V19" s="9">
        <f>IF($F19="s-curve",$D19+($E19-$D19)*$I$2/(1+EXP($I$3*(COUNT($I$7:V$7)+$I$4))),TREND($D19:$E19,$D$7:$E$7,V$7))</f>
        <v>0.17482245744983166</v>
      </c>
      <c r="W19" s="9">
        <f>IF($F19="s-curve",$D19+($E19-$D19)*$I$2/(1+EXP($I$3*(COUNT($I$7:W$7)+$I$4))),TREND($D19:$E19,$D$7:$E$7,W$7))</f>
        <v>0.21414214424723219</v>
      </c>
      <c r="X19" s="9">
        <f>IF($F19="s-curve",$D19+($E19-$D19)*$I$2/(1+EXP($I$3*(COUNT($I$7:X$7)+$I$4))),TREND($D19:$E19,$D$7:$E$7,X$7))</f>
        <v>0.25702722339544537</v>
      </c>
      <c r="Y19" s="9">
        <f>IF($F19="s-curve",$D19+($E19-$D19)*$I$2/(1+EXP($I$3*(COUNT($I$7:Y$7)+$I$4))),TREND($D19:$E19,$D$7:$E$7,Y$7))</f>
        <v>0.30185664831053716</v>
      </c>
      <c r="Z19" s="9">
        <f>IF($F19="s-curve",$D19+($E19-$D19)*$I$2/(1+EXP($I$3*(COUNT($I$7:Z$7)+$I$4))),TREND($D19:$E19,$D$7:$E$7,Z$7))</f>
        <v>0.34668607322562894</v>
      </c>
      <c r="AA19" s="9">
        <f>IF($F19="s-curve",$D19+($E19-$D19)*$I$2/(1+EXP($I$3*(COUNT($I$7:AA$7)+$I$4))),TREND($D19:$E19,$D$7:$E$7,AA$7))</f>
        <v>0.3895711523738421</v>
      </c>
      <c r="AB19" s="9">
        <f>IF($F19="s-curve",$D19+($E19-$D19)*$I$2/(1+EXP($I$3*(COUNT($I$7:AB$7)+$I$4))),TREND($D19:$E19,$D$7:$E$7,AB$7))</f>
        <v>0.42889083917124265</v>
      </c>
      <c r="AC19" s="9">
        <f>IF($F19="s-curve",$D19+($E19-$D19)*$I$2/(1+EXP($I$3*(COUNT($I$7:AC$7)+$I$4))),TREND($D19:$E19,$D$7:$E$7,AC$7))</f>
        <v>0.46356278259084871</v>
      </c>
      <c r="AD19" s="9">
        <f>IF($F19="s-curve",$D19+($E19-$D19)*$I$2/(1+EXP($I$3*(COUNT($I$7:AD$7)+$I$4))),TREND($D19:$E19,$D$7:$E$7,AD$7))</f>
        <v>0.49310060062735123</v>
      </c>
      <c r="AE19" s="9">
        <f>IF($F19="s-curve",$D19+($E19-$D19)*$I$2/(1+EXP($I$3*(COUNT($I$7:AE$7)+$I$4))),TREND($D19:$E19,$D$7:$E$7,AE$7))</f>
        <v>0.51753461679035984</v>
      </c>
      <c r="AF19" s="9">
        <f>IF($F19="s-curve",$D19+($E19-$D19)*$I$2/(1+EXP($I$3*(COUNT($I$7:AF$7)+$I$4))),TREND($D19:$E19,$D$7:$E$7,AF$7))</f>
        <v>0.53725928451664418</v>
      </c>
      <c r="AG19" s="9">
        <f>IF($F19="s-curve",$D19+($E19-$D19)*$I$2/(1+EXP($I$3*(COUNT($I$7:AG$7)+$I$4))),TREND($D19:$E19,$D$7:$E$7,AG$7))</f>
        <v>0.55287084161571709</v>
      </c>
      <c r="AH19" s="9">
        <f>IF($F19="s-curve",$D19+($E19-$D19)*$I$2/(1+EXP($I$3*(COUNT($I$7:AH$7)+$I$4))),TREND($D19:$E19,$D$7:$E$7,AH$7))</f>
        <v>0.56503492276496869</v>
      </c>
      <c r="AI19" s="9">
        <f>IF($F19="s-curve",$D19+($E19-$D19)*$I$2/(1+EXP($I$3*(COUNT($I$7:AI$7)+$I$4))),TREND($D19:$E19,$D$7:$E$7,AI$7))</f>
        <v>0.57439764646391955</v>
      </c>
      <c r="AJ19" s="9">
        <f>IF($F19="s-curve",$D19+($E19-$D19)*$I$2/(1+EXP($I$3*(COUNT($I$7:AJ$7)+$I$4))),TREND($D19:$E19,$D$7:$E$7,AJ$7))</f>
        <v>0.58153655961153361</v>
      </c>
      <c r="AK19" s="9">
        <f>IF($F19="s-curve",$D19+($E19-$D19)*$I$2/(1+EXP($I$3*(COUNT($I$7:AK$7)+$I$4))),TREND($D19:$E19,$D$7:$E$7,AK$7))</f>
        <v>0.58694083729245505</v>
      </c>
      <c r="AL19" s="9">
        <f>IF($F19="s-curve",$D19+($E19-$D19)*$I$2/(1+EXP($I$3*(COUNT($I$7:AL$7)+$I$4))),TREND($D19:$E19,$D$7:$E$7,AL$7))</f>
        <v>0.59100972753550451</v>
      </c>
      <c r="AM19" s="9">
        <f>IF($F19="s-curve",$D19+($E19-$D19)*$I$2/(1+EXP($I$3*(COUNT($I$7:AM$7)+$I$4))),TREND($D19:$E19,$D$7:$E$7,AM$7))</f>
        <v>0.59406064737861153</v>
      </c>
      <c r="AN19" s="9">
        <f>IF($F19="s-curve",$D19+($E19-$D19)*$I$2/(1+EXP($I$3*(COUNT($I$7:AN$7)+$I$4))),TREND($D19:$E19,$D$7:$E$7,AN$7))</f>
        <v>0.5963412396000124</v>
      </c>
      <c r="AO19" s="9">
        <f>IF($F19="s-curve",$D19+($E19-$D19)*$I$2/(1+EXP($I$3*(COUNT($I$7:AO$7)+$I$4))),TREND($D19:$E19,$D$7:$E$7,AO$7))</f>
        <v>0.5980420814643499</v>
      </c>
      <c r="AP19" s="9">
        <f>IF($F19="s-curve",$D19+($E19-$D19)*$I$2/(1+EXP($I$3*(COUNT($I$7:AP$7)+$I$4))),TREND($D19:$E19,$D$7:$E$7,AP$7))</f>
        <v>0.5993083733455854</v>
      </c>
    </row>
    <row r="20" spans="1:42" x14ac:dyDescent="0.25">
      <c r="C20" s="9" t="s">
        <v>74</v>
      </c>
      <c r="D20" s="21">
        <f>TRA_StockTot!S111/TRA_StockTot!S109</f>
        <v>9.9475503488897776E-3</v>
      </c>
      <c r="E20" s="21">
        <f>TRA_StockTot!AZ111/TRA_StockTot!AZ109*Assumptions!$A$11</f>
        <v>2.5333004125839366E-2</v>
      </c>
      <c r="F20" s="4" t="str">
        <f t="shared" ref="F20:F21" si="4">IF(D20=E20,"n/a",IF(OR(C20="battery electric vehicle",C20="natural gas vehicle",C20="plugin hybrid vehicle",C20="hydrogen vehicle"),"s-curve","linear"))</f>
        <v>linear</v>
      </c>
      <c r="H20" s="22"/>
      <c r="I20" s="21">
        <f t="shared" si="3"/>
        <v>9.9475503488897776E-3</v>
      </c>
      <c r="J20" s="9">
        <f>IF($F20="s-curve",$D20+($E20-$D20)*$I$2/(1+EXP($I$3*(COUNT($I$7:J$7)+$I$4))),TREND($D20:$E20,$D$7:$E$7,J$7))</f>
        <v>1.0413776220918547E-2</v>
      </c>
      <c r="K20" s="9">
        <f>IF($F20="s-curve",$D20+($E20-$D20)*$I$2/(1+EXP($I$3*(COUNT($I$7:K$7)+$I$4))),TREND($D20:$E20,$D$7:$E$7,K$7))</f>
        <v>1.0880002092947372E-2</v>
      </c>
      <c r="L20" s="9">
        <f>IF($F20="s-curve",$D20+($E20-$D20)*$I$2/(1+EXP($I$3*(COUNT($I$7:L$7)+$I$4))),TREND($D20:$E20,$D$7:$E$7,L$7))</f>
        <v>1.1346227964976086E-2</v>
      </c>
      <c r="M20" s="9">
        <f>IF($F20="s-curve",$D20+($E20-$D20)*$I$2/(1+EXP($I$3*(COUNT($I$7:M$7)+$I$4))),TREND($D20:$E20,$D$7:$E$7,M$7))</f>
        <v>1.181245383700491E-2</v>
      </c>
      <c r="N20" s="9">
        <f>IF($F20="s-curve",$D20+($E20-$D20)*$I$2/(1+EXP($I$3*(COUNT($I$7:N$7)+$I$4))),TREND($D20:$E20,$D$7:$E$7,N$7))</f>
        <v>1.2278679709033735E-2</v>
      </c>
      <c r="O20" s="9">
        <f>IF($F20="s-curve",$D20+($E20-$D20)*$I$2/(1+EXP($I$3*(COUNT($I$7:O$7)+$I$4))),TREND($D20:$E20,$D$7:$E$7,O$7))</f>
        <v>1.2744905581062449E-2</v>
      </c>
      <c r="P20" s="9">
        <f>IF($F20="s-curve",$D20+($E20-$D20)*$I$2/(1+EXP($I$3*(COUNT($I$7:P$7)+$I$4))),TREND($D20:$E20,$D$7:$E$7,P$7))</f>
        <v>1.3211131453091274E-2</v>
      </c>
      <c r="Q20" s="9">
        <f>IF($F20="s-curve",$D20+($E20-$D20)*$I$2/(1+EXP($I$3*(COUNT($I$7:Q$7)+$I$4))),TREND($D20:$E20,$D$7:$E$7,Q$7))</f>
        <v>1.3677357325119988E-2</v>
      </c>
      <c r="R20" s="9">
        <f>IF($F20="s-curve",$D20+($E20-$D20)*$I$2/(1+EXP($I$3*(COUNT($I$7:R$7)+$I$4))),TREND($D20:$E20,$D$7:$E$7,R$7))</f>
        <v>1.4143583197148812E-2</v>
      </c>
      <c r="S20" s="9">
        <f>IF($F20="s-curve",$D20+($E20-$D20)*$I$2/(1+EXP($I$3*(COUNT($I$7:S$7)+$I$4))),TREND($D20:$E20,$D$7:$E$7,S$7))</f>
        <v>1.4609809069177526E-2</v>
      </c>
      <c r="T20" s="9">
        <f>IF($F20="s-curve",$D20+($E20-$D20)*$I$2/(1+EXP($I$3*(COUNT($I$7:T$7)+$I$4))),TREND($D20:$E20,$D$7:$E$7,T$7))</f>
        <v>1.5076034941206351E-2</v>
      </c>
      <c r="U20" s="9">
        <f>IF($F20="s-curve",$D20+($E20-$D20)*$I$2/(1+EXP($I$3*(COUNT($I$7:U$7)+$I$4))),TREND($D20:$E20,$D$7:$E$7,U$7))</f>
        <v>1.5542260813235065E-2</v>
      </c>
      <c r="V20" s="9">
        <f>IF($F20="s-curve",$D20+($E20-$D20)*$I$2/(1+EXP($I$3*(COUNT($I$7:V$7)+$I$4))),TREND($D20:$E20,$D$7:$E$7,V$7))</f>
        <v>1.600848668526389E-2</v>
      </c>
      <c r="W20" s="9">
        <f>IF($F20="s-curve",$D20+($E20-$D20)*$I$2/(1+EXP($I$3*(COUNT($I$7:W$7)+$I$4))),TREND($D20:$E20,$D$7:$E$7,W$7))</f>
        <v>1.6474712557292714E-2</v>
      </c>
      <c r="X20" s="9">
        <f>IF($F20="s-curve",$D20+($E20-$D20)*$I$2/(1+EXP($I$3*(COUNT($I$7:X$7)+$I$4))),TREND($D20:$E20,$D$7:$E$7,X$7))</f>
        <v>1.6940938429321428E-2</v>
      </c>
      <c r="Y20" s="9">
        <f>IF($F20="s-curve",$D20+($E20-$D20)*$I$2/(1+EXP($I$3*(COUNT($I$7:Y$7)+$I$4))),TREND($D20:$E20,$D$7:$E$7,Y$7))</f>
        <v>1.7407164301350253E-2</v>
      </c>
      <c r="Z20" s="9">
        <f>IF($F20="s-curve",$D20+($E20-$D20)*$I$2/(1+EXP($I$3*(COUNT($I$7:Z$7)+$I$4))),TREND($D20:$E20,$D$7:$E$7,Z$7))</f>
        <v>1.7873390173378967E-2</v>
      </c>
      <c r="AA20" s="9">
        <f>IF($F20="s-curve",$D20+($E20-$D20)*$I$2/(1+EXP($I$3*(COUNT($I$7:AA$7)+$I$4))),TREND($D20:$E20,$D$7:$E$7,AA$7))</f>
        <v>1.8339616045407792E-2</v>
      </c>
      <c r="AB20" s="9">
        <f>IF($F20="s-curve",$D20+($E20-$D20)*$I$2/(1+EXP($I$3*(COUNT($I$7:AB$7)+$I$4))),TREND($D20:$E20,$D$7:$E$7,AB$7))</f>
        <v>1.8805841917436505E-2</v>
      </c>
      <c r="AC20" s="9">
        <f>IF($F20="s-curve",$D20+($E20-$D20)*$I$2/(1+EXP($I$3*(COUNT($I$7:AC$7)+$I$4))),TREND($D20:$E20,$D$7:$E$7,AC$7))</f>
        <v>1.927206778946533E-2</v>
      </c>
      <c r="AD20" s="9">
        <f>IF($F20="s-curve",$D20+($E20-$D20)*$I$2/(1+EXP($I$3*(COUNT($I$7:AD$7)+$I$4))),TREND($D20:$E20,$D$7:$E$7,AD$7))</f>
        <v>1.9738293661494044E-2</v>
      </c>
      <c r="AE20" s="9">
        <f>IF($F20="s-curve",$D20+($E20-$D20)*$I$2/(1+EXP($I$3*(COUNT($I$7:AE$7)+$I$4))),TREND($D20:$E20,$D$7:$E$7,AE$7))</f>
        <v>2.0204519533522869E-2</v>
      </c>
      <c r="AF20" s="9">
        <f>IF($F20="s-curve",$D20+($E20-$D20)*$I$2/(1+EXP($I$3*(COUNT($I$7:AF$7)+$I$4))),TREND($D20:$E20,$D$7:$E$7,AF$7))</f>
        <v>2.0670745405551694E-2</v>
      </c>
      <c r="AG20" s="9">
        <f>IF($F20="s-curve",$D20+($E20-$D20)*$I$2/(1+EXP($I$3*(COUNT($I$7:AG$7)+$I$4))),TREND($D20:$E20,$D$7:$E$7,AG$7))</f>
        <v>2.1136971277580408E-2</v>
      </c>
      <c r="AH20" s="9">
        <f>IF($F20="s-curve",$D20+($E20-$D20)*$I$2/(1+EXP($I$3*(COUNT($I$7:AH$7)+$I$4))),TREND($D20:$E20,$D$7:$E$7,AH$7))</f>
        <v>2.1603197149609232E-2</v>
      </c>
      <c r="AI20" s="9">
        <f>IF($F20="s-curve",$D20+($E20-$D20)*$I$2/(1+EXP($I$3*(COUNT($I$7:AI$7)+$I$4))),TREND($D20:$E20,$D$7:$E$7,AI$7))</f>
        <v>2.2069423021637946E-2</v>
      </c>
      <c r="AJ20" s="9">
        <f>IF($F20="s-curve",$D20+($E20-$D20)*$I$2/(1+EXP($I$3*(COUNT($I$7:AJ$7)+$I$4))),TREND($D20:$E20,$D$7:$E$7,AJ$7))</f>
        <v>2.2535648893666771E-2</v>
      </c>
      <c r="AK20" s="9">
        <f>IF($F20="s-curve",$D20+($E20-$D20)*$I$2/(1+EXP($I$3*(COUNT($I$7:AK$7)+$I$4))),TREND($D20:$E20,$D$7:$E$7,AK$7))</f>
        <v>2.3001874765695485E-2</v>
      </c>
      <c r="AL20" s="9">
        <f>IF($F20="s-curve",$D20+($E20-$D20)*$I$2/(1+EXP($I$3*(COUNT($I$7:AL$7)+$I$4))),TREND($D20:$E20,$D$7:$E$7,AL$7))</f>
        <v>2.346810063772431E-2</v>
      </c>
      <c r="AM20" s="9">
        <f>IF($F20="s-curve",$D20+($E20-$D20)*$I$2/(1+EXP($I$3*(COUNT($I$7:AM$7)+$I$4))),TREND($D20:$E20,$D$7:$E$7,AM$7))</f>
        <v>2.3934326509753023E-2</v>
      </c>
      <c r="AN20" s="9">
        <f>IF($F20="s-curve",$D20+($E20-$D20)*$I$2/(1+EXP($I$3*(COUNT($I$7:AN$7)+$I$4))),TREND($D20:$E20,$D$7:$E$7,AN$7))</f>
        <v>2.4400552381781848E-2</v>
      </c>
      <c r="AO20" s="9">
        <f>IF($F20="s-curve",$D20+($E20-$D20)*$I$2/(1+EXP($I$3*(COUNT($I$7:AO$7)+$I$4))),TREND($D20:$E20,$D$7:$E$7,AO$7))</f>
        <v>2.4866778253810673E-2</v>
      </c>
      <c r="AP20" s="9">
        <f>IF($F20="s-curve",$D20+($E20-$D20)*$I$2/(1+EXP($I$3*(COUNT($I$7:AP$7)+$I$4))),TREND($D20:$E20,$D$7:$E$7,AP$7))</f>
        <v>2.5333004125839387E-2</v>
      </c>
    </row>
    <row r="21" spans="1:42" ht="15.75" thickBot="1" x14ac:dyDescent="0.3">
      <c r="A21" s="24"/>
      <c r="B21" s="24"/>
      <c r="C21" s="24" t="s">
        <v>75</v>
      </c>
      <c r="D21" s="29">
        <f>TRA_StockTot!S139/TRA_StockTot!S109</f>
        <v>6.1089170647179004E-6</v>
      </c>
      <c r="E21" s="29">
        <f>TRA_StockTot!AZ139/TRA_StockTot!AZ109*Assumptions!$A$11</f>
        <v>4.8153999942331972E-2</v>
      </c>
      <c r="F21" s="5" t="str">
        <f t="shared" si="4"/>
        <v>s-curve</v>
      </c>
      <c r="H21" s="22"/>
      <c r="I21" s="21">
        <f t="shared" si="3"/>
        <v>6.1089170647179004E-6</v>
      </c>
      <c r="J21" s="9">
        <f>IF($F21="s-curve",$D21+($E21-$D21)*$I$2/(1+EXP($I$3*(COUNT($I$7:J$7)+$I$4))),TREND($D21:$E21,$D$7:$E$7,J$7))</f>
        <v>5.3510703354338145E-4</v>
      </c>
      <c r="K21" s="9">
        <f>IF($F21="s-curve",$D21+($E21-$D21)*$I$2/(1+EXP($I$3*(COUNT($I$7:K$7)+$I$4))),TREND($D21:$E21,$D$7:$E$7,K$7))</f>
        <v>7.1744738503627355E-4</v>
      </c>
      <c r="L21" s="9">
        <f>IF($F21="s-curve",$D21+($E21-$D21)*$I$2/(1+EXP($I$3*(COUNT($I$7:L$7)+$I$4))),TREND($D21:$E21,$D$7:$E$7,L$7))</f>
        <v>9.6137779545706677E-4</v>
      </c>
      <c r="M21" s="9">
        <f>IF($F21="s-curve",$D21+($E21-$D21)*$I$2/(1+EXP($I$3*(COUNT($I$7:M$7)+$I$4))),TREND($D21:$E21,$D$7:$E$7,M$7))</f>
        <v>1.2866980654033886E-3</v>
      </c>
      <c r="N21" s="9">
        <f>IF($F21="s-curve",$D21+($E21-$D21)*$I$2/(1+EXP($I$3*(COUNT($I$7:N$7)+$I$4))),TREND($D21:$E21,$D$7:$E$7,N$7))</f>
        <v>1.7187866618027601E-3</v>
      </c>
      <c r="O21" s="9">
        <f>IF($F21="s-curve",$D21+($E21-$D21)*$I$2/(1+EXP($I$3*(COUNT($I$7:O$7)+$I$4))),TREND($D21:$E21,$D$7:$E$7,O$7))</f>
        <v>2.2895646905963483E-3</v>
      </c>
      <c r="P21" s="9">
        <f>IF($F21="s-curve",$D21+($E21-$D21)*$I$2/(1+EXP($I$3*(COUNT($I$7:P$7)+$I$4))),TREND($D21:$E21,$D$7:$E$7,P$7))</f>
        <v>3.0381432019923392E-3</v>
      </c>
      <c r="Q21" s="9">
        <f>IF($F21="s-curve",$D21+($E21-$D21)*$I$2/(1+EXP($I$3*(COUNT($I$7:Q$7)+$I$4))),TREND($D21:$E21,$D$7:$E$7,Q$7))</f>
        <v>4.0106988441317203E-3</v>
      </c>
      <c r="R21" s="9">
        <f>IF($F21="s-curve",$D21+($E21-$D21)*$I$2/(1+EXP($I$3*(COUNT($I$7:R$7)+$I$4))),TREND($D21:$E21,$D$7:$E$7,R$7))</f>
        <v>5.258890775194155E-3</v>
      </c>
      <c r="S21" s="9">
        <f>IF($F21="s-curve",$D21+($E21-$D21)*$I$2/(1+EXP($I$3*(COUNT($I$7:S$7)+$I$4))),TREND($D21:$E21,$D$7:$E$7,S$7))</f>
        <v>6.8359385317115174E-3</v>
      </c>
      <c r="T21" s="9">
        <f>IF($F21="s-curve",$D21+($E21-$D21)*$I$2/(1+EXP($I$3*(COUNT($I$7:T$7)+$I$4))),TREND($D21:$E21,$D$7:$E$7,T$7))</f>
        <v>8.7895131575204608E-3</v>
      </c>
      <c r="U21" s="9">
        <f>IF($F21="s-curve",$D21+($E21-$D21)*$I$2/(1+EXP($I$3*(COUNT($I$7:U$7)+$I$4))),TREND($D21:$E21,$D$7:$E$7,U$7))</f>
        <v>1.1151152416204162E-2</v>
      </c>
      <c r="V21" s="9">
        <f>IF($F21="s-curve",$D21+($E21-$D21)*$I$2/(1+EXP($I$3*(COUNT($I$7:V$7)+$I$4))),TREND($D21:$E21,$D$7:$E$7,V$7))</f>
        <v>1.3923280765475327E-2</v>
      </c>
      <c r="W21" s="9">
        <f>IF($F21="s-curve",$D21+($E21-$D21)*$I$2/(1+EXP($I$3*(COUNT($I$7:W$7)+$I$4))),TREND($D21:$E21,$D$7:$E$7,W$7))</f>
        <v>1.7067010470395785E-2</v>
      </c>
      <c r="X21" s="9">
        <f>IF($F21="s-curve",$D21+($E21-$D21)*$I$2/(1+EXP($I$3*(COUNT($I$7:X$7)+$I$4))),TREND($D21:$E21,$D$7:$E$7,X$7))</f>
        <v>2.0495804242603961E-2</v>
      </c>
      <c r="Y21" s="9">
        <f>IF($F21="s-curve",$D21+($E21-$D21)*$I$2/(1+EXP($I$3*(COUNT($I$7:Y$7)+$I$4))),TREND($D21:$E21,$D$7:$E$7,Y$7))</f>
        <v>2.4080054429698343E-2</v>
      </c>
      <c r="Z21" s="9">
        <f>IF($F21="s-curve",$D21+($E21-$D21)*$I$2/(1+EXP($I$3*(COUNT($I$7:Z$7)+$I$4))),TREND($D21:$E21,$D$7:$E$7,Z$7))</f>
        <v>2.7664304616792725E-2</v>
      </c>
      <c r="AA21" s="9">
        <f>IF($F21="s-curve",$D21+($E21-$D21)*$I$2/(1+EXP($I$3*(COUNT($I$7:AA$7)+$I$4))),TREND($D21:$E21,$D$7:$E$7,AA$7))</f>
        <v>3.1093098389000897E-2</v>
      </c>
      <c r="AB21" s="9">
        <f>IF($F21="s-curve",$D21+($E21-$D21)*$I$2/(1+EXP($I$3*(COUNT($I$7:AB$7)+$I$4))),TREND($D21:$E21,$D$7:$E$7,AB$7))</f>
        <v>3.4236828093921361E-2</v>
      </c>
      <c r="AC21" s="9">
        <f>IF($F21="s-curve",$D21+($E21-$D21)*$I$2/(1+EXP($I$3*(COUNT($I$7:AC$7)+$I$4))),TREND($D21:$E21,$D$7:$E$7,AC$7))</f>
        <v>3.7008956443192527E-2</v>
      </c>
      <c r="AD21" s="9">
        <f>IF($F21="s-curve",$D21+($E21-$D21)*$I$2/(1+EXP($I$3*(COUNT($I$7:AD$7)+$I$4))),TREND($D21:$E21,$D$7:$E$7,AD$7))</f>
        <v>3.9370595701876225E-2</v>
      </c>
      <c r="AE21" s="9">
        <f>IF($F21="s-curve",$D21+($E21-$D21)*$I$2/(1+EXP($I$3*(COUNT($I$7:AE$7)+$I$4))),TREND($D21:$E21,$D$7:$E$7,AE$7))</f>
        <v>4.1324170327685178E-2</v>
      </c>
      <c r="AF21" s="9">
        <f>IF($F21="s-curve",$D21+($E21-$D21)*$I$2/(1+EXP($I$3*(COUNT($I$7:AF$7)+$I$4))),TREND($D21:$E21,$D$7:$E$7,AF$7))</f>
        <v>4.2901218084202539E-2</v>
      </c>
      <c r="AG21" s="9">
        <f>IF($F21="s-curve",$D21+($E21-$D21)*$I$2/(1+EXP($I$3*(COUNT($I$7:AG$7)+$I$4))),TREND($D21:$E21,$D$7:$E$7,AG$7))</f>
        <v>4.414941001526497E-2</v>
      </c>
      <c r="AH21" s="9">
        <f>IF($F21="s-curve",$D21+($E21-$D21)*$I$2/(1+EXP($I$3*(COUNT($I$7:AH$7)+$I$4))),TREND($D21:$E21,$D$7:$E$7,AH$7))</f>
        <v>4.5121965657404353E-2</v>
      </c>
      <c r="AI21" s="9">
        <f>IF($F21="s-curve",$D21+($E21-$D21)*$I$2/(1+EXP($I$3*(COUNT($I$7:AI$7)+$I$4))),TREND($D21:$E21,$D$7:$E$7,AI$7))</f>
        <v>4.5870544168800348E-2</v>
      </c>
      <c r="AJ21" s="9">
        <f>IF($F21="s-curve",$D21+($E21-$D21)*$I$2/(1+EXP($I$3*(COUNT($I$7:AJ$7)+$I$4))),TREND($D21:$E21,$D$7:$E$7,AJ$7))</f>
        <v>4.6441322197593934E-2</v>
      </c>
      <c r="AK21" s="9">
        <f>IF($F21="s-curve",$D21+($E21-$D21)*$I$2/(1+EXP($I$3*(COUNT($I$7:AK$7)+$I$4))),TREND($D21:$E21,$D$7:$E$7,AK$7))</f>
        <v>4.6873410793993299E-2</v>
      </c>
      <c r="AL21" s="9">
        <f>IF($F21="s-curve",$D21+($E21-$D21)*$I$2/(1+EXP($I$3*(COUNT($I$7:AL$7)+$I$4))),TREND($D21:$E21,$D$7:$E$7,AL$7))</f>
        <v>4.7198731063939625E-2</v>
      </c>
      <c r="AM21" s="9">
        <f>IF($F21="s-curve",$D21+($E21-$D21)*$I$2/(1+EXP($I$3*(COUNT($I$7:AM$7)+$I$4))),TREND($D21:$E21,$D$7:$E$7,AM$7))</f>
        <v>4.7442661474360416E-2</v>
      </c>
      <c r="AN21" s="9">
        <f>IF($F21="s-curve",$D21+($E21-$D21)*$I$2/(1+EXP($I$3*(COUNT($I$7:AN$7)+$I$4))),TREND($D21:$E21,$D$7:$E$7,AN$7))</f>
        <v>4.7625001825853309E-2</v>
      </c>
      <c r="AO21" s="9">
        <f>IF($F21="s-curve",$D21+($E21-$D21)*$I$2/(1+EXP($I$3*(COUNT($I$7:AO$7)+$I$4))),TREND($D21:$E21,$D$7:$E$7,AO$7))</f>
        <v>4.7760989355963637E-2</v>
      </c>
      <c r="AP21" s="9">
        <f>IF($F21="s-curve",$D21+($E21-$D21)*$I$2/(1+EXP($I$3*(COUNT($I$7:AP$7)+$I$4))),TREND($D21:$E21,$D$7:$E$7,AP$7))</f>
        <v>4.7862233280480421E-2</v>
      </c>
    </row>
    <row r="22" spans="1:42" x14ac:dyDescent="0.25">
      <c r="A22" s="9" t="s">
        <v>14</v>
      </c>
      <c r="B22" s="9" t="s">
        <v>20</v>
      </c>
      <c r="C22" s="9" t="s">
        <v>2</v>
      </c>
      <c r="D22" s="21">
        <f>TRA_Inv!S100/TRA_Inv!S78</f>
        <v>1.8049615055603079E-2</v>
      </c>
      <c r="E22" s="13">
        <f>E8</f>
        <v>1</v>
      </c>
      <c r="F22" s="4" t="str">
        <f t="shared" si="1"/>
        <v>s-curve</v>
      </c>
      <c r="H22" s="22"/>
      <c r="I22" s="21">
        <f t="shared" ref="I22:I77" si="5">D22</f>
        <v>1.8049615055603079E-2</v>
      </c>
      <c r="J22" s="9">
        <f>IF($F22="s-curve",$D22+($E22-$D22)*$I$2/(1+EXP($I$3*(COUNT($I$7:J$7)+$I$4))),TREND($D22:$E22,$D$7:$E$7,J$7))</f>
        <v>2.8838247601076058E-2</v>
      </c>
      <c r="K22" s="9">
        <f>IF($F22="s-curve",$D22+($E22-$D22)*$I$2/(1+EXP($I$3*(COUNT($I$7:K$7)+$I$4))),TREND($D22:$E22,$D$7:$E$7,K$7))</f>
        <v>3.2556981163993276E-2</v>
      </c>
      <c r="L22" s="9">
        <f>IF($F22="s-curve",$D22+($E22-$D22)*$I$2/(1+EXP($I$3*(COUNT($I$7:L$7)+$I$4))),TREND($D22:$E22,$D$7:$E$7,L$7))</f>
        <v>3.7531810908595017E-2</v>
      </c>
      <c r="M22" s="9">
        <f>IF($F22="s-curve",$D22+($E22-$D22)*$I$2/(1+EXP($I$3*(COUNT($I$7:M$7)+$I$4))),TREND($D22:$E22,$D$7:$E$7,M$7))</f>
        <v>4.4166543136770167E-2</v>
      </c>
      <c r="N22" s="9">
        <f>IF($F22="s-curve",$D22+($E22-$D22)*$I$2/(1+EXP($I$3*(COUNT($I$7:N$7)+$I$4))),TREND($D22:$E22,$D$7:$E$7,N$7))</f>
        <v>5.2978758054798181E-2</v>
      </c>
      <c r="O22" s="9">
        <f>IF($F22="s-curve",$D22+($E22-$D22)*$I$2/(1+EXP($I$3*(COUNT($I$7:O$7)+$I$4))),TREND($D22:$E22,$D$7:$E$7,O$7))</f>
        <v>6.4619469478638933E-2</v>
      </c>
      <c r="P22" s="9">
        <f>IF($F22="s-curve",$D22+($E22-$D22)*$I$2/(1+EXP($I$3*(COUNT($I$7:P$7)+$I$4))),TREND($D22:$E22,$D$7:$E$7,P$7))</f>
        <v>7.9886326277011366E-2</v>
      </c>
      <c r="Q22" s="9">
        <f>IF($F22="s-curve",$D22+($E22-$D22)*$I$2/(1+EXP($I$3*(COUNT($I$7:Q$7)+$I$4))),TREND($D22:$E22,$D$7:$E$7,Q$7))</f>
        <v>9.9721076394673647E-2</v>
      </c>
      <c r="R22" s="9">
        <f>IF($F22="s-curve",$D22+($E22-$D22)*$I$2/(1+EXP($I$3*(COUNT($I$7:R$7)+$I$4))),TREND($D22:$E22,$D$7:$E$7,R$7))</f>
        <v>0.12517728062484523</v>
      </c>
      <c r="S22" s="9">
        <f>IF($F22="s-curve",$D22+($E22-$D22)*$I$2/(1+EXP($I$3*(COUNT($I$7:S$7)+$I$4))),TREND($D22:$E22,$D$7:$E$7,S$7))</f>
        <v>0.15734032283940971</v>
      </c>
      <c r="T22" s="9">
        <f>IF($F22="s-curve",$D22+($E22-$D22)*$I$2/(1+EXP($I$3*(COUNT($I$7:T$7)+$I$4))),TREND($D22:$E22,$D$7:$E$7,T$7))</f>
        <v>0.19718242838093794</v>
      </c>
      <c r="U22" s="9">
        <f>IF($F22="s-curve",$D22+($E22-$D22)*$I$2/(1+EXP($I$3*(COUNT($I$7:U$7)+$I$4))),TREND($D22:$E22,$D$7:$E$7,U$7))</f>
        <v>0.24534679300383033</v>
      </c>
      <c r="V22" s="9">
        <f>IF($F22="s-curve",$D22+($E22-$D22)*$I$2/(1+EXP($I$3*(COUNT($I$7:V$7)+$I$4))),TREND($D22:$E22,$D$7:$E$7,V$7))</f>
        <v>0.30188286222134986</v>
      </c>
      <c r="W22" s="9">
        <f>IF($F22="s-curve",$D22+($E22-$D22)*$I$2/(1+EXP($I$3*(COUNT($I$7:W$7)+$I$4))),TREND($D22:$E22,$D$7:$E$7,W$7))</f>
        <v>0.36599754155980274</v>
      </c>
      <c r="X22" s="9">
        <f>IF($F22="s-curve",$D22+($E22-$D22)*$I$2/(1+EXP($I$3*(COUNT($I$7:X$7)+$I$4))),TREND($D22:$E22,$D$7:$E$7,X$7))</f>
        <v>0.43592594948836327</v>
      </c>
      <c r="Y22" s="9">
        <f>IF($F22="s-curve",$D22+($E22-$D22)*$I$2/(1+EXP($I$3*(COUNT($I$7:Y$7)+$I$4))),TREND($D22:$E22,$D$7:$E$7,Y$7))</f>
        <v>0.50902480752780155</v>
      </c>
      <c r="Z22" s="9">
        <f>IF($F22="s-curve",$D22+($E22-$D22)*$I$2/(1+EXP($I$3*(COUNT($I$7:Z$7)+$I$4))),TREND($D22:$E22,$D$7:$E$7,Z$7))</f>
        <v>0.58212366556723982</v>
      </c>
      <c r="AA22" s="9">
        <f>IF($F22="s-curve",$D22+($E22-$D22)*$I$2/(1+EXP($I$3*(COUNT($I$7:AA$7)+$I$4))),TREND($D22:$E22,$D$7:$E$7,AA$7))</f>
        <v>0.6520520734958003</v>
      </c>
      <c r="AB22" s="9">
        <f>IF($F22="s-curve",$D22+($E22-$D22)*$I$2/(1+EXP($I$3*(COUNT($I$7:AB$7)+$I$4))),TREND($D22:$E22,$D$7:$E$7,AB$7))</f>
        <v>0.71616675283425324</v>
      </c>
      <c r="AC22" s="9">
        <f>IF($F22="s-curve",$D22+($E22-$D22)*$I$2/(1+EXP($I$3*(COUNT($I$7:AC$7)+$I$4))),TREND($D22:$E22,$D$7:$E$7,AC$7))</f>
        <v>0.77270282205177265</v>
      </c>
      <c r="AD22" s="9">
        <f>IF($F22="s-curve",$D22+($E22-$D22)*$I$2/(1+EXP($I$3*(COUNT($I$7:AD$7)+$I$4))),TREND($D22:$E22,$D$7:$E$7,AD$7))</f>
        <v>0.82086718667466507</v>
      </c>
      <c r="AE22" s="9">
        <f>IF($F22="s-curve",$D22+($E22-$D22)*$I$2/(1+EXP($I$3*(COUNT($I$7:AE$7)+$I$4))),TREND($D22:$E22,$D$7:$E$7,AE$7))</f>
        <v>0.86070929221619341</v>
      </c>
      <c r="AF22" s="9">
        <f>IF($F22="s-curve",$D22+($E22-$D22)*$I$2/(1+EXP($I$3*(COUNT($I$7:AF$7)+$I$4))),TREND($D22:$E22,$D$7:$E$7,AF$7))</f>
        <v>0.89287233443075786</v>
      </c>
      <c r="AG22" s="9">
        <f>IF($F22="s-curve",$D22+($E22-$D22)*$I$2/(1+EXP($I$3*(COUNT($I$7:AG$7)+$I$4))),TREND($D22:$E22,$D$7:$E$7,AG$7))</f>
        <v>0.91832853866092945</v>
      </c>
      <c r="AH22" s="9">
        <f>IF($F22="s-curve",$D22+($E22-$D22)*$I$2/(1+EXP($I$3*(COUNT($I$7:AH$7)+$I$4))),TREND($D22:$E22,$D$7:$E$7,AH$7))</f>
        <v>0.93816328877859179</v>
      </c>
      <c r="AI22" s="9">
        <f>IF($F22="s-curve",$D22+($E22-$D22)*$I$2/(1+EXP($I$3*(COUNT($I$7:AI$7)+$I$4))),TREND($D22:$E22,$D$7:$E$7,AI$7))</f>
        <v>0.95343014557696426</v>
      </c>
      <c r="AJ22" s="9">
        <f>IF($F22="s-curve",$D22+($E22-$D22)*$I$2/(1+EXP($I$3*(COUNT($I$7:AJ$7)+$I$4))),TREND($D22:$E22,$D$7:$E$7,AJ$7))</f>
        <v>0.96507085700080497</v>
      </c>
      <c r="AK22" s="9">
        <f>IF($F22="s-curve",$D22+($E22-$D22)*$I$2/(1+EXP($I$3*(COUNT($I$7:AK$7)+$I$4))),TREND($D22:$E22,$D$7:$E$7,AK$7))</f>
        <v>0.97388307191883283</v>
      </c>
      <c r="AL22" s="9">
        <f>IF($F22="s-curve",$D22+($E22-$D22)*$I$2/(1+EXP($I$3*(COUNT($I$7:AL$7)+$I$4))),TREND($D22:$E22,$D$7:$E$7,AL$7))</f>
        <v>0.98051780414700807</v>
      </c>
      <c r="AM22" s="9">
        <f>IF($F22="s-curve",$D22+($E22-$D22)*$I$2/(1+EXP($I$3*(COUNT($I$7:AM$7)+$I$4))),TREND($D22:$E22,$D$7:$E$7,AM$7))</f>
        <v>0.98549263389160979</v>
      </c>
      <c r="AN22" s="9">
        <f>IF($F22="s-curve",$D22+($E22-$D22)*$I$2/(1+EXP($I$3*(COUNT($I$7:AN$7)+$I$4))),TREND($D22:$E22,$D$7:$E$7,AN$7))</f>
        <v>0.98921136745452709</v>
      </c>
      <c r="AO22" s="9">
        <f>IF($F22="s-curve",$D22+($E22-$D22)*$I$2/(1+EXP($I$3*(COUNT($I$7:AO$7)+$I$4))),TREND($D22:$E22,$D$7:$E$7,AO$7))</f>
        <v>0.99198476011401859</v>
      </c>
      <c r="AP22" s="9">
        <f>IF($F22="s-curve",$D22+($E22-$D22)*$I$2/(1+EXP($I$3*(COUNT($I$7:AP$7)+$I$4))),TREND($D22:$E22,$D$7:$E$7,AP$7))</f>
        <v>0.99404957559265228</v>
      </c>
    </row>
    <row r="23" spans="1:42" x14ac:dyDescent="0.25">
      <c r="C23" s="9" t="s">
        <v>3</v>
      </c>
      <c r="D23" s="21">
        <f>TRA_Inv!S82/TRA_Inv!S78</f>
        <v>5.9224408326204736E-2</v>
      </c>
      <c r="E23" s="21">
        <f>TRA_Inv!AZ82/TRA_Inv!AZ78</f>
        <v>9.8069147312220301E-2</v>
      </c>
      <c r="F23" s="4" t="str">
        <f t="shared" si="1"/>
        <v>s-curve</v>
      </c>
      <c r="H23" s="22"/>
      <c r="I23" s="21">
        <f t="shared" si="5"/>
        <v>5.9224408326204736E-2</v>
      </c>
      <c r="J23" s="9">
        <f>IF($F23="s-curve",$D23+($E23-$D23)*$I$2/(1+EXP($I$3*(COUNT($I$7:J$7)+$I$4))),TREND($D23:$E23,$D$7:$E$7,J$7))</f>
        <v>5.9651193244944459E-2</v>
      </c>
      <c r="K23" s="9">
        <f>IF($F23="s-curve",$D23+($E23-$D23)*$I$2/(1+EXP($I$3*(COUNT($I$7:K$7)+$I$4))),TREND($D23:$E23,$D$7:$E$7,K$7))</f>
        <v>5.9798301731101053E-2</v>
      </c>
      <c r="L23" s="9">
        <f>IF($F23="s-curve",$D23+($E23-$D23)*$I$2/(1+EXP($I$3*(COUNT($I$7:L$7)+$I$4))),TREND($D23:$E23,$D$7:$E$7,L$7))</f>
        <v>5.9995099823847722E-2</v>
      </c>
      <c r="M23" s="9">
        <f>IF($F23="s-curve",$D23+($E23-$D23)*$I$2/(1+EXP($I$3*(COUNT($I$7:M$7)+$I$4))),TREND($D23:$E23,$D$7:$E$7,M$7))</f>
        <v>6.0257561599510824E-2</v>
      </c>
      <c r="N23" s="9">
        <f>IF($F23="s-curve",$D23+($E23-$D23)*$I$2/(1+EXP($I$3*(COUNT($I$7:N$7)+$I$4))),TREND($D23:$E23,$D$7:$E$7,N$7))</f>
        <v>6.0606161888922448E-2</v>
      </c>
      <c r="O23" s="9">
        <f>IF($F23="s-curve",$D23+($E23-$D23)*$I$2/(1+EXP($I$3*(COUNT($I$7:O$7)+$I$4))),TREND($D23:$E23,$D$7:$E$7,O$7))</f>
        <v>6.1066653990971193E-2</v>
      </c>
      <c r="P23" s="9">
        <f>IF($F23="s-curve",$D23+($E23-$D23)*$I$2/(1+EXP($I$3*(COUNT($I$7:P$7)+$I$4))),TREND($D23:$E23,$D$7:$E$7,P$7))</f>
        <v>6.167059190531219E-2</v>
      </c>
      <c r="Q23" s="9">
        <f>IF($F23="s-curve",$D23+($E23-$D23)*$I$2/(1+EXP($I$3*(COUNT($I$7:Q$7)+$I$4))),TREND($D23:$E23,$D$7:$E$7,Q$7))</f>
        <v>6.2455230012274245E-2</v>
      </c>
      <c r="R23" s="9">
        <f>IF($F23="s-curve",$D23+($E23-$D23)*$I$2/(1+EXP($I$3*(COUNT($I$7:R$7)+$I$4))),TREND($D23:$E23,$D$7:$E$7,R$7))</f>
        <v>6.3462245869752326E-2</v>
      </c>
      <c r="S23" s="9">
        <f>IF($F23="s-curve",$D23+($E23-$D23)*$I$2/(1+EXP($I$3*(COUNT($I$7:S$7)+$I$4))),TREND($D23:$E23,$D$7:$E$7,S$7))</f>
        <v>6.4734575917152537E-2</v>
      </c>
      <c r="T23" s="9">
        <f>IF($F23="s-curve",$D23+($E23-$D23)*$I$2/(1+EXP($I$3*(COUNT($I$7:T$7)+$I$4))),TREND($D23:$E23,$D$7:$E$7,T$7))</f>
        <v>6.6310680182849815E-2</v>
      </c>
      <c r="U23" s="9">
        <f>IF($F23="s-curve",$D23+($E23-$D23)*$I$2/(1+EXP($I$3*(COUNT($I$7:U$7)+$I$4))),TREND($D23:$E23,$D$7:$E$7,U$7))</f>
        <v>6.8216002692916833E-2</v>
      </c>
      <c r="V23" s="9">
        <f>IF($F23="s-curve",$D23+($E23-$D23)*$I$2/(1+EXP($I$3*(COUNT($I$7:V$7)+$I$4))),TREND($D23:$E23,$D$7:$E$7,V$7))</f>
        <v>7.0452499450514433E-2</v>
      </c>
      <c r="W23" s="9">
        <f>IF($F23="s-curve",$D23+($E23-$D23)*$I$2/(1+EXP($I$3*(COUNT($I$7:W$7)+$I$4))),TREND($D23:$E23,$D$7:$E$7,W$7))</f>
        <v>7.2988796622204338E-2</v>
      </c>
      <c r="X23" s="9">
        <f>IF($F23="s-curve",$D23+($E23-$D23)*$I$2/(1+EXP($I$3*(COUNT($I$7:X$7)+$I$4))),TREND($D23:$E23,$D$7:$E$7,X$7))</f>
        <v>7.5755077684201547E-2</v>
      </c>
      <c r="Y23" s="9">
        <f>IF($F23="s-curve",$D23+($E23-$D23)*$I$2/(1+EXP($I$3*(COUNT($I$7:Y$7)+$I$4))),TREND($D23:$E23,$D$7:$E$7,Y$7))</f>
        <v>7.8646777819212518E-2</v>
      </c>
      <c r="Z23" s="9">
        <f>IF($F23="s-curve",$D23+($E23-$D23)*$I$2/(1+EXP($I$3*(COUNT($I$7:Z$7)+$I$4))),TREND($D23:$E23,$D$7:$E$7,Z$7))</f>
        <v>8.153847795422349E-2</v>
      </c>
      <c r="AA23" s="9">
        <f>IF($F23="s-curve",$D23+($E23-$D23)*$I$2/(1+EXP($I$3*(COUNT($I$7:AA$7)+$I$4))),TREND($D23:$E23,$D$7:$E$7,AA$7))</f>
        <v>8.4304759016220698E-2</v>
      </c>
      <c r="AB23" s="9">
        <f>IF($F23="s-curve",$D23+($E23-$D23)*$I$2/(1+EXP($I$3*(COUNT($I$7:AB$7)+$I$4))),TREND($D23:$E23,$D$7:$E$7,AB$7))</f>
        <v>8.6841056187910604E-2</v>
      </c>
      <c r="AC23" s="9">
        <f>IF($F23="s-curve",$D23+($E23-$D23)*$I$2/(1+EXP($I$3*(COUNT($I$7:AC$7)+$I$4))),TREND($D23:$E23,$D$7:$E$7,AC$7))</f>
        <v>8.9077552945508204E-2</v>
      </c>
      <c r="AD23" s="9">
        <f>IF($F23="s-curve",$D23+($E23-$D23)*$I$2/(1+EXP($I$3*(COUNT($I$7:AD$7)+$I$4))),TREND($D23:$E23,$D$7:$E$7,AD$7))</f>
        <v>9.0982875455575221E-2</v>
      </c>
      <c r="AE23" s="9">
        <f>IF($F23="s-curve",$D23+($E23-$D23)*$I$2/(1+EXP($I$3*(COUNT($I$7:AE$7)+$I$4))),TREND($D23:$E23,$D$7:$E$7,AE$7))</f>
        <v>9.25589797212725E-2</v>
      </c>
      <c r="AF23" s="9">
        <f>IF($F23="s-curve",$D23+($E23-$D23)*$I$2/(1+EXP($I$3*(COUNT($I$7:AF$7)+$I$4))),TREND($D23:$E23,$D$7:$E$7,AF$7))</f>
        <v>9.383130976867271E-2</v>
      </c>
      <c r="AG23" s="9">
        <f>IF($F23="s-curve",$D23+($E23-$D23)*$I$2/(1+EXP($I$3*(COUNT($I$7:AG$7)+$I$4))),TREND($D23:$E23,$D$7:$E$7,AG$7))</f>
        <v>9.4838325626150799E-2</v>
      </c>
      <c r="AH23" s="9">
        <f>IF($F23="s-curve",$D23+($E23-$D23)*$I$2/(1+EXP($I$3*(COUNT($I$7:AH$7)+$I$4))),TREND($D23:$E23,$D$7:$E$7,AH$7))</f>
        <v>9.5622963733112853E-2</v>
      </c>
      <c r="AI23" s="9">
        <f>IF($F23="s-curve",$D23+($E23-$D23)*$I$2/(1+EXP($I$3*(COUNT($I$7:AI$7)+$I$4))),TREND($D23:$E23,$D$7:$E$7,AI$7))</f>
        <v>9.6226901647453844E-2</v>
      </c>
      <c r="AJ23" s="9">
        <f>IF($F23="s-curve",$D23+($E23-$D23)*$I$2/(1+EXP($I$3*(COUNT($I$7:AJ$7)+$I$4))),TREND($D23:$E23,$D$7:$E$7,AJ$7))</f>
        <v>9.6687393749502595E-2</v>
      </c>
      <c r="AK23" s="9">
        <f>IF($F23="s-curve",$D23+($E23-$D23)*$I$2/(1+EXP($I$3*(COUNT($I$7:AK$7)+$I$4))),TREND($D23:$E23,$D$7:$E$7,AK$7))</f>
        <v>9.7035994038914219E-2</v>
      </c>
      <c r="AL23" s="9">
        <f>IF($F23="s-curve",$D23+($E23-$D23)*$I$2/(1+EXP($I$3*(COUNT($I$7:AL$7)+$I$4))),TREND($D23:$E23,$D$7:$E$7,AL$7))</f>
        <v>9.7298455814577314E-2</v>
      </c>
      <c r="AM23" s="9">
        <f>IF($F23="s-curve",$D23+($E23-$D23)*$I$2/(1+EXP($I$3*(COUNT($I$7:AM$7)+$I$4))),TREND($D23:$E23,$D$7:$E$7,AM$7))</f>
        <v>9.7495253907323998E-2</v>
      </c>
      <c r="AN23" s="9">
        <f>IF($F23="s-curve",$D23+($E23-$D23)*$I$2/(1+EXP($I$3*(COUNT($I$7:AN$7)+$I$4))),TREND($D23:$E23,$D$7:$E$7,AN$7))</f>
        <v>9.7642362393480592E-2</v>
      </c>
      <c r="AO23" s="9">
        <f>IF($F23="s-curve",$D23+($E23-$D23)*$I$2/(1+EXP($I$3*(COUNT($I$7:AO$7)+$I$4))),TREND($D23:$E23,$D$7:$E$7,AO$7))</f>
        <v>9.7752074366321023E-2</v>
      </c>
      <c r="AP23" s="9">
        <f>IF($F23="s-curve",$D23+($E23-$D23)*$I$2/(1+EXP($I$3*(COUNT($I$7:AP$7)+$I$4))),TREND($D23:$E23,$D$7:$E$7,AP$7))</f>
        <v>9.7833755904972647E-2</v>
      </c>
    </row>
    <row r="24" spans="1:42" x14ac:dyDescent="0.25">
      <c r="C24" s="9" t="s">
        <v>4</v>
      </c>
      <c r="D24" s="21">
        <f>TRA_Inv!S81/TRA_Inv!S78</f>
        <v>6.3159395494724836E-3</v>
      </c>
      <c r="E24" s="21">
        <f>(TRA_Inv!AZ81+TRA_Inv!AZ84)/TRA_Inv!AZ78</f>
        <v>2.2249856656713307E-2</v>
      </c>
      <c r="F24" s="4" t="str">
        <f t="shared" si="1"/>
        <v>linear</v>
      </c>
      <c r="H24" s="22"/>
      <c r="I24" s="21">
        <f t="shared" si="5"/>
        <v>6.3159395494724836E-3</v>
      </c>
      <c r="J24" s="9">
        <f>IF($F24="s-curve",$D24+($E24-$D24)*$I$2/(1+EXP($I$3*(COUNT($I$7:J$7)+$I$4))),TREND($D24:$E24,$D$7:$E$7,J$7))</f>
        <v>6.7987855224191929E-3</v>
      </c>
      <c r="K24" s="9">
        <f>IF($F24="s-curve",$D24+($E24-$D24)*$I$2/(1+EXP($I$3*(COUNT($I$7:K$7)+$I$4))),TREND($D24:$E24,$D$7:$E$7,K$7))</f>
        <v>7.2816314953658701E-3</v>
      </c>
      <c r="L24" s="9">
        <f>IF($F24="s-curve",$D24+($E24-$D24)*$I$2/(1+EXP($I$3*(COUNT($I$7:L$7)+$I$4))),TREND($D24:$E24,$D$7:$E$7,L$7))</f>
        <v>7.7644774683125473E-3</v>
      </c>
      <c r="M24" s="9">
        <f>IF($F24="s-curve",$D24+($E24-$D24)*$I$2/(1+EXP($I$3*(COUNT($I$7:M$7)+$I$4))),TREND($D24:$E24,$D$7:$E$7,M$7))</f>
        <v>8.2473234412592245E-3</v>
      </c>
      <c r="N24" s="9">
        <f>IF($F24="s-curve",$D24+($E24-$D24)*$I$2/(1+EXP($I$3*(COUNT($I$7:N$7)+$I$4))),TREND($D24:$E24,$D$7:$E$7,N$7))</f>
        <v>8.7301694142060127E-3</v>
      </c>
      <c r="O24" s="9">
        <f>IF($F24="s-curve",$D24+($E24-$D24)*$I$2/(1+EXP($I$3*(COUNT($I$7:O$7)+$I$4))),TREND($D24:$E24,$D$7:$E$7,O$7))</f>
        <v>9.2130153871526899E-3</v>
      </c>
      <c r="P24" s="9">
        <f>IF($F24="s-curve",$D24+($E24-$D24)*$I$2/(1+EXP($I$3*(COUNT($I$7:P$7)+$I$4))),TREND($D24:$E24,$D$7:$E$7,P$7))</f>
        <v>9.6958613600993671E-3</v>
      </c>
      <c r="Q24" s="9">
        <f>IF($F24="s-curve",$D24+($E24-$D24)*$I$2/(1+EXP($I$3*(COUNT($I$7:Q$7)+$I$4))),TREND($D24:$E24,$D$7:$E$7,Q$7))</f>
        <v>1.0178707333046044E-2</v>
      </c>
      <c r="R24" s="9">
        <f>IF($F24="s-curve",$D24+($E24-$D24)*$I$2/(1+EXP($I$3*(COUNT($I$7:R$7)+$I$4))),TREND($D24:$E24,$D$7:$E$7,R$7))</f>
        <v>1.0661553305992721E-2</v>
      </c>
      <c r="S24" s="9">
        <f>IF($F24="s-curve",$D24+($E24-$D24)*$I$2/(1+EXP($I$3*(COUNT($I$7:S$7)+$I$4))),TREND($D24:$E24,$D$7:$E$7,S$7))</f>
        <v>1.1144399278939399E-2</v>
      </c>
      <c r="T24" s="9">
        <f>IF($F24="s-curve",$D24+($E24-$D24)*$I$2/(1+EXP($I$3*(COUNT($I$7:T$7)+$I$4))),TREND($D24:$E24,$D$7:$E$7,T$7))</f>
        <v>1.1627245251886076E-2</v>
      </c>
      <c r="U24" s="9">
        <f>IF($F24="s-curve",$D24+($E24-$D24)*$I$2/(1+EXP($I$3*(COUNT($I$7:U$7)+$I$4))),TREND($D24:$E24,$D$7:$E$7,U$7))</f>
        <v>1.2110091224832864E-2</v>
      </c>
      <c r="V24" s="9">
        <f>IF($F24="s-curve",$D24+($E24-$D24)*$I$2/(1+EXP($I$3*(COUNT($I$7:V$7)+$I$4))),TREND($D24:$E24,$D$7:$E$7,V$7))</f>
        <v>1.2592937197779541E-2</v>
      </c>
      <c r="W24" s="9">
        <f>IF($F24="s-curve",$D24+($E24-$D24)*$I$2/(1+EXP($I$3*(COUNT($I$7:W$7)+$I$4))),TREND($D24:$E24,$D$7:$E$7,W$7))</f>
        <v>1.3075783170726218E-2</v>
      </c>
      <c r="X24" s="9">
        <f>IF($F24="s-curve",$D24+($E24-$D24)*$I$2/(1+EXP($I$3*(COUNT($I$7:X$7)+$I$4))),TREND($D24:$E24,$D$7:$E$7,X$7))</f>
        <v>1.3558629143672896E-2</v>
      </c>
      <c r="Y24" s="9">
        <f>IF($F24="s-curve",$D24+($E24-$D24)*$I$2/(1+EXP($I$3*(COUNT($I$7:Y$7)+$I$4))),TREND($D24:$E24,$D$7:$E$7,Y$7))</f>
        <v>1.4041475116619573E-2</v>
      </c>
      <c r="Z24" s="9">
        <f>IF($F24="s-curve",$D24+($E24-$D24)*$I$2/(1+EXP($I$3*(COUNT($I$7:Z$7)+$I$4))),TREND($D24:$E24,$D$7:$E$7,Z$7))</f>
        <v>1.452432108956625E-2</v>
      </c>
      <c r="AA24" s="9">
        <f>IF($F24="s-curve",$D24+($E24-$D24)*$I$2/(1+EXP($I$3*(COUNT($I$7:AA$7)+$I$4))),TREND($D24:$E24,$D$7:$E$7,AA$7))</f>
        <v>1.5007167062512927E-2</v>
      </c>
      <c r="AB24" s="9">
        <f>IF($F24="s-curve",$D24+($E24-$D24)*$I$2/(1+EXP($I$3*(COUNT($I$7:AB$7)+$I$4))),TREND($D24:$E24,$D$7:$E$7,AB$7))</f>
        <v>1.5490013035459604E-2</v>
      </c>
      <c r="AC24" s="9">
        <f>IF($F24="s-curve",$D24+($E24-$D24)*$I$2/(1+EXP($I$3*(COUNT($I$7:AC$7)+$I$4))),TREND($D24:$E24,$D$7:$E$7,AC$7))</f>
        <v>1.5972859008406393E-2</v>
      </c>
      <c r="AD24" s="9">
        <f>IF($F24="s-curve",$D24+($E24-$D24)*$I$2/(1+EXP($I$3*(COUNT($I$7:AD$7)+$I$4))),TREND($D24:$E24,$D$7:$E$7,AD$7))</f>
        <v>1.645570498135307E-2</v>
      </c>
      <c r="AE24" s="9">
        <f>IF($F24="s-curve",$D24+($E24-$D24)*$I$2/(1+EXP($I$3*(COUNT($I$7:AE$7)+$I$4))),TREND($D24:$E24,$D$7:$E$7,AE$7))</f>
        <v>1.6938550954299747E-2</v>
      </c>
      <c r="AF24" s="9">
        <f>IF($F24="s-curve",$D24+($E24-$D24)*$I$2/(1+EXP($I$3*(COUNT($I$7:AF$7)+$I$4))),TREND($D24:$E24,$D$7:$E$7,AF$7))</f>
        <v>1.7421396927246424E-2</v>
      </c>
      <c r="AG24" s="9">
        <f>IF($F24="s-curve",$D24+($E24-$D24)*$I$2/(1+EXP($I$3*(COUNT($I$7:AG$7)+$I$4))),TREND($D24:$E24,$D$7:$E$7,AG$7))</f>
        <v>1.7904242900193101E-2</v>
      </c>
      <c r="AH24" s="9">
        <f>IF($F24="s-curve",$D24+($E24-$D24)*$I$2/(1+EXP($I$3*(COUNT($I$7:AH$7)+$I$4))),TREND($D24:$E24,$D$7:$E$7,AH$7))</f>
        <v>1.8387088873139779E-2</v>
      </c>
      <c r="AI24" s="9">
        <f>IF($F24="s-curve",$D24+($E24-$D24)*$I$2/(1+EXP($I$3*(COUNT($I$7:AI$7)+$I$4))),TREND($D24:$E24,$D$7:$E$7,AI$7))</f>
        <v>1.8869934846086456E-2</v>
      </c>
      <c r="AJ24" s="9">
        <f>IF($F24="s-curve",$D24+($E24-$D24)*$I$2/(1+EXP($I$3*(COUNT($I$7:AJ$7)+$I$4))),TREND($D24:$E24,$D$7:$E$7,AJ$7))</f>
        <v>1.9352780819033133E-2</v>
      </c>
      <c r="AK24" s="9">
        <f>IF($F24="s-curve",$D24+($E24-$D24)*$I$2/(1+EXP($I$3*(COUNT($I$7:AK$7)+$I$4))),TREND($D24:$E24,$D$7:$E$7,AK$7))</f>
        <v>1.9835626791979921E-2</v>
      </c>
      <c r="AL24" s="9">
        <f>IF($F24="s-curve",$D24+($E24-$D24)*$I$2/(1+EXP($I$3*(COUNT($I$7:AL$7)+$I$4))),TREND($D24:$E24,$D$7:$E$7,AL$7))</f>
        <v>2.0318472764926598E-2</v>
      </c>
      <c r="AM24" s="9">
        <f>IF($F24="s-curve",$D24+($E24-$D24)*$I$2/(1+EXP($I$3*(COUNT($I$7:AM$7)+$I$4))),TREND($D24:$E24,$D$7:$E$7,AM$7))</f>
        <v>2.0801318737873276E-2</v>
      </c>
      <c r="AN24" s="9">
        <f>IF($F24="s-curve",$D24+($E24-$D24)*$I$2/(1+EXP($I$3*(COUNT($I$7:AN$7)+$I$4))),TREND($D24:$E24,$D$7:$E$7,AN$7))</f>
        <v>2.1284164710819953E-2</v>
      </c>
      <c r="AO24" s="9">
        <f>IF($F24="s-curve",$D24+($E24-$D24)*$I$2/(1+EXP($I$3*(COUNT($I$7:AO$7)+$I$4))),TREND($D24:$E24,$D$7:$E$7,AO$7))</f>
        <v>2.176701068376663E-2</v>
      </c>
      <c r="AP24" s="9">
        <f>IF($F24="s-curve",$D24+($E24-$D24)*$I$2/(1+EXP($I$3*(COUNT($I$7:AP$7)+$I$4))),TREND($D24:$E24,$D$7:$E$7,AP$7))</f>
        <v>2.2249856656713307E-2</v>
      </c>
    </row>
    <row r="25" spans="1:42" x14ac:dyDescent="0.25">
      <c r="C25" s="9" t="s">
        <v>5</v>
      </c>
      <c r="D25" s="9">
        <v>1</v>
      </c>
      <c r="E25" s="9">
        <v>1</v>
      </c>
      <c r="F25" s="4" t="str">
        <f t="shared" si="1"/>
        <v>n/a</v>
      </c>
      <c r="H25" s="22"/>
      <c r="I25" s="21">
        <f t="shared" si="5"/>
        <v>1</v>
      </c>
      <c r="J25" s="9">
        <f>IF($F25="s-curve",$D25+($E25-$D25)*$I$2/(1+EXP($I$3*(COUNT($I$7:J$7)+$I$4))),TREND($D25:$E25,$D$7:$E$7,J$7))</f>
        <v>1</v>
      </c>
      <c r="K25" s="9">
        <f>IF($F25="s-curve",$D25+($E25-$D25)*$I$2/(1+EXP($I$3*(COUNT($I$7:K$7)+$I$4))),TREND($D25:$E25,$D$7:$E$7,K$7))</f>
        <v>1</v>
      </c>
      <c r="L25" s="9">
        <f>IF($F25="s-curve",$D25+($E25-$D25)*$I$2/(1+EXP($I$3*(COUNT($I$7:L$7)+$I$4))),TREND($D25:$E25,$D$7:$E$7,L$7))</f>
        <v>1</v>
      </c>
      <c r="M25" s="9">
        <f>IF($F25="s-curve",$D25+($E25-$D25)*$I$2/(1+EXP($I$3*(COUNT($I$7:M$7)+$I$4))),TREND($D25:$E25,$D$7:$E$7,M$7))</f>
        <v>1</v>
      </c>
      <c r="N25" s="9">
        <f>IF($F25="s-curve",$D25+($E25-$D25)*$I$2/(1+EXP($I$3*(COUNT($I$7:N$7)+$I$4))),TREND($D25:$E25,$D$7:$E$7,N$7))</f>
        <v>1</v>
      </c>
      <c r="O25" s="9">
        <f>IF($F25="s-curve",$D25+($E25-$D25)*$I$2/(1+EXP($I$3*(COUNT($I$7:O$7)+$I$4))),TREND($D25:$E25,$D$7:$E$7,O$7))</f>
        <v>1</v>
      </c>
      <c r="P25" s="9">
        <f>IF($F25="s-curve",$D25+($E25-$D25)*$I$2/(1+EXP($I$3*(COUNT($I$7:P$7)+$I$4))),TREND($D25:$E25,$D$7:$E$7,P$7))</f>
        <v>1</v>
      </c>
      <c r="Q25" s="9">
        <f>IF($F25="s-curve",$D25+($E25-$D25)*$I$2/(1+EXP($I$3*(COUNT($I$7:Q$7)+$I$4))),TREND($D25:$E25,$D$7:$E$7,Q$7))</f>
        <v>1</v>
      </c>
      <c r="R25" s="9">
        <f>IF($F25="s-curve",$D25+($E25-$D25)*$I$2/(1+EXP($I$3*(COUNT($I$7:R$7)+$I$4))),TREND($D25:$E25,$D$7:$E$7,R$7))</f>
        <v>1</v>
      </c>
      <c r="S25" s="9">
        <f>IF($F25="s-curve",$D25+($E25-$D25)*$I$2/(1+EXP($I$3*(COUNT($I$7:S$7)+$I$4))),TREND($D25:$E25,$D$7:$E$7,S$7))</f>
        <v>1</v>
      </c>
      <c r="T25" s="9">
        <f>IF($F25="s-curve",$D25+($E25-$D25)*$I$2/(1+EXP($I$3*(COUNT($I$7:T$7)+$I$4))),TREND($D25:$E25,$D$7:$E$7,T$7))</f>
        <v>1</v>
      </c>
      <c r="U25" s="9">
        <f>IF($F25="s-curve",$D25+($E25-$D25)*$I$2/(1+EXP($I$3*(COUNT($I$7:U$7)+$I$4))),TREND($D25:$E25,$D$7:$E$7,U$7))</f>
        <v>1</v>
      </c>
      <c r="V25" s="9">
        <f>IF($F25="s-curve",$D25+($E25-$D25)*$I$2/(1+EXP($I$3*(COUNT($I$7:V$7)+$I$4))),TREND($D25:$E25,$D$7:$E$7,V$7))</f>
        <v>1</v>
      </c>
      <c r="W25" s="9">
        <f>IF($F25="s-curve",$D25+($E25-$D25)*$I$2/(1+EXP($I$3*(COUNT($I$7:W$7)+$I$4))),TREND($D25:$E25,$D$7:$E$7,W$7))</f>
        <v>1</v>
      </c>
      <c r="X25" s="9">
        <f>IF($F25="s-curve",$D25+($E25-$D25)*$I$2/(1+EXP($I$3*(COUNT($I$7:X$7)+$I$4))),TREND($D25:$E25,$D$7:$E$7,X$7))</f>
        <v>1</v>
      </c>
      <c r="Y25" s="9">
        <f>IF($F25="s-curve",$D25+($E25-$D25)*$I$2/(1+EXP($I$3*(COUNT($I$7:Y$7)+$I$4))),TREND($D25:$E25,$D$7:$E$7,Y$7))</f>
        <v>1</v>
      </c>
      <c r="Z25" s="9">
        <f>IF($F25="s-curve",$D25+($E25-$D25)*$I$2/(1+EXP($I$3*(COUNT($I$7:Z$7)+$I$4))),TREND($D25:$E25,$D$7:$E$7,Z$7))</f>
        <v>1</v>
      </c>
      <c r="AA25" s="9">
        <f>IF($F25="s-curve",$D25+($E25-$D25)*$I$2/(1+EXP($I$3*(COUNT($I$7:AA$7)+$I$4))),TREND($D25:$E25,$D$7:$E$7,AA$7))</f>
        <v>1</v>
      </c>
      <c r="AB25" s="9">
        <f>IF($F25="s-curve",$D25+($E25-$D25)*$I$2/(1+EXP($I$3*(COUNT($I$7:AB$7)+$I$4))),TREND($D25:$E25,$D$7:$E$7,AB$7))</f>
        <v>1</v>
      </c>
      <c r="AC25" s="9">
        <f>IF($F25="s-curve",$D25+($E25-$D25)*$I$2/(1+EXP($I$3*(COUNT($I$7:AC$7)+$I$4))),TREND($D25:$E25,$D$7:$E$7,AC$7))</f>
        <v>1</v>
      </c>
      <c r="AD25" s="9">
        <f>IF($F25="s-curve",$D25+($E25-$D25)*$I$2/(1+EXP($I$3*(COUNT($I$7:AD$7)+$I$4))),TREND($D25:$E25,$D$7:$E$7,AD$7))</f>
        <v>1</v>
      </c>
      <c r="AE25" s="9">
        <f>IF($F25="s-curve",$D25+($E25-$D25)*$I$2/(1+EXP($I$3*(COUNT($I$7:AE$7)+$I$4))),TREND($D25:$E25,$D$7:$E$7,AE$7))</f>
        <v>1</v>
      </c>
      <c r="AF25" s="9">
        <f>IF($F25="s-curve",$D25+($E25-$D25)*$I$2/(1+EXP($I$3*(COUNT($I$7:AF$7)+$I$4))),TREND($D25:$E25,$D$7:$E$7,AF$7))</f>
        <v>1</v>
      </c>
      <c r="AG25" s="9">
        <f>IF($F25="s-curve",$D25+($E25-$D25)*$I$2/(1+EXP($I$3*(COUNT($I$7:AG$7)+$I$4))),TREND($D25:$E25,$D$7:$E$7,AG$7))</f>
        <v>1</v>
      </c>
      <c r="AH25" s="9">
        <f>IF($F25="s-curve",$D25+($E25-$D25)*$I$2/(1+EXP($I$3*(COUNT($I$7:AH$7)+$I$4))),TREND($D25:$E25,$D$7:$E$7,AH$7))</f>
        <v>1</v>
      </c>
      <c r="AI25" s="9">
        <f>IF($F25="s-curve",$D25+($E25-$D25)*$I$2/(1+EXP($I$3*(COUNT($I$7:AI$7)+$I$4))),TREND($D25:$E25,$D$7:$E$7,AI$7))</f>
        <v>1</v>
      </c>
      <c r="AJ25" s="9">
        <f>IF($F25="s-curve",$D25+($E25-$D25)*$I$2/(1+EXP($I$3*(COUNT($I$7:AJ$7)+$I$4))),TREND($D25:$E25,$D$7:$E$7,AJ$7))</f>
        <v>1</v>
      </c>
      <c r="AK25" s="9">
        <f>IF($F25="s-curve",$D25+($E25-$D25)*$I$2/(1+EXP($I$3*(COUNT($I$7:AK$7)+$I$4))),TREND($D25:$E25,$D$7:$E$7,AK$7))</f>
        <v>1</v>
      </c>
      <c r="AL25" s="9">
        <f>IF($F25="s-curve",$D25+($E25-$D25)*$I$2/(1+EXP($I$3*(COUNT($I$7:AL$7)+$I$4))),TREND($D25:$E25,$D$7:$E$7,AL$7))</f>
        <v>1</v>
      </c>
      <c r="AM25" s="9">
        <f>IF($F25="s-curve",$D25+($E25-$D25)*$I$2/(1+EXP($I$3*(COUNT($I$7:AM$7)+$I$4))),TREND($D25:$E25,$D$7:$E$7,AM$7))</f>
        <v>1</v>
      </c>
      <c r="AN25" s="9">
        <f>IF($F25="s-curve",$D25+($E25-$D25)*$I$2/(1+EXP($I$3*(COUNT($I$7:AN$7)+$I$4))),TREND($D25:$E25,$D$7:$E$7,AN$7))</f>
        <v>1</v>
      </c>
      <c r="AO25" s="9">
        <f>IF($F25="s-curve",$D25+($E25-$D25)*$I$2/(1+EXP($I$3*(COUNT($I$7:AO$7)+$I$4))),TREND($D25:$E25,$D$7:$E$7,AO$7))</f>
        <v>1</v>
      </c>
      <c r="AP25" s="9">
        <f>IF($F25="s-curve",$D25+($E25-$D25)*$I$2/(1+EXP($I$3*(COUNT($I$7:AP$7)+$I$4))),TREND($D25:$E25,$D$7:$E$7,AP$7))</f>
        <v>1</v>
      </c>
    </row>
    <row r="26" spans="1:42" x14ac:dyDescent="0.25">
      <c r="C26" s="9" t="s">
        <v>6</v>
      </c>
      <c r="D26" s="21">
        <f>TRA_Inv!S93/TRA_Inv!S78</f>
        <v>5.9167379526660962E-3</v>
      </c>
      <c r="E26" s="21">
        <f>TRA_Inv!AZ93/TRA_Inv!AZ78</f>
        <v>1.4021579680251391E-2</v>
      </c>
      <c r="F26" s="4" t="str">
        <f t="shared" si="1"/>
        <v>s-curve</v>
      </c>
      <c r="H26" s="22"/>
      <c r="I26" s="21">
        <f t="shared" si="5"/>
        <v>5.9167379526660962E-3</v>
      </c>
      <c r="J26" s="9">
        <f>IF($F26="s-curve",$D26+($E26-$D26)*$I$2/(1+EXP($I$3*(COUNT($I$7:J$7)+$I$4))),TREND($D26:$E26,$D$7:$E$7,J$7))</f>
        <v>6.0057853837571134E-3</v>
      </c>
      <c r="K26" s="9">
        <f>IF($F26="s-curve",$D26+($E26-$D26)*$I$2/(1+EXP($I$3*(COUNT($I$7:K$7)+$I$4))),TREND($D26:$E26,$D$7:$E$7,K$7))</f>
        <v>6.0364791412184033E-3</v>
      </c>
      <c r="L26" s="9">
        <f>IF($F26="s-curve",$D26+($E26-$D26)*$I$2/(1+EXP($I$3*(COUNT($I$7:L$7)+$I$4))),TREND($D26:$E26,$D$7:$E$7,L$7))</f>
        <v>6.077540490467697E-3</v>
      </c>
      <c r="M26" s="9">
        <f>IF($F26="s-curve",$D26+($E26-$D26)*$I$2/(1+EXP($I$3*(COUNT($I$7:M$7)+$I$4))),TREND($D26:$E26,$D$7:$E$7,M$7))</f>
        <v>6.132302376036197E-3</v>
      </c>
      <c r="N26" s="9">
        <f>IF($F26="s-curve",$D26+($E26-$D26)*$I$2/(1+EXP($I$3*(COUNT($I$7:N$7)+$I$4))),TREND($D26:$E26,$D$7:$E$7,N$7))</f>
        <v>6.2050368117827926E-3</v>
      </c>
      <c r="O26" s="9">
        <f>IF($F26="s-curve",$D26+($E26-$D26)*$I$2/(1+EXP($I$3*(COUNT($I$7:O$7)+$I$4))),TREND($D26:$E26,$D$7:$E$7,O$7))</f>
        <v>6.3011171485628081E-3</v>
      </c>
      <c r="P26" s="9">
        <f>IF($F26="s-curve",$D26+($E26-$D26)*$I$2/(1+EXP($I$3*(COUNT($I$7:P$7)+$I$4))),TREND($D26:$E26,$D$7:$E$7,P$7))</f>
        <v>6.4271270365629275E-3</v>
      </c>
      <c r="Q26" s="9">
        <f>IF($F26="s-curve",$D26+($E26-$D26)*$I$2/(1+EXP($I$3*(COUNT($I$7:Q$7)+$I$4))),TREND($D26:$E26,$D$7:$E$7,Q$7))</f>
        <v>6.5908394938058255E-3</v>
      </c>
      <c r="R26" s="9">
        <f>IF($F26="s-curve",$D26+($E26-$D26)*$I$2/(1+EXP($I$3*(COUNT($I$7:R$7)+$I$4))),TREND($D26:$E26,$D$7:$E$7,R$7))</f>
        <v>6.8009504214392117E-3</v>
      </c>
      <c r="S26" s="9">
        <f>IF($F26="s-curve",$D26+($E26-$D26)*$I$2/(1+EXP($I$3*(COUNT($I$7:S$7)+$I$4))),TREND($D26:$E26,$D$7:$E$7,S$7))</f>
        <v>7.06641838257398E-3</v>
      </c>
      <c r="T26" s="9">
        <f>IF($F26="s-curve",$D26+($E26-$D26)*$I$2/(1+EXP($I$3*(COUNT($I$7:T$7)+$I$4))),TREND($D26:$E26,$D$7:$E$7,T$7))</f>
        <v>7.3952679501884579E-3</v>
      </c>
      <c r="U26" s="9">
        <f>IF($F26="s-curve",$D26+($E26-$D26)*$I$2/(1+EXP($I$3*(COUNT($I$7:U$7)+$I$4))),TREND($D26:$E26,$D$7:$E$7,U$7))</f>
        <v>7.7928079462650981E-3</v>
      </c>
      <c r="V26" s="9">
        <f>IF($F26="s-curve",$D26+($E26-$D26)*$I$2/(1+EXP($I$3*(COUNT($I$7:V$7)+$I$4))),TREND($D26:$E26,$D$7:$E$7,V$7))</f>
        <v>8.2594464851702479E-3</v>
      </c>
      <c r="W26" s="9">
        <f>IF($F26="s-curve",$D26+($E26-$D26)*$I$2/(1+EXP($I$3*(COUNT($I$7:W$7)+$I$4))),TREND($D26:$E26,$D$7:$E$7,W$7))</f>
        <v>8.788637507873974E-3</v>
      </c>
      <c r="X26" s="9">
        <f>IF($F26="s-curve",$D26+($E26-$D26)*$I$2/(1+EXP($I$3*(COUNT($I$7:X$7)+$I$4))),TREND($D26:$E26,$D$7:$E$7,X$7))</f>
        <v>9.3658139998971397E-3</v>
      </c>
      <c r="Y26" s="9">
        <f>IF($F26="s-curve",$D26+($E26-$D26)*$I$2/(1+EXP($I$3*(COUNT($I$7:Y$7)+$I$4))),TREND($D26:$E26,$D$7:$E$7,Y$7))</f>
        <v>9.9691588164587432E-3</v>
      </c>
      <c r="Z26" s="9">
        <f>IF($F26="s-curve",$D26+($E26-$D26)*$I$2/(1+EXP($I$3*(COUNT($I$7:Z$7)+$I$4))),TREND($D26:$E26,$D$7:$E$7,Z$7))</f>
        <v>1.0572503633020348E-2</v>
      </c>
      <c r="AA26" s="9">
        <f>IF($F26="s-curve",$D26+($E26-$D26)*$I$2/(1+EXP($I$3*(COUNT($I$7:AA$7)+$I$4))),TREND($D26:$E26,$D$7:$E$7,AA$7))</f>
        <v>1.1149680125043512E-2</v>
      </c>
      <c r="AB26" s="9">
        <f>IF($F26="s-curve",$D26+($E26-$D26)*$I$2/(1+EXP($I$3*(COUNT($I$7:AB$7)+$I$4))),TREND($D26:$E26,$D$7:$E$7,AB$7))</f>
        <v>1.1678871147747238E-2</v>
      </c>
      <c r="AC26" s="9">
        <f>IF($F26="s-curve",$D26+($E26-$D26)*$I$2/(1+EXP($I$3*(COUNT($I$7:AC$7)+$I$4))),TREND($D26:$E26,$D$7:$E$7,AC$7))</f>
        <v>1.214550968665239E-2</v>
      </c>
      <c r="AD26" s="9">
        <f>IF($F26="s-curve",$D26+($E26-$D26)*$I$2/(1+EXP($I$3*(COUNT($I$7:AD$7)+$I$4))),TREND($D26:$E26,$D$7:$E$7,AD$7))</f>
        <v>1.254304968272903E-2</v>
      </c>
      <c r="AE26" s="9">
        <f>IF($F26="s-curve",$D26+($E26-$D26)*$I$2/(1+EXP($I$3*(COUNT($I$7:AE$7)+$I$4))),TREND($D26:$E26,$D$7:$E$7,AE$7))</f>
        <v>1.2871899250343509E-2</v>
      </c>
      <c r="AF26" s="9">
        <f>IF($F26="s-curve",$D26+($E26-$D26)*$I$2/(1+EXP($I$3*(COUNT($I$7:AF$7)+$I$4))),TREND($D26:$E26,$D$7:$E$7,AF$7))</f>
        <v>1.3137367211478276E-2</v>
      </c>
      <c r="AG26" s="9">
        <f>IF($F26="s-curve",$D26+($E26-$D26)*$I$2/(1+EXP($I$3*(COUNT($I$7:AG$7)+$I$4))),TREND($D26:$E26,$D$7:$E$7,AG$7))</f>
        <v>1.3347478139111663E-2</v>
      </c>
      <c r="AH26" s="9">
        <f>IF($F26="s-curve",$D26+($E26-$D26)*$I$2/(1+EXP($I$3*(COUNT($I$7:AH$7)+$I$4))),TREND($D26:$E26,$D$7:$E$7,AH$7))</f>
        <v>1.3511190596354561E-2</v>
      </c>
      <c r="AI26" s="9">
        <f>IF($F26="s-curve",$D26+($E26-$D26)*$I$2/(1+EXP($I$3*(COUNT($I$7:AI$7)+$I$4))),TREND($D26:$E26,$D$7:$E$7,AI$7))</f>
        <v>1.363720048435468E-2</v>
      </c>
      <c r="AJ26" s="9">
        <f>IF($F26="s-curve",$D26+($E26-$D26)*$I$2/(1+EXP($I$3*(COUNT($I$7:AJ$7)+$I$4))),TREND($D26:$E26,$D$7:$E$7,AJ$7))</f>
        <v>1.3733280821134695E-2</v>
      </c>
      <c r="AK26" s="9">
        <f>IF($F26="s-curve",$D26+($E26-$D26)*$I$2/(1+EXP($I$3*(COUNT($I$7:AK$7)+$I$4))),TREND($D26:$E26,$D$7:$E$7,AK$7))</f>
        <v>1.3806015256881292E-2</v>
      </c>
      <c r="AL26" s="9">
        <f>IF($F26="s-curve",$D26+($E26-$D26)*$I$2/(1+EXP($I$3*(COUNT($I$7:AL$7)+$I$4))),TREND($D26:$E26,$D$7:$E$7,AL$7))</f>
        <v>1.3860777142449793E-2</v>
      </c>
      <c r="AM26" s="9">
        <f>IF($F26="s-curve",$D26+($E26-$D26)*$I$2/(1+EXP($I$3*(COUNT($I$7:AM$7)+$I$4))),TREND($D26:$E26,$D$7:$E$7,AM$7))</f>
        <v>1.3901838491699084E-2</v>
      </c>
      <c r="AN26" s="9">
        <f>IF($F26="s-curve",$D26+($E26-$D26)*$I$2/(1+EXP($I$3*(COUNT($I$7:AN$7)+$I$4))),TREND($D26:$E26,$D$7:$E$7,AN$7))</f>
        <v>1.3932532249160374E-2</v>
      </c>
      <c r="AO26" s="9">
        <f>IF($F26="s-curve",$D26+($E26-$D26)*$I$2/(1+EXP($I$3*(COUNT($I$7:AO$7)+$I$4))),TREND($D26:$E26,$D$7:$E$7,AO$7))</f>
        <v>1.3955423332964876E-2</v>
      </c>
      <c r="AP26" s="9">
        <f>IF($F26="s-curve",$D26+($E26-$D26)*$I$2/(1+EXP($I$3*(COUNT($I$7:AP$7)+$I$4))),TREND($D26:$E26,$D$7:$E$7,AP$7))</f>
        <v>1.3972465948261518E-2</v>
      </c>
    </row>
    <row r="27" spans="1:42" x14ac:dyDescent="0.25">
      <c r="C27" s="9" t="s">
        <v>74</v>
      </c>
      <c r="D27" s="21">
        <f>TRA_Inv!S80/TRA_Inv!S78</f>
        <v>2.352437981180496E-3</v>
      </c>
      <c r="E27" s="21">
        <f>(TRA_Inv!AZ80/TRA_Inv!AZ78)</f>
        <v>1.9062795529178737E-3</v>
      </c>
      <c r="F27" s="4" t="str">
        <f>IF(D27=E27,"n/a",IF(OR(C27="battery electric vehicle",C27="natural gas vehicle",C27="plugin hybrid vehicle",C27="hydrogen vehicle"),"s-curve","linear"))</f>
        <v>linear</v>
      </c>
      <c r="H27" s="22"/>
      <c r="I27" s="21">
        <f>D27</f>
        <v>2.352437981180496E-3</v>
      </c>
      <c r="J27" s="9">
        <f>IF($F27="s-curve",$D27+($E27-$D27)*$I$2/(1+EXP($I$3*(COUNT($I$7:J$7)+$I$4))),TREND($D27:$E27,$D$7:$E$7,J$7))</f>
        <v>2.338918028808902E-3</v>
      </c>
      <c r="K27" s="9">
        <f>IF($F27="s-curve",$D27+($E27-$D27)*$I$2/(1+EXP($I$3*(COUNT($I$7:K$7)+$I$4))),TREND($D27:$E27,$D$7:$E$7,K$7))</f>
        <v>2.3253980764373072E-3</v>
      </c>
      <c r="L27" s="9">
        <f>IF($F27="s-curve",$D27+($E27-$D27)*$I$2/(1+EXP($I$3*(COUNT($I$7:L$7)+$I$4))),TREND($D27:$E27,$D$7:$E$7,L$7))</f>
        <v>2.3118781240657124E-3</v>
      </c>
      <c r="M27" s="9">
        <f>IF($F27="s-curve",$D27+($E27-$D27)*$I$2/(1+EXP($I$3*(COUNT($I$7:M$7)+$I$4))),TREND($D27:$E27,$D$7:$E$7,M$7))</f>
        <v>2.2983581716941176E-3</v>
      </c>
      <c r="N27" s="9">
        <f>IF($F27="s-curve",$D27+($E27-$D27)*$I$2/(1+EXP($I$3*(COUNT($I$7:N$7)+$I$4))),TREND($D27:$E27,$D$7:$E$7,N$7))</f>
        <v>2.2848382193225263E-3</v>
      </c>
      <c r="O27" s="9">
        <f>IF($F27="s-curve",$D27+($E27-$D27)*$I$2/(1+EXP($I$3*(COUNT($I$7:O$7)+$I$4))),TREND($D27:$E27,$D$7:$E$7,O$7))</f>
        <v>2.2713182669509314E-3</v>
      </c>
      <c r="P27" s="9">
        <f>IF($F27="s-curve",$D27+($E27-$D27)*$I$2/(1+EXP($I$3*(COUNT($I$7:P$7)+$I$4))),TREND($D27:$E27,$D$7:$E$7,P$7))</f>
        <v>2.2577983145793366E-3</v>
      </c>
      <c r="Q27" s="9">
        <f>IF($F27="s-curve",$D27+($E27-$D27)*$I$2/(1+EXP($I$3*(COUNT($I$7:Q$7)+$I$4))),TREND($D27:$E27,$D$7:$E$7,Q$7))</f>
        <v>2.2442783622077418E-3</v>
      </c>
      <c r="R27" s="9">
        <f>IF($F27="s-curve",$D27+($E27-$D27)*$I$2/(1+EXP($I$3*(COUNT($I$7:R$7)+$I$4))),TREND($D27:$E27,$D$7:$E$7,R$7))</f>
        <v>2.230758409836147E-3</v>
      </c>
      <c r="S27" s="9">
        <f>IF($F27="s-curve",$D27+($E27-$D27)*$I$2/(1+EXP($I$3*(COUNT($I$7:S$7)+$I$4))),TREND($D27:$E27,$D$7:$E$7,S$7))</f>
        <v>2.2172384574645522E-3</v>
      </c>
      <c r="T27" s="9">
        <f>IF($F27="s-curve",$D27+($E27-$D27)*$I$2/(1+EXP($I$3*(COUNT($I$7:T$7)+$I$4))),TREND($D27:$E27,$D$7:$E$7,T$7))</f>
        <v>2.2037185050929574E-3</v>
      </c>
      <c r="U27" s="9">
        <f>IF($F27="s-curve",$D27+($E27-$D27)*$I$2/(1+EXP($I$3*(COUNT($I$7:U$7)+$I$4))),TREND($D27:$E27,$D$7:$E$7,U$7))</f>
        <v>2.1901985527213626E-3</v>
      </c>
      <c r="V27" s="9">
        <f>IF($F27="s-curve",$D27+($E27-$D27)*$I$2/(1+EXP($I$3*(COUNT($I$7:V$7)+$I$4))),TREND($D27:$E27,$D$7:$E$7,V$7))</f>
        <v>2.1766786003497678E-3</v>
      </c>
      <c r="W27" s="9">
        <f>IF($F27="s-curve",$D27+($E27-$D27)*$I$2/(1+EXP($I$3*(COUNT($I$7:W$7)+$I$4))),TREND($D27:$E27,$D$7:$E$7,W$7))</f>
        <v>2.1631586479781729E-3</v>
      </c>
      <c r="X27" s="9">
        <f>IF($F27="s-curve",$D27+($E27-$D27)*$I$2/(1+EXP($I$3*(COUNT($I$7:X$7)+$I$4))),TREND($D27:$E27,$D$7:$E$7,X$7))</f>
        <v>2.1496386956065781E-3</v>
      </c>
      <c r="Y27" s="9">
        <f>IF($F27="s-curve",$D27+($E27-$D27)*$I$2/(1+EXP($I$3*(COUNT($I$7:Y$7)+$I$4))),TREND($D27:$E27,$D$7:$E$7,Y$7))</f>
        <v>2.1361187432349833E-3</v>
      </c>
      <c r="Z27" s="9">
        <f>IF($F27="s-curve",$D27+($E27-$D27)*$I$2/(1+EXP($I$3*(COUNT($I$7:Z$7)+$I$4))),TREND($D27:$E27,$D$7:$E$7,Z$7))</f>
        <v>2.1225987908633885E-3</v>
      </c>
      <c r="AA27" s="9">
        <f>IF($F27="s-curve",$D27+($E27-$D27)*$I$2/(1+EXP($I$3*(COUNT($I$7:AA$7)+$I$4))),TREND($D27:$E27,$D$7:$E$7,AA$7))</f>
        <v>2.1090788384917937E-3</v>
      </c>
      <c r="AB27" s="9">
        <f>IF($F27="s-curve",$D27+($E27-$D27)*$I$2/(1+EXP($I$3*(COUNT($I$7:AB$7)+$I$4))),TREND($D27:$E27,$D$7:$E$7,AB$7))</f>
        <v>2.0955588861201989E-3</v>
      </c>
      <c r="AC27" s="9">
        <f>IF($F27="s-curve",$D27+($E27-$D27)*$I$2/(1+EXP($I$3*(COUNT($I$7:AC$7)+$I$4))),TREND($D27:$E27,$D$7:$E$7,AC$7))</f>
        <v>2.0820389337486041E-3</v>
      </c>
      <c r="AD27" s="9">
        <f>IF($F27="s-curve",$D27+($E27-$D27)*$I$2/(1+EXP($I$3*(COUNT($I$7:AD$7)+$I$4))),TREND($D27:$E27,$D$7:$E$7,AD$7))</f>
        <v>2.0685189813770093E-3</v>
      </c>
      <c r="AE27" s="9">
        <f>IF($F27="s-curve",$D27+($E27-$D27)*$I$2/(1+EXP($I$3*(COUNT($I$7:AE$7)+$I$4))),TREND($D27:$E27,$D$7:$E$7,AE$7))</f>
        <v>2.0549990290054145E-3</v>
      </c>
      <c r="AF27" s="9">
        <f>IF($F27="s-curve",$D27+($E27-$D27)*$I$2/(1+EXP($I$3*(COUNT($I$7:AF$7)+$I$4))),TREND($D27:$E27,$D$7:$E$7,AF$7))</f>
        <v>2.0414790766338231E-3</v>
      </c>
      <c r="AG27" s="9">
        <f>IF($F27="s-curve",$D27+($E27-$D27)*$I$2/(1+EXP($I$3*(COUNT($I$7:AG$7)+$I$4))),TREND($D27:$E27,$D$7:$E$7,AG$7))</f>
        <v>2.0279591242622283E-3</v>
      </c>
      <c r="AH27" s="9">
        <f>IF($F27="s-curve",$D27+($E27-$D27)*$I$2/(1+EXP($I$3*(COUNT($I$7:AH$7)+$I$4))),TREND($D27:$E27,$D$7:$E$7,AH$7))</f>
        <v>2.0144391718906335E-3</v>
      </c>
      <c r="AI27" s="9">
        <f>IF($F27="s-curve",$D27+($E27-$D27)*$I$2/(1+EXP($I$3*(COUNT($I$7:AI$7)+$I$4))),TREND($D27:$E27,$D$7:$E$7,AI$7))</f>
        <v>2.0009192195190387E-3</v>
      </c>
      <c r="AJ27" s="9">
        <f>IF($F27="s-curve",$D27+($E27-$D27)*$I$2/(1+EXP($I$3*(COUNT($I$7:AJ$7)+$I$4))),TREND($D27:$E27,$D$7:$E$7,AJ$7))</f>
        <v>1.9873992671474439E-3</v>
      </c>
      <c r="AK27" s="9">
        <f>IF($F27="s-curve",$D27+($E27-$D27)*$I$2/(1+EXP($I$3*(COUNT($I$7:AK$7)+$I$4))),TREND($D27:$E27,$D$7:$E$7,AK$7))</f>
        <v>1.973879314775849E-3</v>
      </c>
      <c r="AL27" s="9">
        <f>IF($F27="s-curve",$D27+($E27-$D27)*$I$2/(1+EXP($I$3*(COUNT($I$7:AL$7)+$I$4))),TREND($D27:$E27,$D$7:$E$7,AL$7))</f>
        <v>1.9603593624042542E-3</v>
      </c>
      <c r="AM27" s="9">
        <f>IF($F27="s-curve",$D27+($E27-$D27)*$I$2/(1+EXP($I$3*(COUNT($I$7:AM$7)+$I$4))),TREND($D27:$E27,$D$7:$E$7,AM$7))</f>
        <v>1.9468394100326594E-3</v>
      </c>
      <c r="AN27" s="9">
        <f>IF($F27="s-curve",$D27+($E27-$D27)*$I$2/(1+EXP($I$3*(COUNT($I$7:AN$7)+$I$4))),TREND($D27:$E27,$D$7:$E$7,AN$7))</f>
        <v>1.9333194576610646E-3</v>
      </c>
      <c r="AO27" s="9">
        <f>IF($F27="s-curve",$D27+($E27-$D27)*$I$2/(1+EXP($I$3*(COUNT($I$7:AO$7)+$I$4))),TREND($D27:$E27,$D$7:$E$7,AO$7))</f>
        <v>1.9197995052894698E-3</v>
      </c>
      <c r="AP27" s="9">
        <f>IF($F27="s-curve",$D27+($E27-$D27)*$I$2/(1+EXP($I$3*(COUNT($I$7:AP$7)+$I$4))),TREND($D27:$E27,$D$7:$E$7,AP$7))</f>
        <v>1.906279552917875E-3</v>
      </c>
    </row>
    <row r="28" spans="1:42" ht="15.75" thickBot="1" x14ac:dyDescent="0.3">
      <c r="A28" s="24"/>
      <c r="B28" s="24"/>
      <c r="C28" s="24" t="s">
        <v>75</v>
      </c>
      <c r="D28" s="29">
        <f>TRA_Inv!S105/TRA_Inv!S78</f>
        <v>4.2771599657827206E-5</v>
      </c>
      <c r="E28" s="29">
        <f>TRA_Inv!AZ105/TRA_Inv!AZ78</f>
        <v>8.2200859315079713E-2</v>
      </c>
      <c r="F28" s="5" t="str">
        <f>IF(D28=E28,"n/a",IF(OR(C28="battery electric vehicle",C28="natural gas vehicle",C28="plugin hybrid vehicle",C28="hydrogen vehicle"),"s-curve","linear"))</f>
        <v>s-curve</v>
      </c>
      <c r="H28" s="22"/>
      <c r="I28" s="21">
        <f>D28</f>
        <v>4.2771599657827206E-5</v>
      </c>
      <c r="J28" s="9">
        <f>IF($F28="s-curve",$D28+($E28-$D28)*$I$2/(1+EXP($I$3*(COUNT($I$7:J$7)+$I$4))),TREND($D28:$E28,$D$7:$E$7,J$7))</f>
        <v>9.4543779602640986E-4</v>
      </c>
      <c r="K28" s="9">
        <f>IF($F28="s-curve",$D28+($E28-$D28)*$I$2/(1+EXP($I$3*(COUNT($I$7:K$7)+$I$4))),TREND($D28:$E28,$D$7:$E$7,K$7))</f>
        <v>1.2565777914241778E-3</v>
      </c>
      <c r="L28" s="9">
        <f>IF($F28="s-curve",$D28+($E28-$D28)*$I$2/(1+EXP($I$3*(COUNT($I$7:L$7)+$I$4))),TREND($D28:$E28,$D$7:$E$7,L$7))</f>
        <v>1.6728131784589551E-3</v>
      </c>
      <c r="M28" s="9">
        <f>IF($F28="s-curve",$D28+($E28-$D28)*$I$2/(1+EXP($I$3*(COUNT($I$7:M$7)+$I$4))),TREND($D28:$E28,$D$7:$E$7,M$7))</f>
        <v>2.2279297309124859E-3</v>
      </c>
      <c r="N28" s="9">
        <f>IF($F28="s-curve",$D28+($E28-$D28)*$I$2/(1+EXP($I$3*(COUNT($I$7:N$7)+$I$4))),TREND($D28:$E28,$D$7:$E$7,N$7))</f>
        <v>2.9652324880609449E-3</v>
      </c>
      <c r="O28" s="9">
        <f>IF($F28="s-curve",$D28+($E28-$D28)*$I$2/(1+EXP($I$3*(COUNT($I$7:O$7)+$I$4))),TREND($D28:$E28,$D$7:$E$7,O$7))</f>
        <v>3.9391906481608327E-3</v>
      </c>
      <c r="P28" s="9">
        <f>IF($F28="s-curve",$D28+($E28-$D28)*$I$2/(1+EXP($I$3*(COUNT($I$7:P$7)+$I$4))),TREND($D28:$E28,$D$7:$E$7,P$7))</f>
        <v>5.2165421103230409E-3</v>
      </c>
      <c r="Q28" s="9">
        <f>IF($F28="s-curve",$D28+($E28-$D28)*$I$2/(1+EXP($I$3*(COUNT($I$7:Q$7)+$I$4))),TREND($D28:$E28,$D$7:$E$7,Q$7))</f>
        <v>6.876081293733665E-3</v>
      </c>
      <c r="R28" s="9">
        <f>IF($F28="s-curve",$D28+($E28-$D28)*$I$2/(1+EXP($I$3*(COUNT($I$7:R$7)+$I$4))),TREND($D28:$E28,$D$7:$E$7,R$7))</f>
        <v>9.0059578049206911E-3</v>
      </c>
      <c r="S28" s="9">
        <f>IF($F28="s-curve",$D28+($E28-$D28)*$I$2/(1+EXP($I$3*(COUNT($I$7:S$7)+$I$4))),TREND($D28:$E28,$D$7:$E$7,S$7))</f>
        <v>1.1696983832278109E-2</v>
      </c>
      <c r="T28" s="9">
        <f>IF($F28="s-curve",$D28+($E28-$D28)*$I$2/(1+EXP($I$3*(COUNT($I$7:T$7)+$I$4))),TREND($D28:$E28,$D$7:$E$7,T$7))</f>
        <v>1.5030503786072237E-2</v>
      </c>
      <c r="U28" s="9">
        <f>IF($F28="s-curve",$D28+($E28-$D28)*$I$2/(1+EXP($I$3*(COUNT($I$7:U$7)+$I$4))),TREND($D28:$E28,$D$7:$E$7,U$7))</f>
        <v>1.9060332740891809E-2</v>
      </c>
      <c r="V28" s="9">
        <f>IF($F28="s-curve",$D28+($E28-$D28)*$I$2/(1+EXP($I$3*(COUNT($I$7:V$7)+$I$4))),TREND($D28:$E28,$D$7:$E$7,V$7))</f>
        <v>2.3790607717179078E-2</v>
      </c>
      <c r="W28" s="9">
        <f>IF($F28="s-curve",$D28+($E28-$D28)*$I$2/(1+EXP($I$3*(COUNT($I$7:W$7)+$I$4))),TREND($D28:$E28,$D$7:$E$7,W$7))</f>
        <v>2.9154971874165516E-2</v>
      </c>
      <c r="X28" s="9">
        <f>IF($F28="s-curve",$D28+($E28-$D28)*$I$2/(1+EXP($I$3*(COUNT($I$7:X$7)+$I$4))),TREND($D28:$E28,$D$7:$E$7,X$7))</f>
        <v>3.5005760631399728E-2</v>
      </c>
      <c r="Y28" s="9">
        <f>IF($F28="s-curve",$D28+($E28-$D28)*$I$2/(1+EXP($I$3*(COUNT($I$7:Y$7)+$I$4))),TREND($D28:$E28,$D$7:$E$7,Y$7))</f>
        <v>4.1121815457368774E-2</v>
      </c>
      <c r="Z28" s="9">
        <f>IF($F28="s-curve",$D28+($E28-$D28)*$I$2/(1+EXP($I$3*(COUNT($I$7:Z$7)+$I$4))),TREND($D28:$E28,$D$7:$E$7,Z$7))</f>
        <v>4.7237870283337827E-2</v>
      </c>
      <c r="AA28" s="9">
        <f>IF($F28="s-curve",$D28+($E28-$D28)*$I$2/(1+EXP($I$3*(COUNT($I$7:AA$7)+$I$4))),TREND($D28:$E28,$D$7:$E$7,AA$7))</f>
        <v>5.3088659040572028E-2</v>
      </c>
      <c r="AB28" s="9">
        <f>IF($F28="s-curve",$D28+($E28-$D28)*$I$2/(1+EXP($I$3*(COUNT($I$7:AB$7)+$I$4))),TREND($D28:$E28,$D$7:$E$7,AB$7))</f>
        <v>5.8453023197558462E-2</v>
      </c>
      <c r="AC28" s="9">
        <f>IF($F28="s-curve",$D28+($E28-$D28)*$I$2/(1+EXP($I$3*(COUNT($I$7:AC$7)+$I$4))),TREND($D28:$E28,$D$7:$E$7,AC$7))</f>
        <v>6.3183298173845728E-2</v>
      </c>
      <c r="AD28" s="9">
        <f>IF($F28="s-curve",$D28+($E28-$D28)*$I$2/(1+EXP($I$3*(COUNT($I$7:AD$7)+$I$4))),TREND($D28:$E28,$D$7:$E$7,AD$7))</f>
        <v>6.7213127128665298E-2</v>
      </c>
      <c r="AE28" s="9">
        <f>IF($F28="s-curve",$D28+($E28-$D28)*$I$2/(1+EXP($I$3*(COUNT($I$7:AE$7)+$I$4))),TREND($D28:$E28,$D$7:$E$7,AE$7))</f>
        <v>7.0546647082459446E-2</v>
      </c>
      <c r="AF28" s="9">
        <f>IF($F28="s-curve",$D28+($E28-$D28)*$I$2/(1+EXP($I$3*(COUNT($I$7:AF$7)+$I$4))),TREND($D28:$E28,$D$7:$E$7,AF$7))</f>
        <v>7.3237673109816853E-2</v>
      </c>
      <c r="AG28" s="9">
        <f>IF($F28="s-curve",$D28+($E28-$D28)*$I$2/(1+EXP($I$3*(COUNT($I$7:AG$7)+$I$4))),TREND($D28:$E28,$D$7:$E$7,AG$7))</f>
        <v>7.5367549621003879E-2</v>
      </c>
      <c r="AH28" s="9">
        <f>IF($F28="s-curve",$D28+($E28-$D28)*$I$2/(1+EXP($I$3*(COUNT($I$7:AH$7)+$I$4))),TREND($D28:$E28,$D$7:$E$7,AH$7))</f>
        <v>7.7027088804414501E-2</v>
      </c>
      <c r="AI28" s="9">
        <f>IF($F28="s-curve",$D28+($E28-$D28)*$I$2/(1+EXP($I$3*(COUNT($I$7:AI$7)+$I$4))),TREND($D28:$E28,$D$7:$E$7,AI$7))</f>
        <v>7.8304440266576722E-2</v>
      </c>
      <c r="AJ28" s="9">
        <f>IF($F28="s-curve",$D28+($E28-$D28)*$I$2/(1+EXP($I$3*(COUNT($I$7:AJ$7)+$I$4))),TREND($D28:$E28,$D$7:$E$7,AJ$7))</f>
        <v>7.9278398426676597E-2</v>
      </c>
      <c r="AK28" s="9">
        <f>IF($F28="s-curve",$D28+($E28-$D28)*$I$2/(1+EXP($I$3*(COUNT($I$7:AK$7)+$I$4))),TREND($D28:$E28,$D$7:$E$7,AK$7))</f>
        <v>8.0015701183825047E-2</v>
      </c>
      <c r="AL28" s="9">
        <f>IF($F28="s-curve",$D28+($E28-$D28)*$I$2/(1+EXP($I$3*(COUNT($I$7:AL$7)+$I$4))),TREND($D28:$E28,$D$7:$E$7,AL$7))</f>
        <v>8.0570817736278583E-2</v>
      </c>
      <c r="AM28" s="9">
        <f>IF($F28="s-curve",$D28+($E28-$D28)*$I$2/(1+EXP($I$3*(COUNT($I$7:AM$7)+$I$4))),TREND($D28:$E28,$D$7:$E$7,AM$7))</f>
        <v>8.0987053123313363E-2</v>
      </c>
      <c r="AN28" s="9">
        <f>IF($F28="s-curve",$D28+($E28-$D28)*$I$2/(1+EXP($I$3*(COUNT($I$7:AN$7)+$I$4))),TREND($D28:$E28,$D$7:$E$7,AN$7))</f>
        <v>8.1298193118711129E-2</v>
      </c>
      <c r="AO28" s="9">
        <f>IF($F28="s-curve",$D28+($E28-$D28)*$I$2/(1+EXP($I$3*(COUNT($I$7:AO$7)+$I$4))),TREND($D28:$E28,$D$7:$E$7,AO$7))</f>
        <v>8.1530238078295028E-2</v>
      </c>
      <c r="AP28" s="9">
        <f>IF($F28="s-curve",$D28+($E28-$D28)*$I$2/(1+EXP($I$3*(COUNT($I$7:AP$7)+$I$4))),TREND($D28:$E28,$D$7:$E$7,AP$7))</f>
        <v>8.1702997612596098E-2</v>
      </c>
    </row>
    <row r="29" spans="1:42" x14ac:dyDescent="0.25">
      <c r="A29" s="23" t="s">
        <v>14</v>
      </c>
      <c r="B29" s="9" t="s">
        <v>19</v>
      </c>
      <c r="C29" s="9" t="s">
        <v>2</v>
      </c>
      <c r="D29" s="21">
        <f>TRA_Inv!S153</f>
        <v>0</v>
      </c>
      <c r="E29" s="21">
        <f>(TRA_Inv!AZ153+TRA_Inv!AZ172)/(TRA_Inv!AZ142+TRA_Inv!AZ161)*Assumptions!A2</f>
        <v>0.10420552224360249</v>
      </c>
      <c r="F29" s="4" t="str">
        <f t="shared" si="1"/>
        <v>s-curve</v>
      </c>
      <c r="H29" s="22"/>
      <c r="I29" s="21">
        <f t="shared" si="5"/>
        <v>0</v>
      </c>
      <c r="J29" s="9">
        <f>IF($F29="s-curve",$D29+($E29-$D29)*$I$2/(1+EXP($I$3*(COUNT($I$7:J$7)+$I$4))),TREND($D29:$E29,$D$7:$E$7,J$7))</f>
        <v>1.1449000946814622E-3</v>
      </c>
      <c r="K29" s="9">
        <f>IF($F29="s-curve",$D29+($E29-$D29)*$I$2/(1+EXP($I$3*(COUNT($I$7:K$7)+$I$4))),TREND($D29:$E29,$D$7:$E$7,K$7))</f>
        <v>1.5395356882410536E-3</v>
      </c>
      <c r="L29" s="9">
        <f>IF($F29="s-curve",$D29+($E29-$D29)*$I$2/(1+EXP($I$3*(COUNT($I$7:L$7)+$I$4))),TREND($D29:$E29,$D$7:$E$7,L$7))</f>
        <v>2.0674694204922879E-3</v>
      </c>
      <c r="M29" s="9">
        <f>IF($F29="s-curve",$D29+($E29-$D29)*$I$2/(1+EXP($I$3*(COUNT($I$7:M$7)+$I$4))),TREND($D29:$E29,$D$7:$E$7,M$7))</f>
        <v>2.7715536057870485E-3</v>
      </c>
      <c r="N29" s="9">
        <f>IF($F29="s-curve",$D29+($E29-$D29)*$I$2/(1+EXP($I$3*(COUNT($I$7:N$7)+$I$4))),TREND($D29:$E29,$D$7:$E$7,N$7))</f>
        <v>3.7067143549810839E-3</v>
      </c>
      <c r="O29" s="9">
        <f>IF($F29="s-curve",$D29+($E29-$D29)*$I$2/(1+EXP($I$3*(COUNT($I$7:O$7)+$I$4))),TREND($D29:$E29,$D$7:$E$7,O$7))</f>
        <v>4.9420378823272059E-3</v>
      </c>
      <c r="P29" s="9">
        <f>IF($F29="s-curve",$D29+($E29-$D29)*$I$2/(1+EXP($I$3*(COUNT($I$7:P$7)+$I$4))),TREND($D29:$E29,$D$7:$E$7,P$7))</f>
        <v>6.5621714553516491E-3</v>
      </c>
      <c r="Q29" s="9">
        <f>IF($F29="s-curve",$D29+($E29-$D29)*$I$2/(1+EXP($I$3*(COUNT($I$7:Q$7)+$I$4))),TREND($D29:$E29,$D$7:$E$7,Q$7))</f>
        <v>8.6670542745578266E-3</v>
      </c>
      <c r="R29" s="9">
        <f>IF($F29="s-curve",$D29+($E29-$D29)*$I$2/(1+EXP($I$3*(COUNT($I$7:R$7)+$I$4))),TREND($D29:$E29,$D$7:$E$7,R$7))</f>
        <v>1.1368491227805765E-2</v>
      </c>
      <c r="S29" s="9">
        <f>IF($F29="s-curve",$D29+($E29-$D29)*$I$2/(1+EXP($I$3*(COUNT($I$7:S$7)+$I$4))),TREND($D29:$E29,$D$7:$E$7,S$7))</f>
        <v>1.4781664298766484E-2</v>
      </c>
      <c r="T29" s="9">
        <f>IF($F29="s-curve",$D29+($E29-$D29)*$I$2/(1+EXP($I$3*(COUNT($I$7:T$7)+$I$4))),TREND($D29:$E29,$D$7:$E$7,T$7))</f>
        <v>1.9009746978804105E-2</v>
      </c>
      <c r="U29" s="9">
        <f>IF($F29="s-curve",$D29+($E29-$D29)*$I$2/(1+EXP($I$3*(COUNT($I$7:U$7)+$I$4))),TREND($D29:$E29,$D$7:$E$7,U$7))</f>
        <v>2.4120995821935821E-2</v>
      </c>
      <c r="V29" s="9">
        <f>IF($F29="s-curve",$D29+($E29-$D29)*$I$2/(1+EXP($I$3*(COUNT($I$7:V$7)+$I$4))),TREND($D29:$E29,$D$7:$E$7,V$7))</f>
        <v>3.0120658033734517E-2</v>
      </c>
      <c r="W29" s="9">
        <f>IF($F29="s-curve",$D29+($E29-$D29)*$I$2/(1+EXP($I$3*(COUNT($I$7:W$7)+$I$4))),TREND($D29:$E29,$D$7:$E$7,W$7))</f>
        <v>3.6924569663468139E-2</v>
      </c>
      <c r="X29" s="9">
        <f>IF($F29="s-curve",$D29+($E29-$D29)*$I$2/(1+EXP($I$3*(COUNT($I$7:X$7)+$I$4))),TREND($D29:$E29,$D$7:$E$7,X$7))</f>
        <v>4.4345439780314161E-2</v>
      </c>
      <c r="Y29" s="9">
        <f>IF($F29="s-curve",$D29+($E29-$D29)*$I$2/(1+EXP($I$3*(COUNT($I$7:Y$7)+$I$4))),TREND($D29:$E29,$D$7:$E$7,Y$7))</f>
        <v>5.2102761121801247E-2</v>
      </c>
      <c r="Z29" s="9">
        <f>IF($F29="s-curve",$D29+($E29-$D29)*$I$2/(1+EXP($I$3*(COUNT($I$7:Z$7)+$I$4))),TREND($D29:$E29,$D$7:$E$7,Z$7))</f>
        <v>5.9860082463288333E-2</v>
      </c>
      <c r="AA29" s="9">
        <f>IF($F29="s-curve",$D29+($E29-$D29)*$I$2/(1+EXP($I$3*(COUNT($I$7:AA$7)+$I$4))),TREND($D29:$E29,$D$7:$E$7,AA$7))</f>
        <v>6.7280952580134348E-2</v>
      </c>
      <c r="AB29" s="9">
        <f>IF($F29="s-curve",$D29+($E29-$D29)*$I$2/(1+EXP($I$3*(COUNT($I$7:AB$7)+$I$4))),TREND($D29:$E29,$D$7:$E$7,AB$7))</f>
        <v>7.408486420986797E-2</v>
      </c>
      <c r="AC29" s="9">
        <f>IF($F29="s-curve",$D29+($E29-$D29)*$I$2/(1+EXP($I$3*(COUNT($I$7:AC$7)+$I$4))),TREND($D29:$E29,$D$7:$E$7,AC$7))</f>
        <v>8.0084526421666663E-2</v>
      </c>
      <c r="AD29" s="9">
        <f>IF($F29="s-curve",$D29+($E29-$D29)*$I$2/(1+EXP($I$3*(COUNT($I$7:AD$7)+$I$4))),TREND($D29:$E29,$D$7:$E$7,AD$7))</f>
        <v>8.5195775264798393E-2</v>
      </c>
      <c r="AE29" s="9">
        <f>IF($F29="s-curve",$D29+($E29-$D29)*$I$2/(1+EXP($I$3*(COUNT($I$7:AE$7)+$I$4))),TREND($D29:$E29,$D$7:$E$7,AE$7))</f>
        <v>8.9423857944836024E-2</v>
      </c>
      <c r="AF29" s="9">
        <f>IF($F29="s-curve",$D29+($E29-$D29)*$I$2/(1+EXP($I$3*(COUNT($I$7:AF$7)+$I$4))),TREND($D29:$E29,$D$7:$E$7,AF$7))</f>
        <v>9.2837031015796725E-2</v>
      </c>
      <c r="AG29" s="9">
        <f>IF($F29="s-curve",$D29+($E29-$D29)*$I$2/(1+EXP($I$3*(COUNT($I$7:AG$7)+$I$4))),TREND($D29:$E29,$D$7:$E$7,AG$7))</f>
        <v>9.5538467969044666E-2</v>
      </c>
      <c r="AH29" s="9">
        <f>IF($F29="s-curve",$D29+($E29-$D29)*$I$2/(1+EXP($I$3*(COUNT($I$7:AH$7)+$I$4))),TREND($D29:$E29,$D$7:$E$7,AH$7))</f>
        <v>9.7643350788250843E-2</v>
      </c>
      <c r="AI29" s="9">
        <f>IF($F29="s-curve",$D29+($E29-$D29)*$I$2/(1+EXP($I$3*(COUNT($I$7:AI$7)+$I$4))),TREND($D29:$E29,$D$7:$E$7,AI$7))</f>
        <v>9.92634843612753E-2</v>
      </c>
      <c r="AJ29" s="9">
        <f>IF($F29="s-curve",$D29+($E29-$D29)*$I$2/(1+EXP($I$3*(COUNT($I$7:AJ$7)+$I$4))),TREND($D29:$E29,$D$7:$E$7,AJ$7))</f>
        <v>0.10049880788862141</v>
      </c>
      <c r="AK29" s="9">
        <f>IF($F29="s-curve",$D29+($E29-$D29)*$I$2/(1+EXP($I$3*(COUNT($I$7:AK$7)+$I$4))),TREND($D29:$E29,$D$7:$E$7,AK$7))</f>
        <v>0.10143396863781544</v>
      </c>
      <c r="AL29" s="9">
        <f>IF($F29="s-curve",$D29+($E29-$D29)*$I$2/(1+EXP($I$3*(COUNT($I$7:AL$7)+$I$4))),TREND($D29:$E29,$D$7:$E$7,AL$7))</f>
        <v>0.10213805282311021</v>
      </c>
      <c r="AM29" s="9">
        <f>IF($F29="s-curve",$D29+($E29-$D29)*$I$2/(1+EXP($I$3*(COUNT($I$7:AM$7)+$I$4))),TREND($D29:$E29,$D$7:$E$7,AM$7))</f>
        <v>0.10266598655536144</v>
      </c>
      <c r="AN29" s="9">
        <f>IF($F29="s-curve",$D29+($E29-$D29)*$I$2/(1+EXP($I$3*(COUNT($I$7:AN$7)+$I$4))),TREND($D29:$E29,$D$7:$E$7,AN$7))</f>
        <v>0.10306062214892103</v>
      </c>
      <c r="AO29" s="9">
        <f>IF($F29="s-curve",$D29+($E29-$D29)*$I$2/(1+EXP($I$3*(COUNT($I$7:AO$7)+$I$4))),TREND($D29:$E29,$D$7:$E$7,AO$7))</f>
        <v>0.1033549372537369</v>
      </c>
      <c r="AP29" s="9">
        <f>IF($F29="s-curve",$D29+($E29-$D29)*$I$2/(1+EXP($I$3*(COUNT($I$7:AP$7)+$I$4))),TREND($D29:$E29,$D$7:$E$7,AP$7))</f>
        <v>0.1035740574644794</v>
      </c>
    </row>
    <row r="30" spans="1:42" x14ac:dyDescent="0.25">
      <c r="C30" s="9" t="s">
        <v>3</v>
      </c>
      <c r="D30" s="21">
        <f>(TRA_Inv!S146+TRA_Inv!S165)/(TRA_Inv!S142+TRA_Inv!S161)</f>
        <v>1.4045464904888352E-4</v>
      </c>
      <c r="E30" s="21">
        <f>(TRA_Inv!AZ146+TRA_Inv!AZ165)/(TRA_Inv!AZ142+TRA_Inv!AZ161)*Assumptions!A2</f>
        <v>0.19563902806146341</v>
      </c>
      <c r="F30" s="4" t="str">
        <f t="shared" si="1"/>
        <v>s-curve</v>
      </c>
      <c r="H30" s="22"/>
      <c r="I30" s="21">
        <f t="shared" si="5"/>
        <v>1.4045464904888352E-4</v>
      </c>
      <c r="J30" s="9">
        <f>IF($F30="s-curve",$D30+($E30-$D30)*$I$2/(1+EXP($I$3*(COUNT($I$7:J$7)+$I$4))),TREND($D30:$E30,$D$7:$E$7,J$7))</f>
        <v>2.2883862594938911E-3</v>
      </c>
      <c r="K30" s="9">
        <f>IF($F30="s-curve",$D30+($E30-$D30)*$I$2/(1+EXP($I$3*(COUNT($I$7:K$7)+$I$4))),TREND($D30:$E30,$D$7:$E$7,K$7))</f>
        <v>3.0287567686335649E-3</v>
      </c>
      <c r="L30" s="9">
        <f>IF($F30="s-curve",$D30+($E30-$D30)*$I$2/(1+EXP($I$3*(COUNT($I$7:L$7)+$I$4))),TREND($D30:$E30,$D$7:$E$7,L$7))</f>
        <v>4.0192061161271843E-3</v>
      </c>
      <c r="M30" s="9">
        <f>IF($F30="s-curve",$D30+($E30-$D30)*$I$2/(1+EXP($I$3*(COUNT($I$7:M$7)+$I$4))),TREND($D30:$E30,$D$7:$E$7,M$7))</f>
        <v>5.3401289503853117E-3</v>
      </c>
      <c r="N30" s="9">
        <f>IF($F30="s-curve",$D30+($E30-$D30)*$I$2/(1+EXP($I$3*(COUNT($I$7:N$7)+$I$4))),TREND($D30:$E30,$D$7:$E$7,N$7))</f>
        <v>7.0945714064322395E-3</v>
      </c>
      <c r="O30" s="9">
        <f>IF($F30="s-curve",$D30+($E30-$D30)*$I$2/(1+EXP($I$3*(COUNT($I$7:O$7)+$I$4))),TREND($D30:$E30,$D$7:$E$7,O$7))</f>
        <v>9.4121451981012839E-3</v>
      </c>
      <c r="P30" s="9">
        <f>IF($F30="s-curve",$D30+($E30-$D30)*$I$2/(1+EXP($I$3*(COUNT($I$7:P$7)+$I$4))),TREND($D30:$E30,$D$7:$E$7,P$7))</f>
        <v>1.2451655921183734E-2</v>
      </c>
      <c r="Q30" s="9">
        <f>IF($F30="s-curve",$D30+($E30-$D30)*$I$2/(1+EXP($I$3*(COUNT($I$7:Q$7)+$I$4))),TREND($D30:$E30,$D$7:$E$7,Q$7))</f>
        <v>1.6400598160474438E-2</v>
      </c>
      <c r="R30" s="9">
        <f>IF($F30="s-curve",$D30+($E30-$D30)*$I$2/(1+EXP($I$3*(COUNT($I$7:R$7)+$I$4))),TREND($D30:$E30,$D$7:$E$7,R$7))</f>
        <v>2.1468727556620475E-2</v>
      </c>
      <c r="S30" s="9">
        <f>IF($F30="s-curve",$D30+($E30-$D30)*$I$2/(1+EXP($I$3*(COUNT($I$7:S$7)+$I$4))),TREND($D30:$E30,$D$7:$E$7,S$7))</f>
        <v>2.7872135474126078E-2</v>
      </c>
      <c r="T30" s="9">
        <f>IF($F30="s-curve",$D30+($E30-$D30)*$I$2/(1+EXP($I$3*(COUNT($I$7:T$7)+$I$4))),TREND($D30:$E30,$D$7:$E$7,T$7))</f>
        <v>3.5804384307204014E-2</v>
      </c>
      <c r="U30" s="9">
        <f>IF($F30="s-curve",$D30+($E30-$D30)*$I$2/(1+EXP($I$3*(COUNT($I$7:U$7)+$I$4))),TREND($D30:$E30,$D$7:$E$7,U$7))</f>
        <v>4.5393529255320732E-2</v>
      </c>
      <c r="V30" s="9">
        <f>IF($F30="s-curve",$D30+($E30-$D30)*$I$2/(1+EXP($I$3*(COUNT($I$7:V$7)+$I$4))),TREND($D30:$E30,$D$7:$E$7,V$7))</f>
        <v>5.6649414530009483E-2</v>
      </c>
      <c r="W30" s="9">
        <f>IF($F30="s-curve",$D30+($E30-$D30)*$I$2/(1+EXP($I$3*(COUNT($I$7:W$7)+$I$4))),TREND($D30:$E30,$D$7:$E$7,W$7))</f>
        <v>6.9414141279591335E-2</v>
      </c>
      <c r="X30" s="9">
        <f>IF($F30="s-curve",$D30+($E30-$D30)*$I$2/(1+EXP($I$3*(COUNT($I$7:X$7)+$I$4))),TREND($D30:$E30,$D$7:$E$7,X$7))</f>
        <v>8.3336335517347121E-2</v>
      </c>
      <c r="Y30" s="9">
        <f>IF($F30="s-curve",$D30+($E30-$D30)*$I$2/(1+EXP($I$3*(COUNT($I$7:Y$7)+$I$4))),TREND($D30:$E30,$D$7:$E$7,Y$7))</f>
        <v>9.7889741355256146E-2</v>
      </c>
      <c r="Z30" s="9">
        <f>IF($F30="s-curve",$D30+($E30-$D30)*$I$2/(1+EXP($I$3*(COUNT($I$7:Z$7)+$I$4))),TREND($D30:$E30,$D$7:$E$7,Z$7))</f>
        <v>0.11244314719316517</v>
      </c>
      <c r="AA30" s="9">
        <f>IF($F30="s-curve",$D30+($E30-$D30)*$I$2/(1+EXP($I$3*(COUNT($I$7:AA$7)+$I$4))),TREND($D30:$E30,$D$7:$E$7,AA$7))</f>
        <v>0.12636534143092096</v>
      </c>
      <c r="AB30" s="9">
        <f>IF($F30="s-curve",$D30+($E30-$D30)*$I$2/(1+EXP($I$3*(COUNT($I$7:AB$7)+$I$4))),TREND($D30:$E30,$D$7:$E$7,AB$7))</f>
        <v>0.1391300681805028</v>
      </c>
      <c r="AC30" s="9">
        <f>IF($F30="s-curve",$D30+($E30-$D30)*$I$2/(1+EXP($I$3*(COUNT($I$7:AC$7)+$I$4))),TREND($D30:$E30,$D$7:$E$7,AC$7))</f>
        <v>0.15038595345519154</v>
      </c>
      <c r="AD30" s="9">
        <f>IF($F30="s-curve",$D30+($E30-$D30)*$I$2/(1+EXP($I$3*(COUNT($I$7:AD$7)+$I$4))),TREND($D30:$E30,$D$7:$E$7,AD$7))</f>
        <v>0.15997509840330826</v>
      </c>
      <c r="AE30" s="9">
        <f>IF($F30="s-curve",$D30+($E30-$D30)*$I$2/(1+EXP($I$3*(COUNT($I$7:AE$7)+$I$4))),TREND($D30:$E30,$D$7:$E$7,AE$7))</f>
        <v>0.16790734723638623</v>
      </c>
      <c r="AF30" s="9">
        <f>IF($F30="s-curve",$D30+($E30-$D30)*$I$2/(1+EXP($I$3*(COUNT($I$7:AF$7)+$I$4))),TREND($D30:$E30,$D$7:$E$7,AF$7))</f>
        <v>0.17431075515389183</v>
      </c>
      <c r="AG30" s="9">
        <f>IF($F30="s-curve",$D30+($E30-$D30)*$I$2/(1+EXP($I$3*(COUNT($I$7:AG$7)+$I$4))),TREND($D30:$E30,$D$7:$E$7,AG$7))</f>
        <v>0.17937888455003786</v>
      </c>
      <c r="AH30" s="9">
        <f>IF($F30="s-curve",$D30+($E30-$D30)*$I$2/(1+EXP($I$3*(COUNT($I$7:AH$7)+$I$4))),TREND($D30:$E30,$D$7:$E$7,AH$7))</f>
        <v>0.18332782678932857</v>
      </c>
      <c r="AI30" s="9">
        <f>IF($F30="s-curve",$D30+($E30-$D30)*$I$2/(1+EXP($I$3*(COUNT($I$7:AI$7)+$I$4))),TREND($D30:$E30,$D$7:$E$7,AI$7))</f>
        <v>0.18636733751241102</v>
      </c>
      <c r="AJ30" s="9">
        <f>IF($F30="s-curve",$D30+($E30-$D30)*$I$2/(1+EXP($I$3*(COUNT($I$7:AJ$7)+$I$4))),TREND($D30:$E30,$D$7:$E$7,AJ$7))</f>
        <v>0.18868491130408005</v>
      </c>
      <c r="AK30" s="9">
        <f>IF($F30="s-curve",$D30+($E30-$D30)*$I$2/(1+EXP($I$3*(COUNT($I$7:AK$7)+$I$4))),TREND($D30:$E30,$D$7:$E$7,AK$7))</f>
        <v>0.19043935376012697</v>
      </c>
      <c r="AL30" s="9">
        <f>IF($F30="s-curve",$D30+($E30-$D30)*$I$2/(1+EXP($I$3*(COUNT($I$7:AL$7)+$I$4))),TREND($D30:$E30,$D$7:$E$7,AL$7))</f>
        <v>0.19176027659438513</v>
      </c>
      <c r="AM30" s="9">
        <f>IF($F30="s-curve",$D30+($E30-$D30)*$I$2/(1+EXP($I$3*(COUNT($I$7:AM$7)+$I$4))),TREND($D30:$E30,$D$7:$E$7,AM$7))</f>
        <v>0.19275072594187873</v>
      </c>
      <c r="AN30" s="9">
        <f>IF($F30="s-curve",$D30+($E30-$D30)*$I$2/(1+EXP($I$3*(COUNT($I$7:AN$7)+$I$4))),TREND($D30:$E30,$D$7:$E$7,AN$7))</f>
        <v>0.19349109645101842</v>
      </c>
      <c r="AO30" s="9">
        <f>IF($F30="s-curve",$D30+($E30-$D30)*$I$2/(1+EXP($I$3*(COUNT($I$7:AO$7)+$I$4))),TREND($D30:$E30,$D$7:$E$7,AO$7))</f>
        <v>0.19404325704564332</v>
      </c>
      <c r="AP30" s="9">
        <f>IF($F30="s-curve",$D30+($E30-$D30)*$I$2/(1+EXP($I$3*(COUNT($I$7:AP$7)+$I$4))),TREND($D30:$E30,$D$7:$E$7,AP$7))</f>
        <v>0.19445434551469629</v>
      </c>
    </row>
    <row r="31" spans="1:42" x14ac:dyDescent="0.25">
      <c r="C31" s="9" t="s">
        <v>4</v>
      </c>
      <c r="D31" s="21">
        <f>(TRA_Inv!S145+TRA_Inv!S164)/(TRA_Inv!S142+TRA_Inv!S161)</f>
        <v>9.2753070126621193E-6</v>
      </c>
      <c r="E31" s="21">
        <f>(TRA_Inv!AZ145+TRA_Inv!AZ164)/(TRA_Inv!AZ142+TRA_Inv!AZ161)</f>
        <v>3.0166442913317899E-2</v>
      </c>
      <c r="F31" s="4" t="str">
        <f t="shared" si="1"/>
        <v>linear</v>
      </c>
      <c r="H31" s="22"/>
      <c r="I31" s="21">
        <f t="shared" si="5"/>
        <v>9.2753070126621193E-6</v>
      </c>
      <c r="J31" s="9">
        <f>IF($F31="s-curve",$D31+($E31-$D31)*$I$2/(1+EXP($I$3*(COUNT($I$7:J$7)+$I$4))),TREND($D31:$E31,$D$7:$E$7,J$7))</f>
        <v>9.231288708400065E-4</v>
      </c>
      <c r="K31" s="9">
        <f>IF($F31="s-curve",$D31+($E31-$D31)*$I$2/(1+EXP($I$3*(COUNT($I$7:K$7)+$I$4))),TREND($D31:$E31,$D$7:$E$7,K$7))</f>
        <v>1.8369824346675667E-3</v>
      </c>
      <c r="L31" s="9">
        <f>IF($F31="s-curve",$D31+($E31-$D31)*$I$2/(1+EXP($I$3*(COUNT($I$7:L$7)+$I$4))),TREND($D31:$E31,$D$7:$E$7,L$7))</f>
        <v>2.7508359984949049E-3</v>
      </c>
      <c r="M31" s="9">
        <f>IF($F31="s-curve",$D31+($E31-$D31)*$I$2/(1+EXP($I$3*(COUNT($I$7:M$7)+$I$4))),TREND($D31:$E31,$D$7:$E$7,M$7))</f>
        <v>3.6646895623224651E-3</v>
      </c>
      <c r="N31" s="9">
        <f>IF($F31="s-curve",$D31+($E31-$D31)*$I$2/(1+EXP($I$3*(COUNT($I$7:N$7)+$I$4))),TREND($D31:$E31,$D$7:$E$7,N$7))</f>
        <v>4.5785431261498033E-3</v>
      </c>
      <c r="O31" s="9">
        <f>IF($F31="s-curve",$D31+($E31-$D31)*$I$2/(1+EXP($I$3*(COUNT($I$7:O$7)+$I$4))),TREND($D31:$E31,$D$7:$E$7,O$7))</f>
        <v>5.4923966899773635E-3</v>
      </c>
      <c r="P31" s="9">
        <f>IF($F31="s-curve",$D31+($E31-$D31)*$I$2/(1+EXP($I$3*(COUNT($I$7:P$7)+$I$4))),TREND($D31:$E31,$D$7:$E$7,P$7))</f>
        <v>6.4062502538047017E-3</v>
      </c>
      <c r="Q31" s="9">
        <f>IF($F31="s-curve",$D31+($E31-$D31)*$I$2/(1+EXP($I$3*(COUNT($I$7:Q$7)+$I$4))),TREND($D31:$E31,$D$7:$E$7,Q$7))</f>
        <v>7.3201038176320399E-3</v>
      </c>
      <c r="R31" s="9">
        <f>IF($F31="s-curve",$D31+($E31-$D31)*$I$2/(1+EXP($I$3*(COUNT($I$7:R$7)+$I$4))),TREND($D31:$E31,$D$7:$E$7,R$7))</f>
        <v>8.2339573814596001E-3</v>
      </c>
      <c r="S31" s="9">
        <f>IF($F31="s-curve",$D31+($E31-$D31)*$I$2/(1+EXP($I$3*(COUNT($I$7:S$7)+$I$4))),TREND($D31:$E31,$D$7:$E$7,S$7))</f>
        <v>9.1478109452869383E-3</v>
      </c>
      <c r="T31" s="9">
        <f>IF($F31="s-curve",$D31+($E31-$D31)*$I$2/(1+EXP($I$3*(COUNT($I$7:T$7)+$I$4))),TREND($D31:$E31,$D$7:$E$7,T$7))</f>
        <v>1.0061664509114499E-2</v>
      </c>
      <c r="U31" s="9">
        <f>IF($F31="s-curve",$D31+($E31-$D31)*$I$2/(1+EXP($I$3*(COUNT($I$7:U$7)+$I$4))),TREND($D31:$E31,$D$7:$E$7,U$7))</f>
        <v>1.0975518072941837E-2</v>
      </c>
      <c r="V31" s="9">
        <f>IF($F31="s-curve",$D31+($E31-$D31)*$I$2/(1+EXP($I$3*(COUNT($I$7:V$7)+$I$4))),TREND($D31:$E31,$D$7:$E$7,V$7))</f>
        <v>1.1889371636769175E-2</v>
      </c>
      <c r="W31" s="9">
        <f>IF($F31="s-curve",$D31+($E31-$D31)*$I$2/(1+EXP($I$3*(COUNT($I$7:W$7)+$I$4))),TREND($D31:$E31,$D$7:$E$7,W$7))</f>
        <v>1.2803225200596735E-2</v>
      </c>
      <c r="X31" s="9">
        <f>IF($F31="s-curve",$D31+($E31-$D31)*$I$2/(1+EXP($I$3*(COUNT($I$7:X$7)+$I$4))),TREND($D31:$E31,$D$7:$E$7,X$7))</f>
        <v>1.3717078764424073E-2</v>
      </c>
      <c r="Y31" s="9">
        <f>IF($F31="s-curve",$D31+($E31-$D31)*$I$2/(1+EXP($I$3*(COUNT($I$7:Y$7)+$I$4))),TREND($D31:$E31,$D$7:$E$7,Y$7))</f>
        <v>1.4630932328251633E-2</v>
      </c>
      <c r="Z31" s="9">
        <f>IF($F31="s-curve",$D31+($E31-$D31)*$I$2/(1+EXP($I$3*(COUNT($I$7:Z$7)+$I$4))),TREND($D31:$E31,$D$7:$E$7,Z$7))</f>
        <v>1.5544785892078972E-2</v>
      </c>
      <c r="AA31" s="9">
        <f>IF($F31="s-curve",$D31+($E31-$D31)*$I$2/(1+EXP($I$3*(COUNT($I$7:AA$7)+$I$4))),TREND($D31:$E31,$D$7:$E$7,AA$7))</f>
        <v>1.6458639455906532E-2</v>
      </c>
      <c r="AB31" s="9">
        <f>IF($F31="s-curve",$D31+($E31-$D31)*$I$2/(1+EXP($I$3*(COUNT($I$7:AB$7)+$I$4))),TREND($D31:$E31,$D$7:$E$7,AB$7))</f>
        <v>1.737249301973387E-2</v>
      </c>
      <c r="AC31" s="9">
        <f>IF($F31="s-curve",$D31+($E31-$D31)*$I$2/(1+EXP($I$3*(COUNT($I$7:AC$7)+$I$4))),TREND($D31:$E31,$D$7:$E$7,AC$7))</f>
        <v>1.8286346583561208E-2</v>
      </c>
      <c r="AD31" s="9">
        <f>IF($F31="s-curve",$D31+($E31-$D31)*$I$2/(1+EXP($I$3*(COUNT($I$7:AD$7)+$I$4))),TREND($D31:$E31,$D$7:$E$7,AD$7))</f>
        <v>1.9200200147388768E-2</v>
      </c>
      <c r="AE31" s="9">
        <f>IF($F31="s-curve",$D31+($E31-$D31)*$I$2/(1+EXP($I$3*(COUNT($I$7:AE$7)+$I$4))),TREND($D31:$E31,$D$7:$E$7,AE$7))</f>
        <v>2.0114053711216107E-2</v>
      </c>
      <c r="AF31" s="9">
        <f>IF($F31="s-curve",$D31+($E31-$D31)*$I$2/(1+EXP($I$3*(COUNT($I$7:AF$7)+$I$4))),TREND($D31:$E31,$D$7:$E$7,AF$7))</f>
        <v>2.1027907275043667E-2</v>
      </c>
      <c r="AG31" s="9">
        <f>IF($F31="s-curve",$D31+($E31-$D31)*$I$2/(1+EXP($I$3*(COUNT($I$7:AG$7)+$I$4))),TREND($D31:$E31,$D$7:$E$7,AG$7))</f>
        <v>2.1941760838871005E-2</v>
      </c>
      <c r="AH31" s="9">
        <f>IF($F31="s-curve",$D31+($E31-$D31)*$I$2/(1+EXP($I$3*(COUNT($I$7:AH$7)+$I$4))),TREND($D31:$E31,$D$7:$E$7,AH$7))</f>
        <v>2.2855614402698343E-2</v>
      </c>
      <c r="AI31" s="9">
        <f>IF($F31="s-curve",$D31+($E31-$D31)*$I$2/(1+EXP($I$3*(COUNT($I$7:AI$7)+$I$4))),TREND($D31:$E31,$D$7:$E$7,AI$7))</f>
        <v>2.3769467966525903E-2</v>
      </c>
      <c r="AJ31" s="9">
        <f>IF($F31="s-curve",$D31+($E31-$D31)*$I$2/(1+EXP($I$3*(COUNT($I$7:AJ$7)+$I$4))),TREND($D31:$E31,$D$7:$E$7,AJ$7))</f>
        <v>2.4683321530353242E-2</v>
      </c>
      <c r="AK31" s="9">
        <f>IF($F31="s-curve",$D31+($E31-$D31)*$I$2/(1+EXP($I$3*(COUNT($I$7:AK$7)+$I$4))),TREND($D31:$E31,$D$7:$E$7,AK$7))</f>
        <v>2.5597175094180802E-2</v>
      </c>
      <c r="AL31" s="9">
        <f>IF($F31="s-curve",$D31+($E31-$D31)*$I$2/(1+EXP($I$3*(COUNT($I$7:AL$7)+$I$4))),TREND($D31:$E31,$D$7:$E$7,AL$7))</f>
        <v>2.651102865800814E-2</v>
      </c>
      <c r="AM31" s="9">
        <f>IF($F31="s-curve",$D31+($E31-$D31)*$I$2/(1+EXP($I$3*(COUNT($I$7:AM$7)+$I$4))),TREND($D31:$E31,$D$7:$E$7,AM$7))</f>
        <v>2.74248822218357E-2</v>
      </c>
      <c r="AN31" s="9">
        <f>IF($F31="s-curve",$D31+($E31-$D31)*$I$2/(1+EXP($I$3*(COUNT($I$7:AN$7)+$I$4))),TREND($D31:$E31,$D$7:$E$7,AN$7))</f>
        <v>2.8338735785663038E-2</v>
      </c>
      <c r="AO31" s="9">
        <f>IF($F31="s-curve",$D31+($E31-$D31)*$I$2/(1+EXP($I$3*(COUNT($I$7:AO$7)+$I$4))),TREND($D31:$E31,$D$7:$E$7,AO$7))</f>
        <v>2.9252589349490377E-2</v>
      </c>
      <c r="AP31" s="9">
        <f>IF($F31="s-curve",$D31+($E31-$D31)*$I$2/(1+EXP($I$3*(COUNT($I$7:AP$7)+$I$4))),TREND($D31:$E31,$D$7:$E$7,AP$7))</f>
        <v>3.0166442913317937E-2</v>
      </c>
    </row>
    <row r="32" spans="1:42" x14ac:dyDescent="0.25">
      <c r="C32" s="9" t="s">
        <v>5</v>
      </c>
      <c r="D32" s="9">
        <v>1</v>
      </c>
      <c r="E32" s="9">
        <v>1</v>
      </c>
      <c r="F32" s="4" t="str">
        <f t="shared" si="1"/>
        <v>n/a</v>
      </c>
      <c r="H32" s="22"/>
      <c r="I32" s="21">
        <f t="shared" si="5"/>
        <v>1</v>
      </c>
      <c r="J32" s="9">
        <f>IF($F32="s-curve",$D32+($E32-$D32)*$I$2/(1+EXP($I$3*(COUNT($I$7:J$7)+$I$4))),TREND($D32:$E32,$D$7:$E$7,J$7))</f>
        <v>1</v>
      </c>
      <c r="K32" s="9">
        <f>IF($F32="s-curve",$D32+($E32-$D32)*$I$2/(1+EXP($I$3*(COUNT($I$7:K$7)+$I$4))),TREND($D32:$E32,$D$7:$E$7,K$7))</f>
        <v>1</v>
      </c>
      <c r="L32" s="9">
        <f>IF($F32="s-curve",$D32+($E32-$D32)*$I$2/(1+EXP($I$3*(COUNT($I$7:L$7)+$I$4))),TREND($D32:$E32,$D$7:$E$7,L$7))</f>
        <v>1</v>
      </c>
      <c r="M32" s="9">
        <f>IF($F32="s-curve",$D32+($E32-$D32)*$I$2/(1+EXP($I$3*(COUNT($I$7:M$7)+$I$4))),TREND($D32:$E32,$D$7:$E$7,M$7))</f>
        <v>1</v>
      </c>
      <c r="N32" s="9">
        <f>IF($F32="s-curve",$D32+($E32-$D32)*$I$2/(1+EXP($I$3*(COUNT($I$7:N$7)+$I$4))),TREND($D32:$E32,$D$7:$E$7,N$7))</f>
        <v>1</v>
      </c>
      <c r="O32" s="9">
        <f>IF($F32="s-curve",$D32+($E32-$D32)*$I$2/(1+EXP($I$3*(COUNT($I$7:O$7)+$I$4))),TREND($D32:$E32,$D$7:$E$7,O$7))</f>
        <v>1</v>
      </c>
      <c r="P32" s="9">
        <f>IF($F32="s-curve",$D32+($E32-$D32)*$I$2/(1+EXP($I$3*(COUNT($I$7:P$7)+$I$4))),TREND($D32:$E32,$D$7:$E$7,P$7))</f>
        <v>1</v>
      </c>
      <c r="Q32" s="9">
        <f>IF($F32="s-curve",$D32+($E32-$D32)*$I$2/(1+EXP($I$3*(COUNT($I$7:Q$7)+$I$4))),TREND($D32:$E32,$D$7:$E$7,Q$7))</f>
        <v>1</v>
      </c>
      <c r="R32" s="9">
        <f>IF($F32="s-curve",$D32+($E32-$D32)*$I$2/(1+EXP($I$3*(COUNT($I$7:R$7)+$I$4))),TREND($D32:$E32,$D$7:$E$7,R$7))</f>
        <v>1</v>
      </c>
      <c r="S32" s="9">
        <f>IF($F32="s-curve",$D32+($E32-$D32)*$I$2/(1+EXP($I$3*(COUNT($I$7:S$7)+$I$4))),TREND($D32:$E32,$D$7:$E$7,S$7))</f>
        <v>1</v>
      </c>
      <c r="T32" s="9">
        <f>IF($F32="s-curve",$D32+($E32-$D32)*$I$2/(1+EXP($I$3*(COUNT($I$7:T$7)+$I$4))),TREND($D32:$E32,$D$7:$E$7,T$7))</f>
        <v>1</v>
      </c>
      <c r="U32" s="9">
        <f>IF($F32="s-curve",$D32+($E32-$D32)*$I$2/(1+EXP($I$3*(COUNT($I$7:U$7)+$I$4))),TREND($D32:$E32,$D$7:$E$7,U$7))</f>
        <v>1</v>
      </c>
      <c r="V32" s="9">
        <f>IF($F32="s-curve",$D32+($E32-$D32)*$I$2/(1+EXP($I$3*(COUNT($I$7:V$7)+$I$4))),TREND($D32:$E32,$D$7:$E$7,V$7))</f>
        <v>1</v>
      </c>
      <c r="W32" s="9">
        <f>IF($F32="s-curve",$D32+($E32-$D32)*$I$2/(1+EXP($I$3*(COUNT($I$7:W$7)+$I$4))),TREND($D32:$E32,$D$7:$E$7,W$7))</f>
        <v>1</v>
      </c>
      <c r="X32" s="9">
        <f>IF($F32="s-curve",$D32+($E32-$D32)*$I$2/(1+EXP($I$3*(COUNT($I$7:X$7)+$I$4))),TREND($D32:$E32,$D$7:$E$7,X$7))</f>
        <v>1</v>
      </c>
      <c r="Y32" s="9">
        <f>IF($F32="s-curve",$D32+($E32-$D32)*$I$2/(1+EXP($I$3*(COUNT($I$7:Y$7)+$I$4))),TREND($D32:$E32,$D$7:$E$7,Y$7))</f>
        <v>1</v>
      </c>
      <c r="Z32" s="9">
        <f>IF($F32="s-curve",$D32+($E32-$D32)*$I$2/(1+EXP($I$3*(COUNT($I$7:Z$7)+$I$4))),TREND($D32:$E32,$D$7:$E$7,Z$7))</f>
        <v>1</v>
      </c>
      <c r="AA32" s="9">
        <f>IF($F32="s-curve",$D32+($E32-$D32)*$I$2/(1+EXP($I$3*(COUNT($I$7:AA$7)+$I$4))),TREND($D32:$E32,$D$7:$E$7,AA$7))</f>
        <v>1</v>
      </c>
      <c r="AB32" s="9">
        <f>IF($F32="s-curve",$D32+($E32-$D32)*$I$2/(1+EXP($I$3*(COUNT($I$7:AB$7)+$I$4))),TREND($D32:$E32,$D$7:$E$7,AB$7))</f>
        <v>1</v>
      </c>
      <c r="AC32" s="9">
        <f>IF($F32="s-curve",$D32+($E32-$D32)*$I$2/(1+EXP($I$3*(COUNT($I$7:AC$7)+$I$4))),TREND($D32:$E32,$D$7:$E$7,AC$7))</f>
        <v>1</v>
      </c>
      <c r="AD32" s="9">
        <f>IF($F32="s-curve",$D32+($E32-$D32)*$I$2/(1+EXP($I$3*(COUNT($I$7:AD$7)+$I$4))),TREND($D32:$E32,$D$7:$E$7,AD$7))</f>
        <v>1</v>
      </c>
      <c r="AE32" s="9">
        <f>IF($F32="s-curve",$D32+($E32-$D32)*$I$2/(1+EXP($I$3*(COUNT($I$7:AE$7)+$I$4))),TREND($D32:$E32,$D$7:$E$7,AE$7))</f>
        <v>1</v>
      </c>
      <c r="AF32" s="9">
        <f>IF($F32="s-curve",$D32+($E32-$D32)*$I$2/(1+EXP($I$3*(COUNT($I$7:AF$7)+$I$4))),TREND($D32:$E32,$D$7:$E$7,AF$7))</f>
        <v>1</v>
      </c>
      <c r="AG32" s="9">
        <f>IF($F32="s-curve",$D32+($E32-$D32)*$I$2/(1+EXP($I$3*(COUNT($I$7:AG$7)+$I$4))),TREND($D32:$E32,$D$7:$E$7,AG$7))</f>
        <v>1</v>
      </c>
      <c r="AH32" s="9">
        <f>IF($F32="s-curve",$D32+($E32-$D32)*$I$2/(1+EXP($I$3*(COUNT($I$7:AH$7)+$I$4))),TREND($D32:$E32,$D$7:$E$7,AH$7))</f>
        <v>1</v>
      </c>
      <c r="AI32" s="9">
        <f>IF($F32="s-curve",$D32+($E32-$D32)*$I$2/(1+EXP($I$3*(COUNT($I$7:AI$7)+$I$4))),TREND($D32:$E32,$D$7:$E$7,AI$7))</f>
        <v>1</v>
      </c>
      <c r="AJ32" s="9">
        <f>IF($F32="s-curve",$D32+($E32-$D32)*$I$2/(1+EXP($I$3*(COUNT($I$7:AJ$7)+$I$4))),TREND($D32:$E32,$D$7:$E$7,AJ$7))</f>
        <v>1</v>
      </c>
      <c r="AK32" s="9">
        <f>IF($F32="s-curve",$D32+($E32-$D32)*$I$2/(1+EXP($I$3*(COUNT($I$7:AK$7)+$I$4))),TREND($D32:$E32,$D$7:$E$7,AK$7))</f>
        <v>1</v>
      </c>
      <c r="AL32" s="9">
        <f>IF($F32="s-curve",$D32+($E32-$D32)*$I$2/(1+EXP($I$3*(COUNT($I$7:AL$7)+$I$4))),TREND($D32:$E32,$D$7:$E$7,AL$7))</f>
        <v>1</v>
      </c>
      <c r="AM32" s="9">
        <f>IF($F32="s-curve",$D32+($E32-$D32)*$I$2/(1+EXP($I$3*(COUNT($I$7:AM$7)+$I$4))),TREND($D32:$E32,$D$7:$E$7,AM$7))</f>
        <v>1</v>
      </c>
      <c r="AN32" s="9">
        <f>IF($F32="s-curve",$D32+($E32-$D32)*$I$2/(1+EXP($I$3*(COUNT($I$7:AN$7)+$I$4))),TREND($D32:$E32,$D$7:$E$7,AN$7))</f>
        <v>1</v>
      </c>
      <c r="AO32" s="9">
        <f>IF($F32="s-curve",$D32+($E32-$D32)*$I$2/(1+EXP($I$3*(COUNT($I$7:AO$7)+$I$4))),TREND($D32:$E32,$D$7:$E$7,AO$7))</f>
        <v>1</v>
      </c>
      <c r="AP32" s="9">
        <f>IF($F32="s-curve",$D32+($E32-$D32)*$I$2/(1+EXP($I$3*(COUNT($I$7:AP$7)+$I$4))),TREND($D32:$E32,$D$7:$E$7,AP$7))</f>
        <v>1</v>
      </c>
    </row>
    <row r="33" spans="1:42" x14ac:dyDescent="0.25">
      <c r="C33" s="9" t="s">
        <v>6</v>
      </c>
      <c r="D33" s="21">
        <v>0</v>
      </c>
      <c r="E33" s="21">
        <v>0</v>
      </c>
      <c r="F33" s="4" t="str">
        <f>IF(D33=E33,"n/a",IF(OR(C33="battery electric vehicle",C33="natural gas vehicle",C33="plugin hybrid vehicle"),"s-curve","linear"))</f>
        <v>n/a</v>
      </c>
      <c r="H33" s="22"/>
      <c r="I33" s="21">
        <f t="shared" si="5"/>
        <v>0</v>
      </c>
      <c r="J33" s="9">
        <f>IF($F33="s-curve",$D33+($E33-$D33)*$I$2/(1+EXP($I$3*(COUNT($I$7:J$7)+$I$4))),TREND($D33:$E33,$D$7:$E$7,J$7))</f>
        <v>0</v>
      </c>
      <c r="K33" s="9">
        <f>IF($F33="s-curve",$D33+($E33-$D33)*$I$2/(1+EXP($I$3*(COUNT($I$7:K$7)+$I$4))),TREND($D33:$E33,$D$7:$E$7,K$7))</f>
        <v>0</v>
      </c>
      <c r="L33" s="9">
        <f>IF($F33="s-curve",$D33+($E33-$D33)*$I$2/(1+EXP($I$3*(COUNT($I$7:L$7)+$I$4))),TREND($D33:$E33,$D$7:$E$7,L$7))</f>
        <v>0</v>
      </c>
      <c r="M33" s="9">
        <f>IF($F33="s-curve",$D33+($E33-$D33)*$I$2/(1+EXP($I$3*(COUNT($I$7:M$7)+$I$4))),TREND($D33:$E33,$D$7:$E$7,M$7))</f>
        <v>0</v>
      </c>
      <c r="N33" s="9">
        <f>IF($F33="s-curve",$D33+($E33-$D33)*$I$2/(1+EXP($I$3*(COUNT($I$7:N$7)+$I$4))),TREND($D33:$E33,$D$7:$E$7,N$7))</f>
        <v>0</v>
      </c>
      <c r="O33" s="9">
        <f>IF($F33="s-curve",$D33+($E33-$D33)*$I$2/(1+EXP($I$3*(COUNT($I$7:O$7)+$I$4))),TREND($D33:$E33,$D$7:$E$7,O$7))</f>
        <v>0</v>
      </c>
      <c r="P33" s="9">
        <f>IF($F33="s-curve",$D33+($E33-$D33)*$I$2/(1+EXP($I$3*(COUNT($I$7:P$7)+$I$4))),TREND($D33:$E33,$D$7:$E$7,P$7))</f>
        <v>0</v>
      </c>
      <c r="Q33" s="9">
        <f>IF($F33="s-curve",$D33+($E33-$D33)*$I$2/(1+EXP($I$3*(COUNT($I$7:Q$7)+$I$4))),TREND($D33:$E33,$D$7:$E$7,Q$7))</f>
        <v>0</v>
      </c>
      <c r="R33" s="9">
        <f>IF($F33="s-curve",$D33+($E33-$D33)*$I$2/(1+EXP($I$3*(COUNT($I$7:R$7)+$I$4))),TREND($D33:$E33,$D$7:$E$7,R$7))</f>
        <v>0</v>
      </c>
      <c r="S33" s="9">
        <f>IF($F33="s-curve",$D33+($E33-$D33)*$I$2/(1+EXP($I$3*(COUNT($I$7:S$7)+$I$4))),TREND($D33:$E33,$D$7:$E$7,S$7))</f>
        <v>0</v>
      </c>
      <c r="T33" s="9">
        <f>IF($F33="s-curve",$D33+($E33-$D33)*$I$2/(1+EXP($I$3*(COUNT($I$7:T$7)+$I$4))),TREND($D33:$E33,$D$7:$E$7,T$7))</f>
        <v>0</v>
      </c>
      <c r="U33" s="9">
        <f>IF($F33="s-curve",$D33+($E33-$D33)*$I$2/(1+EXP($I$3*(COUNT($I$7:U$7)+$I$4))),TREND($D33:$E33,$D$7:$E$7,U$7))</f>
        <v>0</v>
      </c>
      <c r="V33" s="9">
        <f>IF($F33="s-curve",$D33+($E33-$D33)*$I$2/(1+EXP($I$3*(COUNT($I$7:V$7)+$I$4))),TREND($D33:$E33,$D$7:$E$7,V$7))</f>
        <v>0</v>
      </c>
      <c r="W33" s="9">
        <f>IF($F33="s-curve",$D33+($E33-$D33)*$I$2/(1+EXP($I$3*(COUNT($I$7:W$7)+$I$4))),TREND($D33:$E33,$D$7:$E$7,W$7))</f>
        <v>0</v>
      </c>
      <c r="X33" s="9">
        <f>IF($F33="s-curve",$D33+($E33-$D33)*$I$2/(1+EXP($I$3*(COUNT($I$7:X$7)+$I$4))),TREND($D33:$E33,$D$7:$E$7,X$7))</f>
        <v>0</v>
      </c>
      <c r="Y33" s="9">
        <f>IF($F33="s-curve",$D33+($E33-$D33)*$I$2/(1+EXP($I$3*(COUNT($I$7:Y$7)+$I$4))),TREND($D33:$E33,$D$7:$E$7,Y$7))</f>
        <v>0</v>
      </c>
      <c r="Z33" s="9">
        <f>IF($F33="s-curve",$D33+($E33-$D33)*$I$2/(1+EXP($I$3*(COUNT($I$7:Z$7)+$I$4))),TREND($D33:$E33,$D$7:$E$7,Z$7))</f>
        <v>0</v>
      </c>
      <c r="AA33" s="9">
        <f>IF($F33="s-curve",$D33+($E33-$D33)*$I$2/(1+EXP($I$3*(COUNT($I$7:AA$7)+$I$4))),TREND($D33:$E33,$D$7:$E$7,AA$7))</f>
        <v>0</v>
      </c>
      <c r="AB33" s="9">
        <f>IF($F33="s-curve",$D33+($E33-$D33)*$I$2/(1+EXP($I$3*(COUNT($I$7:AB$7)+$I$4))),TREND($D33:$E33,$D$7:$E$7,AB$7))</f>
        <v>0</v>
      </c>
      <c r="AC33" s="9">
        <f>IF($F33="s-curve",$D33+($E33-$D33)*$I$2/(1+EXP($I$3*(COUNT($I$7:AC$7)+$I$4))),TREND($D33:$E33,$D$7:$E$7,AC$7))</f>
        <v>0</v>
      </c>
      <c r="AD33" s="9">
        <f>IF($F33="s-curve",$D33+($E33-$D33)*$I$2/(1+EXP($I$3*(COUNT($I$7:AD$7)+$I$4))),TREND($D33:$E33,$D$7:$E$7,AD$7))</f>
        <v>0</v>
      </c>
      <c r="AE33" s="9">
        <f>IF($F33="s-curve",$D33+($E33-$D33)*$I$2/(1+EXP($I$3*(COUNT($I$7:AE$7)+$I$4))),TREND($D33:$E33,$D$7:$E$7,AE$7))</f>
        <v>0</v>
      </c>
      <c r="AF33" s="9">
        <f>IF($F33="s-curve",$D33+($E33-$D33)*$I$2/(1+EXP($I$3*(COUNT($I$7:AF$7)+$I$4))),TREND($D33:$E33,$D$7:$E$7,AF$7))</f>
        <v>0</v>
      </c>
      <c r="AG33" s="9">
        <f>IF($F33="s-curve",$D33+($E33-$D33)*$I$2/(1+EXP($I$3*(COUNT($I$7:AG$7)+$I$4))),TREND($D33:$E33,$D$7:$E$7,AG$7))</f>
        <v>0</v>
      </c>
      <c r="AH33" s="9">
        <f>IF($F33="s-curve",$D33+($E33-$D33)*$I$2/(1+EXP($I$3*(COUNT($I$7:AH$7)+$I$4))),TREND($D33:$E33,$D$7:$E$7,AH$7))</f>
        <v>0</v>
      </c>
      <c r="AI33" s="9">
        <f>IF($F33="s-curve",$D33+($E33-$D33)*$I$2/(1+EXP($I$3*(COUNT($I$7:AI$7)+$I$4))),TREND($D33:$E33,$D$7:$E$7,AI$7))</f>
        <v>0</v>
      </c>
      <c r="AJ33" s="9">
        <f>IF($F33="s-curve",$D33+($E33-$D33)*$I$2/(1+EXP($I$3*(COUNT($I$7:AJ$7)+$I$4))),TREND($D33:$E33,$D$7:$E$7,AJ$7))</f>
        <v>0</v>
      </c>
      <c r="AK33" s="9">
        <f>IF($F33="s-curve",$D33+($E33-$D33)*$I$2/(1+EXP($I$3*(COUNT($I$7:AK$7)+$I$4))),TREND($D33:$E33,$D$7:$E$7,AK$7))</f>
        <v>0</v>
      </c>
      <c r="AL33" s="9">
        <f>IF($F33="s-curve",$D33+($E33-$D33)*$I$2/(1+EXP($I$3*(COUNT($I$7:AL$7)+$I$4))),TREND($D33:$E33,$D$7:$E$7,AL$7))</f>
        <v>0</v>
      </c>
      <c r="AM33" s="9">
        <f>IF($F33="s-curve",$D33+($E33-$D33)*$I$2/(1+EXP($I$3*(COUNT($I$7:AM$7)+$I$4))),TREND($D33:$E33,$D$7:$E$7,AM$7))</f>
        <v>0</v>
      </c>
      <c r="AN33" s="9">
        <f>IF($F33="s-curve",$D33+($E33-$D33)*$I$2/(1+EXP($I$3*(COUNT($I$7:AN$7)+$I$4))),TREND($D33:$E33,$D$7:$E$7,AN$7))</f>
        <v>0</v>
      </c>
      <c r="AO33" s="9">
        <f>IF($F33="s-curve",$D33+($E33-$D33)*$I$2/(1+EXP($I$3*(COUNT($I$7:AO$7)+$I$4))),TREND($D33:$E33,$D$7:$E$7,AO$7))</f>
        <v>0</v>
      </c>
      <c r="AP33" s="9">
        <f>IF($F33="s-curve",$D33+($E33-$D33)*$I$2/(1+EXP($I$3*(COUNT($I$7:AP$7)+$I$4))),TREND($D33:$E33,$D$7:$E$7,AP$7))</f>
        <v>0</v>
      </c>
    </row>
    <row r="34" spans="1:42" x14ac:dyDescent="0.25">
      <c r="C34" s="9" t="s">
        <v>74</v>
      </c>
      <c r="D34" s="21">
        <v>0</v>
      </c>
      <c r="E34" s="21">
        <v>0</v>
      </c>
      <c r="F34" s="4" t="str">
        <f>IF(D34=E34,"n/a",IF(OR(C34="battery electric vehicle",C34="natural gas vehicle",C34="plugin hybrid vehicle",C34="hydrogen vehicle"),"s-curve","linear"))</f>
        <v>n/a</v>
      </c>
      <c r="H34" s="22"/>
      <c r="I34" s="21">
        <f>D34</f>
        <v>0</v>
      </c>
      <c r="J34" s="9">
        <f>IF($F34="s-curve",$D34+($E34-$D34)*$I$2/(1+EXP($I$3*(COUNT($I$7:J$7)+$I$4))),TREND($D34:$E34,$D$7:$E$7,J$7))</f>
        <v>0</v>
      </c>
      <c r="K34" s="9">
        <f>IF($F34="s-curve",$D34+($E34-$D34)*$I$2/(1+EXP($I$3*(COUNT($I$7:K$7)+$I$4))),TREND($D34:$E34,$D$7:$E$7,K$7))</f>
        <v>0</v>
      </c>
      <c r="L34" s="9">
        <f>IF($F34="s-curve",$D34+($E34-$D34)*$I$2/(1+EXP($I$3*(COUNT($I$7:L$7)+$I$4))),TREND($D34:$E34,$D$7:$E$7,L$7))</f>
        <v>0</v>
      </c>
      <c r="M34" s="9">
        <f>IF($F34="s-curve",$D34+($E34-$D34)*$I$2/(1+EXP($I$3*(COUNT($I$7:M$7)+$I$4))),TREND($D34:$E34,$D$7:$E$7,M$7))</f>
        <v>0</v>
      </c>
      <c r="N34" s="9">
        <f>IF($F34="s-curve",$D34+($E34-$D34)*$I$2/(1+EXP($I$3*(COUNT($I$7:N$7)+$I$4))),TREND($D34:$E34,$D$7:$E$7,N$7))</f>
        <v>0</v>
      </c>
      <c r="O34" s="9">
        <f>IF($F34="s-curve",$D34+($E34-$D34)*$I$2/(1+EXP($I$3*(COUNT($I$7:O$7)+$I$4))),TREND($D34:$E34,$D$7:$E$7,O$7))</f>
        <v>0</v>
      </c>
      <c r="P34" s="9">
        <f>IF($F34="s-curve",$D34+($E34-$D34)*$I$2/(1+EXP($I$3*(COUNT($I$7:P$7)+$I$4))),TREND($D34:$E34,$D$7:$E$7,P$7))</f>
        <v>0</v>
      </c>
      <c r="Q34" s="9">
        <f>IF($F34="s-curve",$D34+($E34-$D34)*$I$2/(1+EXP($I$3*(COUNT($I$7:Q$7)+$I$4))),TREND($D34:$E34,$D$7:$E$7,Q$7))</f>
        <v>0</v>
      </c>
      <c r="R34" s="9">
        <f>IF($F34="s-curve",$D34+($E34-$D34)*$I$2/(1+EXP($I$3*(COUNT($I$7:R$7)+$I$4))),TREND($D34:$E34,$D$7:$E$7,R$7))</f>
        <v>0</v>
      </c>
      <c r="S34" s="9">
        <f>IF($F34="s-curve",$D34+($E34-$D34)*$I$2/(1+EXP($I$3*(COUNT($I$7:S$7)+$I$4))),TREND($D34:$E34,$D$7:$E$7,S$7))</f>
        <v>0</v>
      </c>
      <c r="T34" s="9">
        <f>IF($F34="s-curve",$D34+($E34-$D34)*$I$2/(1+EXP($I$3*(COUNT($I$7:T$7)+$I$4))),TREND($D34:$E34,$D$7:$E$7,T$7))</f>
        <v>0</v>
      </c>
      <c r="U34" s="9">
        <f>IF($F34="s-curve",$D34+($E34-$D34)*$I$2/(1+EXP($I$3*(COUNT($I$7:U$7)+$I$4))),TREND($D34:$E34,$D$7:$E$7,U$7))</f>
        <v>0</v>
      </c>
      <c r="V34" s="9">
        <f>IF($F34="s-curve",$D34+($E34-$D34)*$I$2/(1+EXP($I$3*(COUNT($I$7:V$7)+$I$4))),TREND($D34:$E34,$D$7:$E$7,V$7))</f>
        <v>0</v>
      </c>
      <c r="W34" s="9">
        <f>IF($F34="s-curve",$D34+($E34-$D34)*$I$2/(1+EXP($I$3*(COUNT($I$7:W$7)+$I$4))),TREND($D34:$E34,$D$7:$E$7,W$7))</f>
        <v>0</v>
      </c>
      <c r="X34" s="9">
        <f>IF($F34="s-curve",$D34+($E34-$D34)*$I$2/(1+EXP($I$3*(COUNT($I$7:X$7)+$I$4))),TREND($D34:$E34,$D$7:$E$7,X$7))</f>
        <v>0</v>
      </c>
      <c r="Y34" s="9">
        <f>IF($F34="s-curve",$D34+($E34-$D34)*$I$2/(1+EXP($I$3*(COUNT($I$7:Y$7)+$I$4))),TREND($D34:$E34,$D$7:$E$7,Y$7))</f>
        <v>0</v>
      </c>
      <c r="Z34" s="9">
        <f>IF($F34="s-curve",$D34+($E34-$D34)*$I$2/(1+EXP($I$3*(COUNT($I$7:Z$7)+$I$4))),TREND($D34:$E34,$D$7:$E$7,Z$7))</f>
        <v>0</v>
      </c>
      <c r="AA34" s="9">
        <f>IF($F34="s-curve",$D34+($E34-$D34)*$I$2/(1+EXP($I$3*(COUNT($I$7:AA$7)+$I$4))),TREND($D34:$E34,$D$7:$E$7,AA$7))</f>
        <v>0</v>
      </c>
      <c r="AB34" s="9">
        <f>IF($F34="s-curve",$D34+($E34-$D34)*$I$2/(1+EXP($I$3*(COUNT($I$7:AB$7)+$I$4))),TREND($D34:$E34,$D$7:$E$7,AB$7))</f>
        <v>0</v>
      </c>
      <c r="AC34" s="9">
        <f>IF($F34="s-curve",$D34+($E34-$D34)*$I$2/(1+EXP($I$3*(COUNT($I$7:AC$7)+$I$4))),TREND($D34:$E34,$D$7:$E$7,AC$7))</f>
        <v>0</v>
      </c>
      <c r="AD34" s="9">
        <f>IF($F34="s-curve",$D34+($E34-$D34)*$I$2/(1+EXP($I$3*(COUNT($I$7:AD$7)+$I$4))),TREND($D34:$E34,$D$7:$E$7,AD$7))</f>
        <v>0</v>
      </c>
      <c r="AE34" s="9">
        <f>IF($F34="s-curve",$D34+($E34-$D34)*$I$2/(1+EXP($I$3*(COUNT($I$7:AE$7)+$I$4))),TREND($D34:$E34,$D$7:$E$7,AE$7))</f>
        <v>0</v>
      </c>
      <c r="AF34" s="9">
        <f>IF($F34="s-curve",$D34+($E34-$D34)*$I$2/(1+EXP($I$3*(COUNT($I$7:AF$7)+$I$4))),TREND($D34:$E34,$D$7:$E$7,AF$7))</f>
        <v>0</v>
      </c>
      <c r="AG34" s="9">
        <f>IF($F34="s-curve",$D34+($E34-$D34)*$I$2/(1+EXP($I$3*(COUNT($I$7:AG$7)+$I$4))),TREND($D34:$E34,$D$7:$E$7,AG$7))</f>
        <v>0</v>
      </c>
      <c r="AH34" s="9">
        <f>IF($F34="s-curve",$D34+($E34-$D34)*$I$2/(1+EXP($I$3*(COUNT($I$7:AH$7)+$I$4))),TREND($D34:$E34,$D$7:$E$7,AH$7))</f>
        <v>0</v>
      </c>
      <c r="AI34" s="9">
        <f>IF($F34="s-curve",$D34+($E34-$D34)*$I$2/(1+EXP($I$3*(COUNT($I$7:AI$7)+$I$4))),TREND($D34:$E34,$D$7:$E$7,AI$7))</f>
        <v>0</v>
      </c>
      <c r="AJ34" s="9">
        <f>IF($F34="s-curve",$D34+($E34-$D34)*$I$2/(1+EXP($I$3*(COUNT($I$7:AJ$7)+$I$4))),TREND($D34:$E34,$D$7:$E$7,AJ$7))</f>
        <v>0</v>
      </c>
      <c r="AK34" s="9">
        <f>IF($F34="s-curve",$D34+($E34-$D34)*$I$2/(1+EXP($I$3*(COUNT($I$7:AK$7)+$I$4))),TREND($D34:$E34,$D$7:$E$7,AK$7))</f>
        <v>0</v>
      </c>
      <c r="AL34" s="9">
        <f>IF($F34="s-curve",$D34+($E34-$D34)*$I$2/(1+EXP($I$3*(COUNT($I$7:AL$7)+$I$4))),TREND($D34:$E34,$D$7:$E$7,AL$7))</f>
        <v>0</v>
      </c>
      <c r="AM34" s="9">
        <f>IF($F34="s-curve",$D34+($E34-$D34)*$I$2/(1+EXP($I$3*(COUNT($I$7:AM$7)+$I$4))),TREND($D34:$E34,$D$7:$E$7,AM$7))</f>
        <v>0</v>
      </c>
      <c r="AN34" s="9">
        <f>IF($F34="s-curve",$D34+($E34-$D34)*$I$2/(1+EXP($I$3*(COUNT($I$7:AN$7)+$I$4))),TREND($D34:$E34,$D$7:$E$7,AN$7))</f>
        <v>0</v>
      </c>
      <c r="AO34" s="9">
        <f>IF($F34="s-curve",$D34+($E34-$D34)*$I$2/(1+EXP($I$3*(COUNT($I$7:AO$7)+$I$4))),TREND($D34:$E34,$D$7:$E$7,AO$7))</f>
        <v>0</v>
      </c>
      <c r="AP34" s="9">
        <f>IF($F34="s-curve",$D34+($E34-$D34)*$I$2/(1+EXP($I$3*(COUNT($I$7:AP$7)+$I$4))),TREND($D34:$E34,$D$7:$E$7,AP$7))</f>
        <v>0</v>
      </c>
    </row>
    <row r="35" spans="1:42" ht="15.75" thickBot="1" x14ac:dyDescent="0.3">
      <c r="A35" s="24"/>
      <c r="B35" s="24"/>
      <c r="C35" s="24" t="s">
        <v>75</v>
      </c>
      <c r="D35" s="29">
        <f>(TRA_Inv!S158+TRA_Inv!S177)/(TRA_Inv!S142+TRA_Inv!S161)</f>
        <v>2.7825921037986356E-5</v>
      </c>
      <c r="E35" s="29">
        <f>(TRA_Inv!AZ158+TRA_Inv!AZ177)/(TRA_Inv!AZ142+TRA_Inv!AZ161)*Assumptions!A2</f>
        <v>0.27129340390464657</v>
      </c>
      <c r="F35" s="5" t="str">
        <f>IF(D35=E35,"n/a",IF(OR(C35="battery electric vehicle",C35="natural gas vehicle",C35="plugin hybrid vehicle",C35="hydrogen vehicle"),"s-curve","linear"))</f>
        <v>s-curve</v>
      </c>
      <c r="H35" s="22"/>
      <c r="I35" s="21">
        <f>D35</f>
        <v>2.7825921037986356E-5</v>
      </c>
      <c r="J35" s="9">
        <f>IF($F35="s-curve",$D35+($E35-$D35)*$I$2/(1+EXP($I$3*(COUNT($I$7:J$7)+$I$4))),TREND($D35:$E35,$D$7:$E$7,J$7))</f>
        <v>3.0082052639985942E-3</v>
      </c>
      <c r="K35" s="9">
        <f>IF($F35="s-curve",$D35+($E35-$D35)*$I$2/(1+EXP($I$3*(COUNT($I$7:K$7)+$I$4))),TREND($D35:$E35,$D$7:$E$7,K$7))</f>
        <v>4.0355121674618532E-3</v>
      </c>
      <c r="L35" s="9">
        <f>IF($F35="s-curve",$D35+($E35-$D35)*$I$2/(1+EXP($I$3*(COUNT($I$7:L$7)+$I$4))),TREND($D35:$E35,$D$7:$E$7,L$7))</f>
        <v>5.4098179233640258E-3</v>
      </c>
      <c r="M35" s="9">
        <f>IF($F35="s-curve",$D35+($E35-$D35)*$I$2/(1+EXP($I$3*(COUNT($I$7:M$7)+$I$4))),TREND($D35:$E35,$D$7:$E$7,M$7))</f>
        <v>7.2426747562928297E-3</v>
      </c>
      <c r="N35" s="9">
        <f>IF($F35="s-curve",$D35+($E35-$D35)*$I$2/(1+EXP($I$3*(COUNT($I$7:N$7)+$I$4))),TREND($D35:$E35,$D$7:$E$7,N$7))</f>
        <v>9.6770651386439751E-3</v>
      </c>
      <c r="O35" s="9">
        <f>IF($F35="s-curve",$D35+($E35-$D35)*$I$2/(1+EXP($I$3*(COUNT($I$7:O$7)+$I$4))),TREND($D35:$E35,$D$7:$E$7,O$7))</f>
        <v>1.2892832819927957E-2</v>
      </c>
      <c r="P35" s="9">
        <f>IF($F35="s-curve",$D35+($E35-$D35)*$I$2/(1+EXP($I$3*(COUNT($I$7:P$7)+$I$4))),TREND($D35:$E35,$D$7:$E$7,P$7))</f>
        <v>1.7110329749406721E-2</v>
      </c>
      <c r="Q35" s="9">
        <f>IF($F35="s-curve",$D35+($E35-$D35)*$I$2/(1+EXP($I$3*(COUNT($I$7:Q$7)+$I$4))),TREND($D35:$E35,$D$7:$E$7,Q$7))</f>
        <v>2.2589715507917094E-2</v>
      </c>
      <c r="R35" s="9">
        <f>IF($F35="s-curve",$D35+($E35-$D35)*$I$2/(1+EXP($I$3*(COUNT($I$7:R$7)+$I$4))),TREND($D35:$E35,$D$7:$E$7,R$7))</f>
        <v>2.9622038178840324E-2</v>
      </c>
      <c r="S35" s="9">
        <f>IF($F35="s-curve",$D35+($E35-$D35)*$I$2/(1+EXP($I$3*(COUNT($I$7:S$7)+$I$4))),TREND($D35:$E35,$D$7:$E$7,S$7))</f>
        <v>3.8507137028859183E-2</v>
      </c>
      <c r="T35" s="9">
        <f>IF($F35="s-curve",$D35+($E35-$D35)*$I$2/(1+EXP($I$3*(COUNT($I$7:T$7)+$I$4))),TREND($D35:$E35,$D$7:$E$7,T$7))</f>
        <v>4.9513591075331785E-2</v>
      </c>
      <c r="U35" s="9">
        <f>IF($F35="s-curve",$D35+($E35-$D35)*$I$2/(1+EXP($I$3*(COUNT($I$7:U$7)+$I$4))),TREND($D35:$E35,$D$7:$E$7,U$7))</f>
        <v>6.2819084314057902E-2</v>
      </c>
      <c r="V35" s="9">
        <f>IF($F35="s-curve",$D35+($E35-$D35)*$I$2/(1+EXP($I$3*(COUNT($I$7:V$7)+$I$4))),TREND($D35:$E35,$D$7:$E$7,V$7))</f>
        <v>7.8437276157915833E-2</v>
      </c>
      <c r="W35" s="9">
        <f>IF($F35="s-curve",$D35+($E35-$D35)*$I$2/(1+EXP($I$3*(COUNT($I$7:W$7)+$I$4))),TREND($D35:$E35,$D$7:$E$7,W$7))</f>
        <v>9.6149072817544382E-2</v>
      </c>
      <c r="X35" s="9">
        <f>IF($F35="s-curve",$D35+($E35-$D35)*$I$2/(1+EXP($I$3*(COUNT($I$7:X$7)+$I$4))),TREND($D35:$E35,$D$7:$E$7,X$7))</f>
        <v>0.1154669225633731</v>
      </c>
      <c r="Y35" s="9">
        <f>IF($F35="s-curve",$D35+($E35-$D35)*$I$2/(1+EXP($I$3*(COUNT($I$7:Y$7)+$I$4))),TREND($D35:$E35,$D$7:$E$7,Y$7))</f>
        <v>0.13566061491284226</v>
      </c>
      <c r="Z35" s="9">
        <f>IF($F35="s-curve",$D35+($E35-$D35)*$I$2/(1+EXP($I$3*(COUNT($I$7:Z$7)+$I$4))),TREND($D35:$E35,$D$7:$E$7,Z$7))</f>
        <v>0.15585430726231145</v>
      </c>
      <c r="AA35" s="9">
        <f>IF($F35="s-curve",$D35+($E35-$D35)*$I$2/(1+EXP($I$3*(COUNT($I$7:AA$7)+$I$4))),TREND($D35:$E35,$D$7:$E$7,AA$7))</f>
        <v>0.17517215700814015</v>
      </c>
      <c r="AB35" s="9">
        <f>IF($F35="s-curve",$D35+($E35-$D35)*$I$2/(1+EXP($I$3*(COUNT($I$7:AB$7)+$I$4))),TREND($D35:$E35,$D$7:$E$7,AB$7))</f>
        <v>0.1928839536677687</v>
      </c>
      <c r="AC35" s="9">
        <f>IF($F35="s-curve",$D35+($E35-$D35)*$I$2/(1+EXP($I$3*(COUNT($I$7:AC$7)+$I$4))),TREND($D35:$E35,$D$7:$E$7,AC$7))</f>
        <v>0.20850214551162663</v>
      </c>
      <c r="AD35" s="9">
        <f>IF($F35="s-curve",$D35+($E35-$D35)*$I$2/(1+EXP($I$3*(COUNT($I$7:AD$7)+$I$4))),TREND($D35:$E35,$D$7:$E$7,AD$7))</f>
        <v>0.22180763875035273</v>
      </c>
      <c r="AE35" s="9">
        <f>IF($F35="s-curve",$D35+($E35-$D35)*$I$2/(1+EXP($I$3*(COUNT($I$7:AE$7)+$I$4))),TREND($D35:$E35,$D$7:$E$7,AE$7))</f>
        <v>0.23281409279682536</v>
      </c>
      <c r="AF35" s="9">
        <f>IF($F35="s-curve",$D35+($E35-$D35)*$I$2/(1+EXP($I$3*(COUNT($I$7:AF$7)+$I$4))),TREND($D35:$E35,$D$7:$E$7,AF$7))</f>
        <v>0.2416991916468442</v>
      </c>
      <c r="AG35" s="9">
        <f>IF($F35="s-curve",$D35+($E35-$D35)*$I$2/(1+EXP($I$3*(COUNT($I$7:AG$7)+$I$4))),TREND($D35:$E35,$D$7:$E$7,AG$7))</f>
        <v>0.24873151431776744</v>
      </c>
      <c r="AH35" s="9">
        <f>IF($F35="s-curve",$D35+($E35-$D35)*$I$2/(1+EXP($I$3*(COUNT($I$7:AH$7)+$I$4))),TREND($D35:$E35,$D$7:$E$7,AH$7))</f>
        <v>0.25421090007627783</v>
      </c>
      <c r="AI35" s="9">
        <f>IF($F35="s-curve",$D35+($E35-$D35)*$I$2/(1+EXP($I$3*(COUNT($I$7:AI$7)+$I$4))),TREND($D35:$E35,$D$7:$E$7,AI$7))</f>
        <v>0.25842839700575665</v>
      </c>
      <c r="AJ35" s="9">
        <f>IF($F35="s-curve",$D35+($E35-$D35)*$I$2/(1+EXP($I$3*(COUNT($I$7:AJ$7)+$I$4))),TREND($D35:$E35,$D$7:$E$7,AJ$7))</f>
        <v>0.2616441646870406</v>
      </c>
      <c r="AK35" s="9">
        <f>IF($F35="s-curve",$D35+($E35-$D35)*$I$2/(1+EXP($I$3*(COUNT($I$7:AK$7)+$I$4))),TREND($D35:$E35,$D$7:$E$7,AK$7))</f>
        <v>0.26407855506939171</v>
      </c>
      <c r="AL35" s="9">
        <f>IF($F35="s-curve",$D35+($E35-$D35)*$I$2/(1+EXP($I$3*(COUNT($I$7:AL$7)+$I$4))),TREND($D35:$E35,$D$7:$E$7,AL$7))</f>
        <v>0.26591141190232054</v>
      </c>
      <c r="AM35" s="9">
        <f>IF($F35="s-curve",$D35+($E35-$D35)*$I$2/(1+EXP($I$3*(COUNT($I$7:AM$7)+$I$4))),TREND($D35:$E35,$D$7:$E$7,AM$7))</f>
        <v>0.26728571765822268</v>
      </c>
      <c r="AN35" s="9">
        <f>IF($F35="s-curve",$D35+($E35-$D35)*$I$2/(1+EXP($I$3*(COUNT($I$7:AN$7)+$I$4))),TREND($D35:$E35,$D$7:$E$7,AN$7))</f>
        <v>0.26831302456168599</v>
      </c>
      <c r="AO35" s="9">
        <f>IF($F35="s-curve",$D35+($E35-$D35)*$I$2/(1+EXP($I$3*(COUNT($I$7:AO$7)+$I$4))),TREND($D35:$E35,$D$7:$E$7,AO$7))</f>
        <v>0.26907917932295233</v>
      </c>
      <c r="AP35" s="9">
        <f>IF($F35="s-curve",$D35+($E35-$D35)*$I$2/(1+EXP($I$3*(COUNT($I$7:AP$7)+$I$4))),TREND($D35:$E35,$D$7:$E$7,AP$7))</f>
        <v>0.26964958835056607</v>
      </c>
    </row>
    <row r="36" spans="1:42" x14ac:dyDescent="0.25">
      <c r="A36" s="9" t="s">
        <v>15</v>
      </c>
      <c r="B36" s="9" t="s">
        <v>20</v>
      </c>
      <c r="C36" s="9" t="s">
        <v>2</v>
      </c>
      <c r="D36" s="9">
        <v>0</v>
      </c>
      <c r="E36" s="9">
        <v>0</v>
      </c>
      <c r="F36" s="4" t="str">
        <f t="shared" si="1"/>
        <v>n/a</v>
      </c>
      <c r="H36" s="22"/>
      <c r="I36" s="21">
        <f t="shared" si="5"/>
        <v>0</v>
      </c>
      <c r="J36" s="9">
        <f>IF($F36="s-curve",$D36+($E36-$D36)*$I$2/(1+EXP($I$3*(COUNT($I$7:J$7)+$I$4))),TREND($D36:$E36,$D$7:$E$7,J$7))</f>
        <v>0</v>
      </c>
      <c r="K36" s="9">
        <f>IF($F36="s-curve",$D36+($E36-$D36)*$I$2/(1+EXP($I$3*(COUNT($I$7:K$7)+$I$4))),TREND($D36:$E36,$D$7:$E$7,K$7))</f>
        <v>0</v>
      </c>
      <c r="L36" s="9">
        <f>IF($F36="s-curve",$D36+($E36-$D36)*$I$2/(1+EXP($I$3*(COUNT($I$7:L$7)+$I$4))),TREND($D36:$E36,$D$7:$E$7,L$7))</f>
        <v>0</v>
      </c>
      <c r="M36" s="9">
        <f>IF($F36="s-curve",$D36+($E36-$D36)*$I$2/(1+EXP($I$3*(COUNT($I$7:M$7)+$I$4))),TREND($D36:$E36,$D$7:$E$7,M$7))</f>
        <v>0</v>
      </c>
      <c r="N36" s="9">
        <f>IF($F36="s-curve",$D36+($E36-$D36)*$I$2/(1+EXP($I$3*(COUNT($I$7:N$7)+$I$4))),TREND($D36:$E36,$D$7:$E$7,N$7))</f>
        <v>0</v>
      </c>
      <c r="O36" s="9">
        <f>IF($F36="s-curve",$D36+($E36-$D36)*$I$2/(1+EXP($I$3*(COUNT($I$7:O$7)+$I$4))),TREND($D36:$E36,$D$7:$E$7,O$7))</f>
        <v>0</v>
      </c>
      <c r="P36" s="9">
        <f>IF($F36="s-curve",$D36+($E36-$D36)*$I$2/(1+EXP($I$3*(COUNT($I$7:P$7)+$I$4))),TREND($D36:$E36,$D$7:$E$7,P$7))</f>
        <v>0</v>
      </c>
      <c r="Q36" s="9">
        <f>IF($F36="s-curve",$D36+($E36-$D36)*$I$2/(1+EXP($I$3*(COUNT($I$7:Q$7)+$I$4))),TREND($D36:$E36,$D$7:$E$7,Q$7))</f>
        <v>0</v>
      </c>
      <c r="R36" s="9">
        <f>IF($F36="s-curve",$D36+($E36-$D36)*$I$2/(1+EXP($I$3*(COUNT($I$7:R$7)+$I$4))),TREND($D36:$E36,$D$7:$E$7,R$7))</f>
        <v>0</v>
      </c>
      <c r="S36" s="9">
        <f>IF($F36="s-curve",$D36+($E36-$D36)*$I$2/(1+EXP($I$3*(COUNT($I$7:S$7)+$I$4))),TREND($D36:$E36,$D$7:$E$7,S$7))</f>
        <v>0</v>
      </c>
      <c r="T36" s="9">
        <f>IF($F36="s-curve",$D36+($E36-$D36)*$I$2/(1+EXP($I$3*(COUNT($I$7:T$7)+$I$4))),TREND($D36:$E36,$D$7:$E$7,T$7))</f>
        <v>0</v>
      </c>
      <c r="U36" s="9">
        <f>IF($F36="s-curve",$D36+($E36-$D36)*$I$2/(1+EXP($I$3*(COUNT($I$7:U$7)+$I$4))),TREND($D36:$E36,$D$7:$E$7,U$7))</f>
        <v>0</v>
      </c>
      <c r="V36" s="9">
        <f>IF($F36="s-curve",$D36+($E36-$D36)*$I$2/(1+EXP($I$3*(COUNT($I$7:V$7)+$I$4))),TREND($D36:$E36,$D$7:$E$7,V$7))</f>
        <v>0</v>
      </c>
      <c r="W36" s="9">
        <f>IF($F36="s-curve",$D36+($E36-$D36)*$I$2/(1+EXP($I$3*(COUNT($I$7:W$7)+$I$4))),TREND($D36:$E36,$D$7:$E$7,W$7))</f>
        <v>0</v>
      </c>
      <c r="X36" s="9">
        <f>IF($F36="s-curve",$D36+($E36-$D36)*$I$2/(1+EXP($I$3*(COUNT($I$7:X$7)+$I$4))),TREND($D36:$E36,$D$7:$E$7,X$7))</f>
        <v>0</v>
      </c>
      <c r="Y36" s="9">
        <f>IF($F36="s-curve",$D36+($E36-$D36)*$I$2/(1+EXP($I$3*(COUNT($I$7:Y$7)+$I$4))),TREND($D36:$E36,$D$7:$E$7,Y$7))</f>
        <v>0</v>
      </c>
      <c r="Z36" s="9">
        <f>IF($F36="s-curve",$D36+($E36-$D36)*$I$2/(1+EXP($I$3*(COUNT($I$7:Z$7)+$I$4))),TREND($D36:$E36,$D$7:$E$7,Z$7))</f>
        <v>0</v>
      </c>
      <c r="AA36" s="9">
        <f>IF($F36="s-curve",$D36+($E36-$D36)*$I$2/(1+EXP($I$3*(COUNT($I$7:AA$7)+$I$4))),TREND($D36:$E36,$D$7:$E$7,AA$7))</f>
        <v>0</v>
      </c>
      <c r="AB36" s="9">
        <f>IF($F36="s-curve",$D36+($E36-$D36)*$I$2/(1+EXP($I$3*(COUNT($I$7:AB$7)+$I$4))),TREND($D36:$E36,$D$7:$E$7,AB$7))</f>
        <v>0</v>
      </c>
      <c r="AC36" s="9">
        <f>IF($F36="s-curve",$D36+($E36-$D36)*$I$2/(1+EXP($I$3*(COUNT($I$7:AC$7)+$I$4))),TREND($D36:$E36,$D$7:$E$7,AC$7))</f>
        <v>0</v>
      </c>
      <c r="AD36" s="9">
        <f>IF($F36="s-curve",$D36+($E36-$D36)*$I$2/(1+EXP($I$3*(COUNT($I$7:AD$7)+$I$4))),TREND($D36:$E36,$D$7:$E$7,AD$7))</f>
        <v>0</v>
      </c>
      <c r="AE36" s="9">
        <f>IF($F36="s-curve",$D36+($E36-$D36)*$I$2/(1+EXP($I$3*(COUNT($I$7:AE$7)+$I$4))),TREND($D36:$E36,$D$7:$E$7,AE$7))</f>
        <v>0</v>
      </c>
      <c r="AF36" s="9">
        <f>IF($F36="s-curve",$D36+($E36-$D36)*$I$2/(1+EXP($I$3*(COUNT($I$7:AF$7)+$I$4))),TREND($D36:$E36,$D$7:$E$7,AF$7))</f>
        <v>0</v>
      </c>
      <c r="AG36" s="9">
        <f>IF($F36="s-curve",$D36+($E36-$D36)*$I$2/(1+EXP($I$3*(COUNT($I$7:AG$7)+$I$4))),TREND($D36:$E36,$D$7:$E$7,AG$7))</f>
        <v>0</v>
      </c>
      <c r="AH36" s="9">
        <f>IF($F36="s-curve",$D36+($E36-$D36)*$I$2/(1+EXP($I$3*(COUNT($I$7:AH$7)+$I$4))),TREND($D36:$E36,$D$7:$E$7,AH$7))</f>
        <v>0</v>
      </c>
      <c r="AI36" s="9">
        <f>IF($F36="s-curve",$D36+($E36-$D36)*$I$2/(1+EXP($I$3*(COUNT($I$7:AI$7)+$I$4))),TREND($D36:$E36,$D$7:$E$7,AI$7))</f>
        <v>0</v>
      </c>
      <c r="AJ36" s="9">
        <f>IF($F36="s-curve",$D36+($E36-$D36)*$I$2/(1+EXP($I$3*(COUNT($I$7:AJ$7)+$I$4))),TREND($D36:$E36,$D$7:$E$7,AJ$7))</f>
        <v>0</v>
      </c>
      <c r="AK36" s="9">
        <f>IF($F36="s-curve",$D36+($E36-$D36)*$I$2/(1+EXP($I$3*(COUNT($I$7:AK$7)+$I$4))),TREND($D36:$E36,$D$7:$E$7,AK$7))</f>
        <v>0</v>
      </c>
      <c r="AL36" s="9">
        <f>IF($F36="s-curve",$D36+($E36-$D36)*$I$2/(1+EXP($I$3*(COUNT($I$7:AL$7)+$I$4))),TREND($D36:$E36,$D$7:$E$7,AL$7))</f>
        <v>0</v>
      </c>
      <c r="AM36" s="9">
        <f>IF($F36="s-curve",$D36+($E36-$D36)*$I$2/(1+EXP($I$3*(COUNT($I$7:AM$7)+$I$4))),TREND($D36:$E36,$D$7:$E$7,AM$7))</f>
        <v>0</v>
      </c>
      <c r="AN36" s="9">
        <f>IF($F36="s-curve",$D36+($E36-$D36)*$I$2/(1+EXP($I$3*(COUNT($I$7:AN$7)+$I$4))),TREND($D36:$E36,$D$7:$E$7,AN$7))</f>
        <v>0</v>
      </c>
      <c r="AO36" s="9">
        <f>IF($F36="s-curve",$D36+($E36-$D36)*$I$2/(1+EXP($I$3*(COUNT($I$7:AO$7)+$I$4))),TREND($D36:$E36,$D$7:$E$7,AO$7))</f>
        <v>0</v>
      </c>
      <c r="AP36" s="9">
        <f>IF($F36="s-curve",$D36+($E36-$D36)*$I$2/(1+EXP($I$3*(COUNT($I$7:AP$7)+$I$4))),TREND($D36:$E36,$D$7:$E$7,AP$7))</f>
        <v>0</v>
      </c>
    </row>
    <row r="37" spans="1:42" x14ac:dyDescent="0.25">
      <c r="C37" s="9" t="s">
        <v>3</v>
      </c>
      <c r="D37" s="9">
        <v>0</v>
      </c>
      <c r="E37" s="9">
        <v>0</v>
      </c>
      <c r="F37" s="4" t="str">
        <f t="shared" si="1"/>
        <v>n/a</v>
      </c>
      <c r="H37" s="22"/>
      <c r="I37" s="21">
        <f t="shared" si="5"/>
        <v>0</v>
      </c>
      <c r="J37" s="9">
        <f>IF($F37="s-curve",$D37+($E37-$D37)*$I$2/(1+EXP($I$3*(COUNT($I$7:J$7)+$I$4))),TREND($D37:$E37,$D$7:$E$7,J$7))</f>
        <v>0</v>
      </c>
      <c r="K37" s="9">
        <f>IF($F37="s-curve",$D37+($E37-$D37)*$I$2/(1+EXP($I$3*(COUNT($I$7:K$7)+$I$4))),TREND($D37:$E37,$D$7:$E$7,K$7))</f>
        <v>0</v>
      </c>
      <c r="L37" s="9">
        <f>IF($F37="s-curve",$D37+($E37-$D37)*$I$2/(1+EXP($I$3*(COUNT($I$7:L$7)+$I$4))),TREND($D37:$E37,$D$7:$E$7,L$7))</f>
        <v>0</v>
      </c>
      <c r="M37" s="9">
        <f>IF($F37="s-curve",$D37+($E37-$D37)*$I$2/(1+EXP($I$3*(COUNT($I$7:M$7)+$I$4))),TREND($D37:$E37,$D$7:$E$7,M$7))</f>
        <v>0</v>
      </c>
      <c r="N37" s="9">
        <f>IF($F37="s-curve",$D37+($E37-$D37)*$I$2/(1+EXP($I$3*(COUNT($I$7:N$7)+$I$4))),TREND($D37:$E37,$D$7:$E$7,N$7))</f>
        <v>0</v>
      </c>
      <c r="O37" s="9">
        <f>IF($F37="s-curve",$D37+($E37-$D37)*$I$2/(1+EXP($I$3*(COUNT($I$7:O$7)+$I$4))),TREND($D37:$E37,$D$7:$E$7,O$7))</f>
        <v>0</v>
      </c>
      <c r="P37" s="9">
        <f>IF($F37="s-curve",$D37+($E37-$D37)*$I$2/(1+EXP($I$3*(COUNT($I$7:P$7)+$I$4))),TREND($D37:$E37,$D$7:$E$7,P$7))</f>
        <v>0</v>
      </c>
      <c r="Q37" s="9">
        <f>IF($F37="s-curve",$D37+($E37-$D37)*$I$2/(1+EXP($I$3*(COUNT($I$7:Q$7)+$I$4))),TREND($D37:$E37,$D$7:$E$7,Q$7))</f>
        <v>0</v>
      </c>
      <c r="R37" s="9">
        <f>IF($F37="s-curve",$D37+($E37-$D37)*$I$2/(1+EXP($I$3*(COUNT($I$7:R$7)+$I$4))),TREND($D37:$E37,$D$7:$E$7,R$7))</f>
        <v>0</v>
      </c>
      <c r="S37" s="9">
        <f>IF($F37="s-curve",$D37+($E37-$D37)*$I$2/(1+EXP($I$3*(COUNT($I$7:S$7)+$I$4))),TREND($D37:$E37,$D$7:$E$7,S$7))</f>
        <v>0</v>
      </c>
      <c r="T37" s="9">
        <f>IF($F37="s-curve",$D37+($E37-$D37)*$I$2/(1+EXP($I$3*(COUNT($I$7:T$7)+$I$4))),TREND($D37:$E37,$D$7:$E$7,T$7))</f>
        <v>0</v>
      </c>
      <c r="U37" s="9">
        <f>IF($F37="s-curve",$D37+($E37-$D37)*$I$2/(1+EXP($I$3*(COUNT($I$7:U$7)+$I$4))),TREND($D37:$E37,$D$7:$E$7,U$7))</f>
        <v>0</v>
      </c>
      <c r="V37" s="9">
        <f>IF($F37="s-curve",$D37+($E37-$D37)*$I$2/(1+EXP($I$3*(COUNT($I$7:V$7)+$I$4))),TREND($D37:$E37,$D$7:$E$7,V$7))</f>
        <v>0</v>
      </c>
      <c r="W37" s="9">
        <f>IF($F37="s-curve",$D37+($E37-$D37)*$I$2/(1+EXP($I$3*(COUNT($I$7:W$7)+$I$4))),TREND($D37:$E37,$D$7:$E$7,W$7))</f>
        <v>0</v>
      </c>
      <c r="X37" s="9">
        <f>IF($F37="s-curve",$D37+($E37-$D37)*$I$2/(1+EXP($I$3*(COUNT($I$7:X$7)+$I$4))),TREND($D37:$E37,$D$7:$E$7,X$7))</f>
        <v>0</v>
      </c>
      <c r="Y37" s="9">
        <f>IF($F37="s-curve",$D37+($E37-$D37)*$I$2/(1+EXP($I$3*(COUNT($I$7:Y$7)+$I$4))),TREND($D37:$E37,$D$7:$E$7,Y$7))</f>
        <v>0</v>
      </c>
      <c r="Z37" s="9">
        <f>IF($F37="s-curve",$D37+($E37-$D37)*$I$2/(1+EXP($I$3*(COUNT($I$7:Z$7)+$I$4))),TREND($D37:$E37,$D$7:$E$7,Z$7))</f>
        <v>0</v>
      </c>
      <c r="AA37" s="9">
        <f>IF($F37="s-curve",$D37+($E37-$D37)*$I$2/(1+EXP($I$3*(COUNT($I$7:AA$7)+$I$4))),TREND($D37:$E37,$D$7:$E$7,AA$7))</f>
        <v>0</v>
      </c>
      <c r="AB37" s="9">
        <f>IF($F37="s-curve",$D37+($E37-$D37)*$I$2/(1+EXP($I$3*(COUNT($I$7:AB$7)+$I$4))),TREND($D37:$E37,$D$7:$E$7,AB$7))</f>
        <v>0</v>
      </c>
      <c r="AC37" s="9">
        <f>IF($F37="s-curve",$D37+($E37-$D37)*$I$2/(1+EXP($I$3*(COUNT($I$7:AC$7)+$I$4))),TREND($D37:$E37,$D$7:$E$7,AC$7))</f>
        <v>0</v>
      </c>
      <c r="AD37" s="9">
        <f>IF($F37="s-curve",$D37+($E37-$D37)*$I$2/(1+EXP($I$3*(COUNT($I$7:AD$7)+$I$4))),TREND($D37:$E37,$D$7:$E$7,AD$7))</f>
        <v>0</v>
      </c>
      <c r="AE37" s="9">
        <f>IF($F37="s-curve",$D37+($E37-$D37)*$I$2/(1+EXP($I$3*(COUNT($I$7:AE$7)+$I$4))),TREND($D37:$E37,$D$7:$E$7,AE$7))</f>
        <v>0</v>
      </c>
      <c r="AF37" s="9">
        <f>IF($F37="s-curve",$D37+($E37-$D37)*$I$2/(1+EXP($I$3*(COUNT($I$7:AF$7)+$I$4))),TREND($D37:$E37,$D$7:$E$7,AF$7))</f>
        <v>0</v>
      </c>
      <c r="AG37" s="9">
        <f>IF($F37="s-curve",$D37+($E37-$D37)*$I$2/(1+EXP($I$3*(COUNT($I$7:AG$7)+$I$4))),TREND($D37:$E37,$D$7:$E$7,AG$7))</f>
        <v>0</v>
      </c>
      <c r="AH37" s="9">
        <f>IF($F37="s-curve",$D37+($E37-$D37)*$I$2/(1+EXP($I$3*(COUNT($I$7:AH$7)+$I$4))),TREND($D37:$E37,$D$7:$E$7,AH$7))</f>
        <v>0</v>
      </c>
      <c r="AI37" s="9">
        <f>IF($F37="s-curve",$D37+($E37-$D37)*$I$2/(1+EXP($I$3*(COUNT($I$7:AI$7)+$I$4))),TREND($D37:$E37,$D$7:$E$7,AI$7))</f>
        <v>0</v>
      </c>
      <c r="AJ37" s="9">
        <f>IF($F37="s-curve",$D37+($E37-$D37)*$I$2/(1+EXP($I$3*(COUNT($I$7:AJ$7)+$I$4))),TREND($D37:$E37,$D$7:$E$7,AJ$7))</f>
        <v>0</v>
      </c>
      <c r="AK37" s="9">
        <f>IF($F37="s-curve",$D37+($E37-$D37)*$I$2/(1+EXP($I$3*(COUNT($I$7:AK$7)+$I$4))),TREND($D37:$E37,$D$7:$E$7,AK$7))</f>
        <v>0</v>
      </c>
      <c r="AL37" s="9">
        <f>IF($F37="s-curve",$D37+($E37-$D37)*$I$2/(1+EXP($I$3*(COUNT($I$7:AL$7)+$I$4))),TREND($D37:$E37,$D$7:$E$7,AL$7))</f>
        <v>0</v>
      </c>
      <c r="AM37" s="9">
        <f>IF($F37="s-curve",$D37+($E37-$D37)*$I$2/(1+EXP($I$3*(COUNT($I$7:AM$7)+$I$4))),TREND($D37:$E37,$D$7:$E$7,AM$7))</f>
        <v>0</v>
      </c>
      <c r="AN37" s="9">
        <f>IF($F37="s-curve",$D37+($E37-$D37)*$I$2/(1+EXP($I$3*(COUNT($I$7:AN$7)+$I$4))),TREND($D37:$E37,$D$7:$E$7,AN$7))</f>
        <v>0</v>
      </c>
      <c r="AO37" s="9">
        <f>IF($F37="s-curve",$D37+($E37-$D37)*$I$2/(1+EXP($I$3*(COUNT($I$7:AO$7)+$I$4))),TREND($D37:$E37,$D$7:$E$7,AO$7))</f>
        <v>0</v>
      </c>
      <c r="AP37" s="9">
        <f>IF($F37="s-curve",$D37+($E37-$D37)*$I$2/(1+EXP($I$3*(COUNT($I$7:AP$7)+$I$4))),TREND($D37:$E37,$D$7:$E$7,AP$7))</f>
        <v>0</v>
      </c>
    </row>
    <row r="38" spans="1:42" x14ac:dyDescent="0.25">
      <c r="C38" s="9" t="s">
        <v>4</v>
      </c>
      <c r="D38" s="9">
        <v>0</v>
      </c>
      <c r="E38" s="9">
        <v>0</v>
      </c>
      <c r="F38" s="4" t="str">
        <f t="shared" si="1"/>
        <v>n/a</v>
      </c>
      <c r="H38" s="22"/>
      <c r="I38" s="21">
        <f t="shared" si="5"/>
        <v>0</v>
      </c>
      <c r="J38" s="9">
        <f>IF($F38="s-curve",$D38+($E38-$D38)*$I$2/(1+EXP($I$3*(COUNT($I$7:J$7)+$I$4))),TREND($D38:$E38,$D$7:$E$7,J$7))</f>
        <v>0</v>
      </c>
      <c r="K38" s="9">
        <f>IF($F38="s-curve",$D38+($E38-$D38)*$I$2/(1+EXP($I$3*(COUNT($I$7:K$7)+$I$4))),TREND($D38:$E38,$D$7:$E$7,K$7))</f>
        <v>0</v>
      </c>
      <c r="L38" s="9">
        <f>IF($F38="s-curve",$D38+($E38-$D38)*$I$2/(1+EXP($I$3*(COUNT($I$7:L$7)+$I$4))),TREND($D38:$E38,$D$7:$E$7,L$7))</f>
        <v>0</v>
      </c>
      <c r="M38" s="9">
        <f>IF($F38="s-curve",$D38+($E38-$D38)*$I$2/(1+EXP($I$3*(COUNT($I$7:M$7)+$I$4))),TREND($D38:$E38,$D$7:$E$7,M$7))</f>
        <v>0</v>
      </c>
      <c r="N38" s="9">
        <f>IF($F38="s-curve",$D38+($E38-$D38)*$I$2/(1+EXP($I$3*(COUNT($I$7:N$7)+$I$4))),TREND($D38:$E38,$D$7:$E$7,N$7))</f>
        <v>0</v>
      </c>
      <c r="O38" s="9">
        <f>IF($F38="s-curve",$D38+($E38-$D38)*$I$2/(1+EXP($I$3*(COUNT($I$7:O$7)+$I$4))),TREND($D38:$E38,$D$7:$E$7,O$7))</f>
        <v>0</v>
      </c>
      <c r="P38" s="9">
        <f>IF($F38="s-curve",$D38+($E38-$D38)*$I$2/(1+EXP($I$3*(COUNT($I$7:P$7)+$I$4))),TREND($D38:$E38,$D$7:$E$7,P$7))</f>
        <v>0</v>
      </c>
      <c r="Q38" s="9">
        <f>IF($F38="s-curve",$D38+($E38-$D38)*$I$2/(1+EXP($I$3*(COUNT($I$7:Q$7)+$I$4))),TREND($D38:$E38,$D$7:$E$7,Q$7))</f>
        <v>0</v>
      </c>
      <c r="R38" s="9">
        <f>IF($F38="s-curve",$D38+($E38-$D38)*$I$2/(1+EXP($I$3*(COUNT($I$7:R$7)+$I$4))),TREND($D38:$E38,$D$7:$E$7,R$7))</f>
        <v>0</v>
      </c>
      <c r="S38" s="9">
        <f>IF($F38="s-curve",$D38+($E38-$D38)*$I$2/(1+EXP($I$3*(COUNT($I$7:S$7)+$I$4))),TREND($D38:$E38,$D$7:$E$7,S$7))</f>
        <v>0</v>
      </c>
      <c r="T38" s="9">
        <f>IF($F38="s-curve",$D38+($E38-$D38)*$I$2/(1+EXP($I$3*(COUNT($I$7:T$7)+$I$4))),TREND($D38:$E38,$D$7:$E$7,T$7))</f>
        <v>0</v>
      </c>
      <c r="U38" s="9">
        <f>IF($F38="s-curve",$D38+($E38-$D38)*$I$2/(1+EXP($I$3*(COUNT($I$7:U$7)+$I$4))),TREND($D38:$E38,$D$7:$E$7,U$7))</f>
        <v>0</v>
      </c>
      <c r="V38" s="9">
        <f>IF($F38="s-curve",$D38+($E38-$D38)*$I$2/(1+EXP($I$3*(COUNT($I$7:V$7)+$I$4))),TREND($D38:$E38,$D$7:$E$7,V$7))</f>
        <v>0</v>
      </c>
      <c r="W38" s="9">
        <f>IF($F38="s-curve",$D38+($E38-$D38)*$I$2/(1+EXP($I$3*(COUNT($I$7:W$7)+$I$4))),TREND($D38:$E38,$D$7:$E$7,W$7))</f>
        <v>0</v>
      </c>
      <c r="X38" s="9">
        <f>IF($F38="s-curve",$D38+($E38-$D38)*$I$2/(1+EXP($I$3*(COUNT($I$7:X$7)+$I$4))),TREND($D38:$E38,$D$7:$E$7,X$7))</f>
        <v>0</v>
      </c>
      <c r="Y38" s="9">
        <f>IF($F38="s-curve",$D38+($E38-$D38)*$I$2/(1+EXP($I$3*(COUNT($I$7:Y$7)+$I$4))),TREND($D38:$E38,$D$7:$E$7,Y$7))</f>
        <v>0</v>
      </c>
      <c r="Z38" s="9">
        <f>IF($F38="s-curve",$D38+($E38-$D38)*$I$2/(1+EXP($I$3*(COUNT($I$7:Z$7)+$I$4))),TREND($D38:$E38,$D$7:$E$7,Z$7))</f>
        <v>0</v>
      </c>
      <c r="AA38" s="9">
        <f>IF($F38="s-curve",$D38+($E38-$D38)*$I$2/(1+EXP($I$3*(COUNT($I$7:AA$7)+$I$4))),TREND($D38:$E38,$D$7:$E$7,AA$7))</f>
        <v>0</v>
      </c>
      <c r="AB38" s="9">
        <f>IF($F38="s-curve",$D38+($E38-$D38)*$I$2/(1+EXP($I$3*(COUNT($I$7:AB$7)+$I$4))),TREND($D38:$E38,$D$7:$E$7,AB$7))</f>
        <v>0</v>
      </c>
      <c r="AC38" s="9">
        <f>IF($F38="s-curve",$D38+($E38-$D38)*$I$2/(1+EXP($I$3*(COUNT($I$7:AC$7)+$I$4))),TREND($D38:$E38,$D$7:$E$7,AC$7))</f>
        <v>0</v>
      </c>
      <c r="AD38" s="9">
        <f>IF($F38="s-curve",$D38+($E38-$D38)*$I$2/(1+EXP($I$3*(COUNT($I$7:AD$7)+$I$4))),TREND($D38:$E38,$D$7:$E$7,AD$7))</f>
        <v>0</v>
      </c>
      <c r="AE38" s="9">
        <f>IF($F38="s-curve",$D38+($E38-$D38)*$I$2/(1+EXP($I$3*(COUNT($I$7:AE$7)+$I$4))),TREND($D38:$E38,$D$7:$E$7,AE$7))</f>
        <v>0</v>
      </c>
      <c r="AF38" s="9">
        <f>IF($F38="s-curve",$D38+($E38-$D38)*$I$2/(1+EXP($I$3*(COUNT($I$7:AF$7)+$I$4))),TREND($D38:$E38,$D$7:$E$7,AF$7))</f>
        <v>0</v>
      </c>
      <c r="AG38" s="9">
        <f>IF($F38="s-curve",$D38+($E38-$D38)*$I$2/(1+EXP($I$3*(COUNT($I$7:AG$7)+$I$4))),TREND($D38:$E38,$D$7:$E$7,AG$7))</f>
        <v>0</v>
      </c>
      <c r="AH38" s="9">
        <f>IF($F38="s-curve",$D38+($E38-$D38)*$I$2/(1+EXP($I$3*(COUNT($I$7:AH$7)+$I$4))),TREND($D38:$E38,$D$7:$E$7,AH$7))</f>
        <v>0</v>
      </c>
      <c r="AI38" s="9">
        <f>IF($F38="s-curve",$D38+($E38-$D38)*$I$2/(1+EXP($I$3*(COUNT($I$7:AI$7)+$I$4))),TREND($D38:$E38,$D$7:$E$7,AI$7))</f>
        <v>0</v>
      </c>
      <c r="AJ38" s="9">
        <f>IF($F38="s-curve",$D38+($E38-$D38)*$I$2/(1+EXP($I$3*(COUNT($I$7:AJ$7)+$I$4))),TREND($D38:$E38,$D$7:$E$7,AJ$7))</f>
        <v>0</v>
      </c>
      <c r="AK38" s="9">
        <f>IF($F38="s-curve",$D38+($E38-$D38)*$I$2/(1+EXP($I$3*(COUNT($I$7:AK$7)+$I$4))),TREND($D38:$E38,$D$7:$E$7,AK$7))</f>
        <v>0</v>
      </c>
      <c r="AL38" s="9">
        <f>IF($F38="s-curve",$D38+($E38-$D38)*$I$2/(1+EXP($I$3*(COUNT($I$7:AL$7)+$I$4))),TREND($D38:$E38,$D$7:$E$7,AL$7))</f>
        <v>0</v>
      </c>
      <c r="AM38" s="9">
        <f>IF($F38="s-curve",$D38+($E38-$D38)*$I$2/(1+EXP($I$3*(COUNT($I$7:AM$7)+$I$4))),TREND($D38:$E38,$D$7:$E$7,AM$7))</f>
        <v>0</v>
      </c>
      <c r="AN38" s="9">
        <f>IF($F38="s-curve",$D38+($E38-$D38)*$I$2/(1+EXP($I$3*(COUNT($I$7:AN$7)+$I$4))),TREND($D38:$E38,$D$7:$E$7,AN$7))</f>
        <v>0</v>
      </c>
      <c r="AO38" s="9">
        <f>IF($F38="s-curve",$D38+($E38-$D38)*$I$2/(1+EXP($I$3*(COUNT($I$7:AO$7)+$I$4))),TREND($D38:$E38,$D$7:$E$7,AO$7))</f>
        <v>0</v>
      </c>
      <c r="AP38" s="9">
        <f>IF($F38="s-curve",$D38+($E38-$D38)*$I$2/(1+EXP($I$3*(COUNT($I$7:AP$7)+$I$4))),TREND($D38:$E38,$D$7:$E$7,AP$7))</f>
        <v>0</v>
      </c>
    </row>
    <row r="39" spans="1:42" x14ac:dyDescent="0.25">
      <c r="A39" s="23"/>
      <c r="C39" s="9" t="s">
        <v>5</v>
      </c>
      <c r="D39" s="9">
        <v>1</v>
      </c>
      <c r="E39" s="9">
        <v>1</v>
      </c>
      <c r="F39" s="4" t="str">
        <f t="shared" si="1"/>
        <v>n/a</v>
      </c>
      <c r="H39" s="22"/>
      <c r="I39" s="21">
        <f t="shared" si="5"/>
        <v>1</v>
      </c>
      <c r="J39" s="9">
        <f>IF($F39="s-curve",$D39+($E39-$D39)*$I$2/(1+EXP($I$3*(COUNT($I$7:J$7)+$I$4))),TREND($D39:$E39,$D$7:$E$7,J$7))</f>
        <v>1</v>
      </c>
      <c r="K39" s="9">
        <f>IF($F39="s-curve",$D39+($E39-$D39)*$I$2/(1+EXP($I$3*(COUNT($I$7:K$7)+$I$4))),TREND($D39:$E39,$D$7:$E$7,K$7))</f>
        <v>1</v>
      </c>
      <c r="L39" s="9">
        <f>IF($F39="s-curve",$D39+($E39-$D39)*$I$2/(1+EXP($I$3*(COUNT($I$7:L$7)+$I$4))),TREND($D39:$E39,$D$7:$E$7,L$7))</f>
        <v>1</v>
      </c>
      <c r="M39" s="9">
        <f>IF($F39="s-curve",$D39+($E39-$D39)*$I$2/(1+EXP($I$3*(COUNT($I$7:M$7)+$I$4))),TREND($D39:$E39,$D$7:$E$7,M$7))</f>
        <v>1</v>
      </c>
      <c r="N39" s="9">
        <f>IF($F39="s-curve",$D39+($E39-$D39)*$I$2/(1+EXP($I$3*(COUNT($I$7:N$7)+$I$4))),TREND($D39:$E39,$D$7:$E$7,N$7))</f>
        <v>1</v>
      </c>
      <c r="O39" s="9">
        <f>IF($F39="s-curve",$D39+($E39-$D39)*$I$2/(1+EXP($I$3*(COUNT($I$7:O$7)+$I$4))),TREND($D39:$E39,$D$7:$E$7,O$7))</f>
        <v>1</v>
      </c>
      <c r="P39" s="9">
        <f>IF($F39="s-curve",$D39+($E39-$D39)*$I$2/(1+EXP($I$3*(COUNT($I$7:P$7)+$I$4))),TREND($D39:$E39,$D$7:$E$7,P$7))</f>
        <v>1</v>
      </c>
      <c r="Q39" s="9">
        <f>IF($F39="s-curve",$D39+($E39-$D39)*$I$2/(1+EXP($I$3*(COUNT($I$7:Q$7)+$I$4))),TREND($D39:$E39,$D$7:$E$7,Q$7))</f>
        <v>1</v>
      </c>
      <c r="R39" s="9">
        <f>IF($F39="s-curve",$D39+($E39-$D39)*$I$2/(1+EXP($I$3*(COUNT($I$7:R$7)+$I$4))),TREND($D39:$E39,$D$7:$E$7,R$7))</f>
        <v>1</v>
      </c>
      <c r="S39" s="9">
        <f>IF($F39="s-curve",$D39+($E39-$D39)*$I$2/(1+EXP($I$3*(COUNT($I$7:S$7)+$I$4))),TREND($D39:$E39,$D$7:$E$7,S$7))</f>
        <v>1</v>
      </c>
      <c r="T39" s="9">
        <f>IF($F39="s-curve",$D39+($E39-$D39)*$I$2/(1+EXP($I$3*(COUNT($I$7:T$7)+$I$4))),TREND($D39:$E39,$D$7:$E$7,T$7))</f>
        <v>1</v>
      </c>
      <c r="U39" s="9">
        <f>IF($F39="s-curve",$D39+($E39-$D39)*$I$2/(1+EXP($I$3*(COUNT($I$7:U$7)+$I$4))),TREND($D39:$E39,$D$7:$E$7,U$7))</f>
        <v>1</v>
      </c>
      <c r="V39" s="9">
        <f>IF($F39="s-curve",$D39+($E39-$D39)*$I$2/(1+EXP($I$3*(COUNT($I$7:V$7)+$I$4))),TREND($D39:$E39,$D$7:$E$7,V$7))</f>
        <v>1</v>
      </c>
      <c r="W39" s="9">
        <f>IF($F39="s-curve",$D39+($E39-$D39)*$I$2/(1+EXP($I$3*(COUNT($I$7:W$7)+$I$4))),TREND($D39:$E39,$D$7:$E$7,W$7))</f>
        <v>1</v>
      </c>
      <c r="X39" s="9">
        <f>IF($F39="s-curve",$D39+($E39-$D39)*$I$2/(1+EXP($I$3*(COUNT($I$7:X$7)+$I$4))),TREND($D39:$E39,$D$7:$E$7,X$7))</f>
        <v>1</v>
      </c>
      <c r="Y39" s="9">
        <f>IF($F39="s-curve",$D39+($E39-$D39)*$I$2/(1+EXP($I$3*(COUNT($I$7:Y$7)+$I$4))),TREND($D39:$E39,$D$7:$E$7,Y$7))</f>
        <v>1</v>
      </c>
      <c r="Z39" s="9">
        <f>IF($F39="s-curve",$D39+($E39-$D39)*$I$2/(1+EXP($I$3*(COUNT($I$7:Z$7)+$I$4))),TREND($D39:$E39,$D$7:$E$7,Z$7))</f>
        <v>1</v>
      </c>
      <c r="AA39" s="9">
        <f>IF($F39="s-curve",$D39+($E39-$D39)*$I$2/(1+EXP($I$3*(COUNT($I$7:AA$7)+$I$4))),TREND($D39:$E39,$D$7:$E$7,AA$7))</f>
        <v>1</v>
      </c>
      <c r="AB39" s="9">
        <f>IF($F39="s-curve",$D39+($E39-$D39)*$I$2/(1+EXP($I$3*(COUNT($I$7:AB$7)+$I$4))),TREND($D39:$E39,$D$7:$E$7,AB$7))</f>
        <v>1</v>
      </c>
      <c r="AC39" s="9">
        <f>IF($F39="s-curve",$D39+($E39-$D39)*$I$2/(1+EXP($I$3*(COUNT($I$7:AC$7)+$I$4))),TREND($D39:$E39,$D$7:$E$7,AC$7))</f>
        <v>1</v>
      </c>
      <c r="AD39" s="9">
        <f>IF($F39="s-curve",$D39+($E39-$D39)*$I$2/(1+EXP($I$3*(COUNT($I$7:AD$7)+$I$4))),TREND($D39:$E39,$D$7:$E$7,AD$7))</f>
        <v>1</v>
      </c>
      <c r="AE39" s="9">
        <f>IF($F39="s-curve",$D39+($E39-$D39)*$I$2/(1+EXP($I$3*(COUNT($I$7:AE$7)+$I$4))),TREND($D39:$E39,$D$7:$E$7,AE$7))</f>
        <v>1</v>
      </c>
      <c r="AF39" s="9">
        <f>IF($F39="s-curve",$D39+($E39-$D39)*$I$2/(1+EXP($I$3*(COUNT($I$7:AF$7)+$I$4))),TREND($D39:$E39,$D$7:$E$7,AF$7))</f>
        <v>1</v>
      </c>
      <c r="AG39" s="9">
        <f>IF($F39="s-curve",$D39+($E39-$D39)*$I$2/(1+EXP($I$3*(COUNT($I$7:AG$7)+$I$4))),TREND($D39:$E39,$D$7:$E$7,AG$7))</f>
        <v>1</v>
      </c>
      <c r="AH39" s="9">
        <f>IF($F39="s-curve",$D39+($E39-$D39)*$I$2/(1+EXP($I$3*(COUNT($I$7:AH$7)+$I$4))),TREND($D39:$E39,$D$7:$E$7,AH$7))</f>
        <v>1</v>
      </c>
      <c r="AI39" s="9">
        <f>IF($F39="s-curve",$D39+($E39-$D39)*$I$2/(1+EXP($I$3*(COUNT($I$7:AI$7)+$I$4))),TREND($D39:$E39,$D$7:$E$7,AI$7))</f>
        <v>1</v>
      </c>
      <c r="AJ39" s="9">
        <f>IF($F39="s-curve",$D39+($E39-$D39)*$I$2/(1+EXP($I$3*(COUNT($I$7:AJ$7)+$I$4))),TREND($D39:$E39,$D$7:$E$7,AJ$7))</f>
        <v>1</v>
      </c>
      <c r="AK39" s="9">
        <f>IF($F39="s-curve",$D39+($E39-$D39)*$I$2/(1+EXP($I$3*(COUNT($I$7:AK$7)+$I$4))),TREND($D39:$E39,$D$7:$E$7,AK$7))</f>
        <v>1</v>
      </c>
      <c r="AL39" s="9">
        <f>IF($F39="s-curve",$D39+($E39-$D39)*$I$2/(1+EXP($I$3*(COUNT($I$7:AL$7)+$I$4))),TREND($D39:$E39,$D$7:$E$7,AL$7))</f>
        <v>1</v>
      </c>
      <c r="AM39" s="9">
        <f>IF($F39="s-curve",$D39+($E39-$D39)*$I$2/(1+EXP($I$3*(COUNT($I$7:AM$7)+$I$4))),TREND($D39:$E39,$D$7:$E$7,AM$7))</f>
        <v>1</v>
      </c>
      <c r="AN39" s="9">
        <f>IF($F39="s-curve",$D39+($E39-$D39)*$I$2/(1+EXP($I$3*(COUNT($I$7:AN$7)+$I$4))),TREND($D39:$E39,$D$7:$E$7,AN$7))</f>
        <v>1</v>
      </c>
      <c r="AO39" s="9">
        <f>IF($F39="s-curve",$D39+($E39-$D39)*$I$2/(1+EXP($I$3*(COUNT($I$7:AO$7)+$I$4))),TREND($D39:$E39,$D$7:$E$7,AO$7))</f>
        <v>1</v>
      </c>
      <c r="AP39" s="9">
        <f>IF($F39="s-curve",$D39+($E39-$D39)*$I$2/(1+EXP($I$3*(COUNT($I$7:AP$7)+$I$4))),TREND($D39:$E39,$D$7:$E$7,AP$7))</f>
        <v>1</v>
      </c>
    </row>
    <row r="40" spans="1:42" x14ac:dyDescent="0.25">
      <c r="A40" s="23"/>
      <c r="C40" s="9" t="s">
        <v>6</v>
      </c>
      <c r="D40" s="9">
        <v>0</v>
      </c>
      <c r="E40" s="9">
        <v>0</v>
      </c>
      <c r="F40" s="4" t="str">
        <f t="shared" si="1"/>
        <v>n/a</v>
      </c>
      <c r="H40" s="22"/>
      <c r="I40" s="21">
        <f t="shared" si="5"/>
        <v>0</v>
      </c>
      <c r="J40" s="9">
        <f>IF($F40="s-curve",$D40+($E40-$D40)*$I$2/(1+EXP($I$3*(COUNT($I$7:J$7)+$I$4))),TREND($D40:$E40,$D$7:$E$7,J$7))</f>
        <v>0</v>
      </c>
      <c r="K40" s="9">
        <f>IF($F40="s-curve",$D40+($E40-$D40)*$I$2/(1+EXP($I$3*(COUNT($I$7:K$7)+$I$4))),TREND($D40:$E40,$D$7:$E$7,K$7))</f>
        <v>0</v>
      </c>
      <c r="L40" s="9">
        <f>IF($F40="s-curve",$D40+($E40-$D40)*$I$2/(1+EXP($I$3*(COUNT($I$7:L$7)+$I$4))),TREND($D40:$E40,$D$7:$E$7,L$7))</f>
        <v>0</v>
      </c>
      <c r="M40" s="9">
        <f>IF($F40="s-curve",$D40+($E40-$D40)*$I$2/(1+EXP($I$3*(COUNT($I$7:M$7)+$I$4))),TREND($D40:$E40,$D$7:$E$7,M$7))</f>
        <v>0</v>
      </c>
      <c r="N40" s="9">
        <f>IF($F40="s-curve",$D40+($E40-$D40)*$I$2/(1+EXP($I$3*(COUNT($I$7:N$7)+$I$4))),TREND($D40:$E40,$D$7:$E$7,N$7))</f>
        <v>0</v>
      </c>
      <c r="O40" s="9">
        <f>IF($F40="s-curve",$D40+($E40-$D40)*$I$2/(1+EXP($I$3*(COUNT($I$7:O$7)+$I$4))),TREND($D40:$E40,$D$7:$E$7,O$7))</f>
        <v>0</v>
      </c>
      <c r="P40" s="9">
        <f>IF($F40="s-curve",$D40+($E40-$D40)*$I$2/(1+EXP($I$3*(COUNT($I$7:P$7)+$I$4))),TREND($D40:$E40,$D$7:$E$7,P$7))</f>
        <v>0</v>
      </c>
      <c r="Q40" s="9">
        <f>IF($F40="s-curve",$D40+($E40-$D40)*$I$2/(1+EXP($I$3*(COUNT($I$7:Q$7)+$I$4))),TREND($D40:$E40,$D$7:$E$7,Q$7))</f>
        <v>0</v>
      </c>
      <c r="R40" s="9">
        <f>IF($F40="s-curve",$D40+($E40-$D40)*$I$2/(1+EXP($I$3*(COUNT($I$7:R$7)+$I$4))),TREND($D40:$E40,$D$7:$E$7,R$7))</f>
        <v>0</v>
      </c>
      <c r="S40" s="9">
        <f>IF($F40="s-curve",$D40+($E40-$D40)*$I$2/(1+EXP($I$3*(COUNT($I$7:S$7)+$I$4))),TREND($D40:$E40,$D$7:$E$7,S$7))</f>
        <v>0</v>
      </c>
      <c r="T40" s="9">
        <f>IF($F40="s-curve",$D40+($E40-$D40)*$I$2/(1+EXP($I$3*(COUNT($I$7:T$7)+$I$4))),TREND($D40:$E40,$D$7:$E$7,T$7))</f>
        <v>0</v>
      </c>
      <c r="U40" s="9">
        <f>IF($F40="s-curve",$D40+($E40-$D40)*$I$2/(1+EXP($I$3*(COUNT($I$7:U$7)+$I$4))),TREND($D40:$E40,$D$7:$E$7,U$7))</f>
        <v>0</v>
      </c>
      <c r="V40" s="9">
        <f>IF($F40="s-curve",$D40+($E40-$D40)*$I$2/(1+EXP($I$3*(COUNT($I$7:V$7)+$I$4))),TREND($D40:$E40,$D$7:$E$7,V$7))</f>
        <v>0</v>
      </c>
      <c r="W40" s="9">
        <f>IF($F40="s-curve",$D40+($E40-$D40)*$I$2/(1+EXP($I$3*(COUNT($I$7:W$7)+$I$4))),TREND($D40:$E40,$D$7:$E$7,W$7))</f>
        <v>0</v>
      </c>
      <c r="X40" s="9">
        <f>IF($F40="s-curve",$D40+($E40-$D40)*$I$2/(1+EXP($I$3*(COUNT($I$7:X$7)+$I$4))),TREND($D40:$E40,$D$7:$E$7,X$7))</f>
        <v>0</v>
      </c>
      <c r="Y40" s="9">
        <f>IF($F40="s-curve",$D40+($E40-$D40)*$I$2/(1+EXP($I$3*(COUNT($I$7:Y$7)+$I$4))),TREND($D40:$E40,$D$7:$E$7,Y$7))</f>
        <v>0</v>
      </c>
      <c r="Z40" s="9">
        <f>IF($F40="s-curve",$D40+($E40-$D40)*$I$2/(1+EXP($I$3*(COUNT($I$7:Z$7)+$I$4))),TREND($D40:$E40,$D$7:$E$7,Z$7))</f>
        <v>0</v>
      </c>
      <c r="AA40" s="9">
        <f>IF($F40="s-curve",$D40+($E40-$D40)*$I$2/(1+EXP($I$3*(COUNT($I$7:AA$7)+$I$4))),TREND($D40:$E40,$D$7:$E$7,AA$7))</f>
        <v>0</v>
      </c>
      <c r="AB40" s="9">
        <f>IF($F40="s-curve",$D40+($E40-$D40)*$I$2/(1+EXP($I$3*(COUNT($I$7:AB$7)+$I$4))),TREND($D40:$E40,$D$7:$E$7,AB$7))</f>
        <v>0</v>
      </c>
      <c r="AC40" s="9">
        <f>IF($F40="s-curve",$D40+($E40-$D40)*$I$2/(1+EXP($I$3*(COUNT($I$7:AC$7)+$I$4))),TREND($D40:$E40,$D$7:$E$7,AC$7))</f>
        <v>0</v>
      </c>
      <c r="AD40" s="9">
        <f>IF($F40="s-curve",$D40+($E40-$D40)*$I$2/(1+EXP($I$3*(COUNT($I$7:AD$7)+$I$4))),TREND($D40:$E40,$D$7:$E$7,AD$7))</f>
        <v>0</v>
      </c>
      <c r="AE40" s="9">
        <f>IF($F40="s-curve",$D40+($E40-$D40)*$I$2/(1+EXP($I$3*(COUNT($I$7:AE$7)+$I$4))),TREND($D40:$E40,$D$7:$E$7,AE$7))</f>
        <v>0</v>
      </c>
      <c r="AF40" s="9">
        <f>IF($F40="s-curve",$D40+($E40-$D40)*$I$2/(1+EXP($I$3*(COUNT($I$7:AF$7)+$I$4))),TREND($D40:$E40,$D$7:$E$7,AF$7))</f>
        <v>0</v>
      </c>
      <c r="AG40" s="9">
        <f>IF($F40="s-curve",$D40+($E40-$D40)*$I$2/(1+EXP($I$3*(COUNT($I$7:AG$7)+$I$4))),TREND($D40:$E40,$D$7:$E$7,AG$7))</f>
        <v>0</v>
      </c>
      <c r="AH40" s="9">
        <f>IF($F40="s-curve",$D40+($E40-$D40)*$I$2/(1+EXP($I$3*(COUNT($I$7:AH$7)+$I$4))),TREND($D40:$E40,$D$7:$E$7,AH$7))</f>
        <v>0</v>
      </c>
      <c r="AI40" s="9">
        <f>IF($F40="s-curve",$D40+($E40-$D40)*$I$2/(1+EXP($I$3*(COUNT($I$7:AI$7)+$I$4))),TREND($D40:$E40,$D$7:$E$7,AI$7))</f>
        <v>0</v>
      </c>
      <c r="AJ40" s="9">
        <f>IF($F40="s-curve",$D40+($E40-$D40)*$I$2/(1+EXP($I$3*(COUNT($I$7:AJ$7)+$I$4))),TREND($D40:$E40,$D$7:$E$7,AJ$7))</f>
        <v>0</v>
      </c>
      <c r="AK40" s="9">
        <f>IF($F40="s-curve",$D40+($E40-$D40)*$I$2/(1+EXP($I$3*(COUNT($I$7:AK$7)+$I$4))),TREND($D40:$E40,$D$7:$E$7,AK$7))</f>
        <v>0</v>
      </c>
      <c r="AL40" s="9">
        <f>IF($F40="s-curve",$D40+($E40-$D40)*$I$2/(1+EXP($I$3*(COUNT($I$7:AL$7)+$I$4))),TREND($D40:$E40,$D$7:$E$7,AL$7))</f>
        <v>0</v>
      </c>
      <c r="AM40" s="9">
        <f>IF($F40="s-curve",$D40+($E40-$D40)*$I$2/(1+EXP($I$3*(COUNT($I$7:AM$7)+$I$4))),TREND($D40:$E40,$D$7:$E$7,AM$7))</f>
        <v>0</v>
      </c>
      <c r="AN40" s="9">
        <f>IF($F40="s-curve",$D40+($E40-$D40)*$I$2/(1+EXP($I$3*(COUNT($I$7:AN$7)+$I$4))),TREND($D40:$E40,$D$7:$E$7,AN$7))</f>
        <v>0</v>
      </c>
      <c r="AO40" s="9">
        <f>IF($F40="s-curve",$D40+($E40-$D40)*$I$2/(1+EXP($I$3*(COUNT($I$7:AO$7)+$I$4))),TREND($D40:$E40,$D$7:$E$7,AO$7))</f>
        <v>0</v>
      </c>
      <c r="AP40" s="9">
        <f>IF($F40="s-curve",$D40+($E40-$D40)*$I$2/(1+EXP($I$3*(COUNT($I$7:AP$7)+$I$4))),TREND($D40:$E40,$D$7:$E$7,AP$7))</f>
        <v>0</v>
      </c>
    </row>
    <row r="41" spans="1:42" x14ac:dyDescent="0.25">
      <c r="A41" s="23"/>
      <c r="C41" s="9" t="s">
        <v>74</v>
      </c>
      <c r="D41" s="9">
        <v>0</v>
      </c>
      <c r="E41" s="9">
        <v>0</v>
      </c>
      <c r="F41" s="4" t="str">
        <f t="shared" ref="F41:F42" si="6">IF(D41=E41,"n/a",IF(OR(C41="battery electric vehicle",C41="natural gas vehicle",C41="plugin hybrid vehicle",C41="hydrogen vehicle"),"s-curve","linear"))</f>
        <v>n/a</v>
      </c>
      <c r="H41" s="22"/>
      <c r="I41" s="21">
        <f t="shared" si="5"/>
        <v>0</v>
      </c>
      <c r="J41" s="9">
        <f>IF($F41="s-curve",$D41+($E41-$D41)*$I$2/(1+EXP($I$3*(COUNT($I$7:J$7)+$I$4))),TREND($D41:$E41,$D$7:$E$7,J$7))</f>
        <v>0</v>
      </c>
      <c r="K41" s="9">
        <f>IF($F41="s-curve",$D41+($E41-$D41)*$I$2/(1+EXP($I$3*(COUNT($I$7:K$7)+$I$4))),TREND($D41:$E41,$D$7:$E$7,K$7))</f>
        <v>0</v>
      </c>
      <c r="L41" s="9">
        <f>IF($F41="s-curve",$D41+($E41-$D41)*$I$2/(1+EXP($I$3*(COUNT($I$7:L$7)+$I$4))),TREND($D41:$E41,$D$7:$E$7,L$7))</f>
        <v>0</v>
      </c>
      <c r="M41" s="9">
        <f>IF($F41="s-curve",$D41+($E41-$D41)*$I$2/(1+EXP($I$3*(COUNT($I$7:M$7)+$I$4))),TREND($D41:$E41,$D$7:$E$7,M$7))</f>
        <v>0</v>
      </c>
      <c r="N41" s="9">
        <f>IF($F41="s-curve",$D41+($E41-$D41)*$I$2/(1+EXP($I$3*(COUNT($I$7:N$7)+$I$4))),TREND($D41:$E41,$D$7:$E$7,N$7))</f>
        <v>0</v>
      </c>
      <c r="O41" s="9">
        <f>IF($F41="s-curve",$D41+($E41-$D41)*$I$2/(1+EXP($I$3*(COUNT($I$7:O$7)+$I$4))),TREND($D41:$E41,$D$7:$E$7,O$7))</f>
        <v>0</v>
      </c>
      <c r="P41" s="9">
        <f>IF($F41="s-curve",$D41+($E41-$D41)*$I$2/(1+EXP($I$3*(COUNT($I$7:P$7)+$I$4))),TREND($D41:$E41,$D$7:$E$7,P$7))</f>
        <v>0</v>
      </c>
      <c r="Q41" s="9">
        <f>IF($F41="s-curve",$D41+($E41-$D41)*$I$2/(1+EXP($I$3*(COUNT($I$7:Q$7)+$I$4))),TREND($D41:$E41,$D$7:$E$7,Q$7))</f>
        <v>0</v>
      </c>
      <c r="R41" s="9">
        <f>IF($F41="s-curve",$D41+($E41-$D41)*$I$2/(1+EXP($I$3*(COUNT($I$7:R$7)+$I$4))),TREND($D41:$E41,$D$7:$E$7,R$7))</f>
        <v>0</v>
      </c>
      <c r="S41" s="9">
        <f>IF($F41="s-curve",$D41+($E41-$D41)*$I$2/(1+EXP($I$3*(COUNT($I$7:S$7)+$I$4))),TREND($D41:$E41,$D$7:$E$7,S$7))</f>
        <v>0</v>
      </c>
      <c r="T41" s="9">
        <f>IF($F41="s-curve",$D41+($E41-$D41)*$I$2/(1+EXP($I$3*(COUNT($I$7:T$7)+$I$4))),TREND($D41:$E41,$D$7:$E$7,T$7))</f>
        <v>0</v>
      </c>
      <c r="U41" s="9">
        <f>IF($F41="s-curve",$D41+($E41-$D41)*$I$2/(1+EXP($I$3*(COUNT($I$7:U$7)+$I$4))),TREND($D41:$E41,$D$7:$E$7,U$7))</f>
        <v>0</v>
      </c>
      <c r="V41" s="9">
        <f>IF($F41="s-curve",$D41+($E41-$D41)*$I$2/(1+EXP($I$3*(COUNT($I$7:V$7)+$I$4))),TREND($D41:$E41,$D$7:$E$7,V$7))</f>
        <v>0</v>
      </c>
      <c r="W41" s="9">
        <f>IF($F41="s-curve",$D41+($E41-$D41)*$I$2/(1+EXP($I$3*(COUNT($I$7:W$7)+$I$4))),TREND($D41:$E41,$D$7:$E$7,W$7))</f>
        <v>0</v>
      </c>
      <c r="X41" s="9">
        <f>IF($F41="s-curve",$D41+($E41-$D41)*$I$2/(1+EXP($I$3*(COUNT($I$7:X$7)+$I$4))),TREND($D41:$E41,$D$7:$E$7,X$7))</f>
        <v>0</v>
      </c>
      <c r="Y41" s="9">
        <f>IF($F41="s-curve",$D41+($E41-$D41)*$I$2/(1+EXP($I$3*(COUNT($I$7:Y$7)+$I$4))),TREND($D41:$E41,$D$7:$E$7,Y$7))</f>
        <v>0</v>
      </c>
      <c r="Z41" s="9">
        <f>IF($F41="s-curve",$D41+($E41-$D41)*$I$2/(1+EXP($I$3*(COUNT($I$7:Z$7)+$I$4))),TREND($D41:$E41,$D$7:$E$7,Z$7))</f>
        <v>0</v>
      </c>
      <c r="AA41" s="9">
        <f>IF($F41="s-curve",$D41+($E41-$D41)*$I$2/(1+EXP($I$3*(COUNT($I$7:AA$7)+$I$4))),TREND($D41:$E41,$D$7:$E$7,AA$7))</f>
        <v>0</v>
      </c>
      <c r="AB41" s="9">
        <f>IF($F41="s-curve",$D41+($E41-$D41)*$I$2/(1+EXP($I$3*(COUNT($I$7:AB$7)+$I$4))),TREND($D41:$E41,$D$7:$E$7,AB$7))</f>
        <v>0</v>
      </c>
      <c r="AC41" s="9">
        <f>IF($F41="s-curve",$D41+($E41-$D41)*$I$2/(1+EXP($I$3*(COUNT($I$7:AC$7)+$I$4))),TREND($D41:$E41,$D$7:$E$7,AC$7))</f>
        <v>0</v>
      </c>
      <c r="AD41" s="9">
        <f>IF($F41="s-curve",$D41+($E41-$D41)*$I$2/(1+EXP($I$3*(COUNT($I$7:AD$7)+$I$4))),TREND($D41:$E41,$D$7:$E$7,AD$7))</f>
        <v>0</v>
      </c>
      <c r="AE41" s="9">
        <f>IF($F41="s-curve",$D41+($E41-$D41)*$I$2/(1+EXP($I$3*(COUNT($I$7:AE$7)+$I$4))),TREND($D41:$E41,$D$7:$E$7,AE$7))</f>
        <v>0</v>
      </c>
      <c r="AF41" s="9">
        <f>IF($F41="s-curve",$D41+($E41-$D41)*$I$2/(1+EXP($I$3*(COUNT($I$7:AF$7)+$I$4))),TREND($D41:$E41,$D$7:$E$7,AF$7))</f>
        <v>0</v>
      </c>
      <c r="AG41" s="9">
        <f>IF($F41="s-curve",$D41+($E41-$D41)*$I$2/(1+EXP($I$3*(COUNT($I$7:AG$7)+$I$4))),TREND($D41:$E41,$D$7:$E$7,AG$7))</f>
        <v>0</v>
      </c>
      <c r="AH41" s="9">
        <f>IF($F41="s-curve",$D41+($E41-$D41)*$I$2/(1+EXP($I$3*(COUNT($I$7:AH$7)+$I$4))),TREND($D41:$E41,$D$7:$E$7,AH$7))</f>
        <v>0</v>
      </c>
      <c r="AI41" s="9">
        <f>IF($F41="s-curve",$D41+($E41-$D41)*$I$2/(1+EXP($I$3*(COUNT($I$7:AI$7)+$I$4))),TREND($D41:$E41,$D$7:$E$7,AI$7))</f>
        <v>0</v>
      </c>
      <c r="AJ41" s="9">
        <f>IF($F41="s-curve",$D41+($E41-$D41)*$I$2/(1+EXP($I$3*(COUNT($I$7:AJ$7)+$I$4))),TREND($D41:$E41,$D$7:$E$7,AJ$7))</f>
        <v>0</v>
      </c>
      <c r="AK41" s="9">
        <f>IF($F41="s-curve",$D41+($E41-$D41)*$I$2/(1+EXP($I$3*(COUNT($I$7:AK$7)+$I$4))),TREND($D41:$E41,$D$7:$E$7,AK$7))</f>
        <v>0</v>
      </c>
      <c r="AL41" s="9">
        <f>IF($F41="s-curve",$D41+($E41-$D41)*$I$2/(1+EXP($I$3*(COUNT($I$7:AL$7)+$I$4))),TREND($D41:$E41,$D$7:$E$7,AL$7))</f>
        <v>0</v>
      </c>
      <c r="AM41" s="9">
        <f>IF($F41="s-curve",$D41+($E41-$D41)*$I$2/(1+EXP($I$3*(COUNT($I$7:AM$7)+$I$4))),TREND($D41:$E41,$D$7:$E$7,AM$7))</f>
        <v>0</v>
      </c>
      <c r="AN41" s="9">
        <f>IF($F41="s-curve",$D41+($E41-$D41)*$I$2/(1+EXP($I$3*(COUNT($I$7:AN$7)+$I$4))),TREND($D41:$E41,$D$7:$E$7,AN$7))</f>
        <v>0</v>
      </c>
      <c r="AO41" s="9">
        <f>IF($F41="s-curve",$D41+($E41-$D41)*$I$2/(1+EXP($I$3*(COUNT($I$7:AO$7)+$I$4))),TREND($D41:$E41,$D$7:$E$7,AO$7))</f>
        <v>0</v>
      </c>
      <c r="AP41" s="9">
        <f>IF($F41="s-curve",$D41+($E41-$D41)*$I$2/(1+EXP($I$3*(COUNT($I$7:AP$7)+$I$4))),TREND($D41:$E41,$D$7:$E$7,AP$7))</f>
        <v>0</v>
      </c>
    </row>
    <row r="42" spans="1:42" ht="15.75" thickBot="1" x14ac:dyDescent="0.3">
      <c r="A42" s="24"/>
      <c r="B42" s="24"/>
      <c r="C42" s="24" t="s">
        <v>75</v>
      </c>
      <c r="D42" s="24">
        <v>0</v>
      </c>
      <c r="E42" s="24">
        <v>0</v>
      </c>
      <c r="F42" s="5" t="str">
        <f t="shared" si="6"/>
        <v>n/a</v>
      </c>
      <c r="H42" s="22"/>
      <c r="I42" s="21">
        <f t="shared" si="5"/>
        <v>0</v>
      </c>
      <c r="J42" s="9">
        <f>IF($F42="s-curve",$D42+($E42-$D42)*$I$2/(1+EXP($I$3*(COUNT($I$7:J$7)+$I$4))),TREND($D42:$E42,$D$7:$E$7,J$7))</f>
        <v>0</v>
      </c>
      <c r="K42" s="9">
        <f>IF($F42="s-curve",$D42+($E42-$D42)*$I$2/(1+EXP($I$3*(COUNT($I$7:K$7)+$I$4))),TREND($D42:$E42,$D$7:$E$7,K$7))</f>
        <v>0</v>
      </c>
      <c r="L42" s="9">
        <f>IF($F42="s-curve",$D42+($E42-$D42)*$I$2/(1+EXP($I$3*(COUNT($I$7:L$7)+$I$4))),TREND($D42:$E42,$D$7:$E$7,L$7))</f>
        <v>0</v>
      </c>
      <c r="M42" s="9">
        <f>IF($F42="s-curve",$D42+($E42-$D42)*$I$2/(1+EXP($I$3*(COUNT($I$7:M$7)+$I$4))),TREND($D42:$E42,$D$7:$E$7,M$7))</f>
        <v>0</v>
      </c>
      <c r="N42" s="9">
        <f>IF($F42="s-curve",$D42+($E42-$D42)*$I$2/(1+EXP($I$3*(COUNT($I$7:N$7)+$I$4))),TREND($D42:$E42,$D$7:$E$7,N$7))</f>
        <v>0</v>
      </c>
      <c r="O42" s="9">
        <f>IF($F42="s-curve",$D42+($E42-$D42)*$I$2/(1+EXP($I$3*(COUNT($I$7:O$7)+$I$4))),TREND($D42:$E42,$D$7:$E$7,O$7))</f>
        <v>0</v>
      </c>
      <c r="P42" s="9">
        <f>IF($F42="s-curve",$D42+($E42-$D42)*$I$2/(1+EXP($I$3*(COUNT($I$7:P$7)+$I$4))),TREND($D42:$E42,$D$7:$E$7,P$7))</f>
        <v>0</v>
      </c>
      <c r="Q42" s="9">
        <f>IF($F42="s-curve",$D42+($E42-$D42)*$I$2/(1+EXP($I$3*(COUNT($I$7:Q$7)+$I$4))),TREND($D42:$E42,$D$7:$E$7,Q$7))</f>
        <v>0</v>
      </c>
      <c r="R42" s="9">
        <f>IF($F42="s-curve",$D42+($E42-$D42)*$I$2/(1+EXP($I$3*(COUNT($I$7:R$7)+$I$4))),TREND($D42:$E42,$D$7:$E$7,R$7))</f>
        <v>0</v>
      </c>
      <c r="S42" s="9">
        <f>IF($F42="s-curve",$D42+($E42-$D42)*$I$2/(1+EXP($I$3*(COUNT($I$7:S$7)+$I$4))),TREND($D42:$E42,$D$7:$E$7,S$7))</f>
        <v>0</v>
      </c>
      <c r="T42" s="9">
        <f>IF($F42="s-curve",$D42+($E42-$D42)*$I$2/(1+EXP($I$3*(COUNT($I$7:T$7)+$I$4))),TREND($D42:$E42,$D$7:$E$7,T$7))</f>
        <v>0</v>
      </c>
      <c r="U42" s="9">
        <f>IF($F42="s-curve",$D42+($E42-$D42)*$I$2/(1+EXP($I$3*(COUNT($I$7:U$7)+$I$4))),TREND($D42:$E42,$D$7:$E$7,U$7))</f>
        <v>0</v>
      </c>
      <c r="V42" s="9">
        <f>IF($F42="s-curve",$D42+($E42-$D42)*$I$2/(1+EXP($I$3*(COUNT($I$7:V$7)+$I$4))),TREND($D42:$E42,$D$7:$E$7,V$7))</f>
        <v>0</v>
      </c>
      <c r="W42" s="9">
        <f>IF($F42="s-curve",$D42+($E42-$D42)*$I$2/(1+EXP($I$3*(COUNT($I$7:W$7)+$I$4))),TREND($D42:$E42,$D$7:$E$7,W$7))</f>
        <v>0</v>
      </c>
      <c r="X42" s="9">
        <f>IF($F42="s-curve",$D42+($E42-$D42)*$I$2/(1+EXP($I$3*(COUNT($I$7:X$7)+$I$4))),TREND($D42:$E42,$D$7:$E$7,X$7))</f>
        <v>0</v>
      </c>
      <c r="Y42" s="9">
        <f>IF($F42="s-curve",$D42+($E42-$D42)*$I$2/(1+EXP($I$3*(COUNT($I$7:Y$7)+$I$4))),TREND($D42:$E42,$D$7:$E$7,Y$7))</f>
        <v>0</v>
      </c>
      <c r="Z42" s="9">
        <f>IF($F42="s-curve",$D42+($E42-$D42)*$I$2/(1+EXP($I$3*(COUNT($I$7:Z$7)+$I$4))),TREND($D42:$E42,$D$7:$E$7,Z$7))</f>
        <v>0</v>
      </c>
      <c r="AA42" s="9">
        <f>IF($F42="s-curve",$D42+($E42-$D42)*$I$2/(1+EXP($I$3*(COUNT($I$7:AA$7)+$I$4))),TREND($D42:$E42,$D$7:$E$7,AA$7))</f>
        <v>0</v>
      </c>
      <c r="AB42" s="9">
        <f>IF($F42="s-curve",$D42+($E42-$D42)*$I$2/(1+EXP($I$3*(COUNT($I$7:AB$7)+$I$4))),TREND($D42:$E42,$D$7:$E$7,AB$7))</f>
        <v>0</v>
      </c>
      <c r="AC42" s="9">
        <f>IF($F42="s-curve",$D42+($E42-$D42)*$I$2/(1+EXP($I$3*(COUNT($I$7:AC$7)+$I$4))),TREND($D42:$E42,$D$7:$E$7,AC$7))</f>
        <v>0</v>
      </c>
      <c r="AD42" s="9">
        <f>IF($F42="s-curve",$D42+($E42-$D42)*$I$2/(1+EXP($I$3*(COUNT($I$7:AD$7)+$I$4))),TREND($D42:$E42,$D$7:$E$7,AD$7))</f>
        <v>0</v>
      </c>
      <c r="AE42" s="9">
        <f>IF($F42="s-curve",$D42+($E42-$D42)*$I$2/(1+EXP($I$3*(COUNT($I$7:AE$7)+$I$4))),TREND($D42:$E42,$D$7:$E$7,AE$7))</f>
        <v>0</v>
      </c>
      <c r="AF42" s="9">
        <f>IF($F42="s-curve",$D42+($E42-$D42)*$I$2/(1+EXP($I$3*(COUNT($I$7:AF$7)+$I$4))),TREND($D42:$E42,$D$7:$E$7,AF$7))</f>
        <v>0</v>
      </c>
      <c r="AG42" s="9">
        <f>IF($F42="s-curve",$D42+($E42-$D42)*$I$2/(1+EXP($I$3*(COUNT($I$7:AG$7)+$I$4))),TREND($D42:$E42,$D$7:$E$7,AG$7))</f>
        <v>0</v>
      </c>
      <c r="AH42" s="9">
        <f>IF($F42="s-curve",$D42+($E42-$D42)*$I$2/(1+EXP($I$3*(COUNT($I$7:AH$7)+$I$4))),TREND($D42:$E42,$D$7:$E$7,AH$7))</f>
        <v>0</v>
      </c>
      <c r="AI42" s="9">
        <f>IF($F42="s-curve",$D42+($E42-$D42)*$I$2/(1+EXP($I$3*(COUNT($I$7:AI$7)+$I$4))),TREND($D42:$E42,$D$7:$E$7,AI$7))</f>
        <v>0</v>
      </c>
      <c r="AJ42" s="9">
        <f>IF($F42="s-curve",$D42+($E42-$D42)*$I$2/(1+EXP($I$3*(COUNT($I$7:AJ$7)+$I$4))),TREND($D42:$E42,$D$7:$E$7,AJ$7))</f>
        <v>0</v>
      </c>
      <c r="AK42" s="9">
        <f>IF($F42="s-curve",$D42+($E42-$D42)*$I$2/(1+EXP($I$3*(COUNT($I$7:AK$7)+$I$4))),TREND($D42:$E42,$D$7:$E$7,AK$7))</f>
        <v>0</v>
      </c>
      <c r="AL42" s="9">
        <f>IF($F42="s-curve",$D42+($E42-$D42)*$I$2/(1+EXP($I$3*(COUNT($I$7:AL$7)+$I$4))),TREND($D42:$E42,$D$7:$E$7,AL$7))</f>
        <v>0</v>
      </c>
      <c r="AM42" s="9">
        <f>IF($F42="s-curve",$D42+($E42-$D42)*$I$2/(1+EXP($I$3*(COUNT($I$7:AM$7)+$I$4))),TREND($D42:$E42,$D$7:$E$7,AM$7))</f>
        <v>0</v>
      </c>
      <c r="AN42" s="9">
        <f>IF($F42="s-curve",$D42+($E42-$D42)*$I$2/(1+EXP($I$3*(COUNT($I$7:AN$7)+$I$4))),TREND($D42:$E42,$D$7:$E$7,AN$7))</f>
        <v>0</v>
      </c>
      <c r="AO42" s="9">
        <f>IF($F42="s-curve",$D42+($E42-$D42)*$I$2/(1+EXP($I$3*(COUNT($I$7:AO$7)+$I$4))),TREND($D42:$E42,$D$7:$E$7,AO$7))</f>
        <v>0</v>
      </c>
      <c r="AP42" s="9">
        <f>IF($F42="s-curve",$D42+($E42-$D42)*$I$2/(1+EXP($I$3*(COUNT($I$7:AP$7)+$I$4))),TREND($D42:$E42,$D$7:$E$7,AP$7))</f>
        <v>0</v>
      </c>
    </row>
    <row r="43" spans="1:42" x14ac:dyDescent="0.25">
      <c r="A43" s="23" t="s">
        <v>15</v>
      </c>
      <c r="B43" s="9" t="s">
        <v>19</v>
      </c>
      <c r="C43" s="9" t="s">
        <v>2</v>
      </c>
      <c r="D43" s="9">
        <v>0</v>
      </c>
      <c r="E43" s="9">
        <v>0</v>
      </c>
      <c r="F43" s="4" t="str">
        <f t="shared" si="1"/>
        <v>n/a</v>
      </c>
      <c r="H43" s="22"/>
      <c r="I43" s="21">
        <f t="shared" si="5"/>
        <v>0</v>
      </c>
      <c r="J43" s="9">
        <f>IF($F43="s-curve",$D43+($E43-$D43)*$I$2/(1+EXP($I$3*(COUNT($I$7:J$7)+$I$4))),TREND($D43:$E43,$D$7:$E$7,J$7))</f>
        <v>0</v>
      </c>
      <c r="K43" s="9">
        <f>IF($F43="s-curve",$D43+($E43-$D43)*$I$2/(1+EXP($I$3*(COUNT($I$7:K$7)+$I$4))),TREND($D43:$E43,$D$7:$E$7,K$7))</f>
        <v>0</v>
      </c>
      <c r="L43" s="9">
        <f>IF($F43="s-curve",$D43+($E43-$D43)*$I$2/(1+EXP($I$3*(COUNT($I$7:L$7)+$I$4))),TREND($D43:$E43,$D$7:$E$7,L$7))</f>
        <v>0</v>
      </c>
      <c r="M43" s="9">
        <f>IF($F43="s-curve",$D43+($E43-$D43)*$I$2/(1+EXP($I$3*(COUNT($I$7:M$7)+$I$4))),TREND($D43:$E43,$D$7:$E$7,M$7))</f>
        <v>0</v>
      </c>
      <c r="N43" s="9">
        <f>IF($F43="s-curve",$D43+($E43-$D43)*$I$2/(1+EXP($I$3*(COUNT($I$7:N$7)+$I$4))),TREND($D43:$E43,$D$7:$E$7,N$7))</f>
        <v>0</v>
      </c>
      <c r="O43" s="9">
        <f>IF($F43="s-curve",$D43+($E43-$D43)*$I$2/(1+EXP($I$3*(COUNT($I$7:O$7)+$I$4))),TREND($D43:$E43,$D$7:$E$7,O$7))</f>
        <v>0</v>
      </c>
      <c r="P43" s="9">
        <f>IF($F43="s-curve",$D43+($E43-$D43)*$I$2/(1+EXP($I$3*(COUNT($I$7:P$7)+$I$4))),TREND($D43:$E43,$D$7:$E$7,P$7))</f>
        <v>0</v>
      </c>
      <c r="Q43" s="9">
        <f>IF($F43="s-curve",$D43+($E43-$D43)*$I$2/(1+EXP($I$3*(COUNT($I$7:Q$7)+$I$4))),TREND($D43:$E43,$D$7:$E$7,Q$7))</f>
        <v>0</v>
      </c>
      <c r="R43" s="9">
        <f>IF($F43="s-curve",$D43+($E43-$D43)*$I$2/(1+EXP($I$3*(COUNT($I$7:R$7)+$I$4))),TREND($D43:$E43,$D$7:$E$7,R$7))</f>
        <v>0</v>
      </c>
      <c r="S43" s="9">
        <f>IF($F43="s-curve",$D43+($E43-$D43)*$I$2/(1+EXP($I$3*(COUNT($I$7:S$7)+$I$4))),TREND($D43:$E43,$D$7:$E$7,S$7))</f>
        <v>0</v>
      </c>
      <c r="T43" s="9">
        <f>IF($F43="s-curve",$D43+($E43-$D43)*$I$2/(1+EXP($I$3*(COUNT($I$7:T$7)+$I$4))),TREND($D43:$E43,$D$7:$E$7,T$7))</f>
        <v>0</v>
      </c>
      <c r="U43" s="9">
        <f>IF($F43="s-curve",$D43+($E43-$D43)*$I$2/(1+EXP($I$3*(COUNT($I$7:U$7)+$I$4))),TREND($D43:$E43,$D$7:$E$7,U$7))</f>
        <v>0</v>
      </c>
      <c r="V43" s="9">
        <f>IF($F43="s-curve",$D43+($E43-$D43)*$I$2/(1+EXP($I$3*(COUNT($I$7:V$7)+$I$4))),TREND($D43:$E43,$D$7:$E$7,V$7))</f>
        <v>0</v>
      </c>
      <c r="W43" s="9">
        <f>IF($F43="s-curve",$D43+($E43-$D43)*$I$2/(1+EXP($I$3*(COUNT($I$7:W$7)+$I$4))),TREND($D43:$E43,$D$7:$E$7,W$7))</f>
        <v>0</v>
      </c>
      <c r="X43" s="9">
        <f>IF($F43="s-curve",$D43+($E43-$D43)*$I$2/(1+EXP($I$3*(COUNT($I$7:X$7)+$I$4))),TREND($D43:$E43,$D$7:$E$7,X$7))</f>
        <v>0</v>
      </c>
      <c r="Y43" s="9">
        <f>IF($F43="s-curve",$D43+($E43-$D43)*$I$2/(1+EXP($I$3*(COUNT($I$7:Y$7)+$I$4))),TREND($D43:$E43,$D$7:$E$7,Y$7))</f>
        <v>0</v>
      </c>
      <c r="Z43" s="9">
        <f>IF($F43="s-curve",$D43+($E43-$D43)*$I$2/(1+EXP($I$3*(COUNT($I$7:Z$7)+$I$4))),TREND($D43:$E43,$D$7:$E$7,Z$7))</f>
        <v>0</v>
      </c>
      <c r="AA43" s="9">
        <f>IF($F43="s-curve",$D43+($E43-$D43)*$I$2/(1+EXP($I$3*(COUNT($I$7:AA$7)+$I$4))),TREND($D43:$E43,$D$7:$E$7,AA$7))</f>
        <v>0</v>
      </c>
      <c r="AB43" s="9">
        <f>IF($F43="s-curve",$D43+($E43-$D43)*$I$2/(1+EXP($I$3*(COUNT($I$7:AB$7)+$I$4))),TREND($D43:$E43,$D$7:$E$7,AB$7))</f>
        <v>0</v>
      </c>
      <c r="AC43" s="9">
        <f>IF($F43="s-curve",$D43+($E43-$D43)*$I$2/(1+EXP($I$3*(COUNT($I$7:AC$7)+$I$4))),TREND($D43:$E43,$D$7:$E$7,AC$7))</f>
        <v>0</v>
      </c>
      <c r="AD43" s="9">
        <f>IF($F43="s-curve",$D43+($E43-$D43)*$I$2/(1+EXP($I$3*(COUNT($I$7:AD$7)+$I$4))),TREND($D43:$E43,$D$7:$E$7,AD$7))</f>
        <v>0</v>
      </c>
      <c r="AE43" s="9">
        <f>IF($F43="s-curve",$D43+($E43-$D43)*$I$2/(1+EXP($I$3*(COUNT($I$7:AE$7)+$I$4))),TREND($D43:$E43,$D$7:$E$7,AE$7))</f>
        <v>0</v>
      </c>
      <c r="AF43" s="9">
        <f>IF($F43="s-curve",$D43+($E43-$D43)*$I$2/(1+EXP($I$3*(COUNT($I$7:AF$7)+$I$4))),TREND($D43:$E43,$D$7:$E$7,AF$7))</f>
        <v>0</v>
      </c>
      <c r="AG43" s="9">
        <f>IF($F43="s-curve",$D43+($E43-$D43)*$I$2/(1+EXP($I$3*(COUNT($I$7:AG$7)+$I$4))),TREND($D43:$E43,$D$7:$E$7,AG$7))</f>
        <v>0</v>
      </c>
      <c r="AH43" s="9">
        <f>IF($F43="s-curve",$D43+($E43-$D43)*$I$2/(1+EXP($I$3*(COUNT($I$7:AH$7)+$I$4))),TREND($D43:$E43,$D$7:$E$7,AH$7))</f>
        <v>0</v>
      </c>
      <c r="AI43" s="9">
        <f>IF($F43="s-curve",$D43+($E43-$D43)*$I$2/(1+EXP($I$3*(COUNT($I$7:AI$7)+$I$4))),TREND($D43:$E43,$D$7:$E$7,AI$7))</f>
        <v>0</v>
      </c>
      <c r="AJ43" s="9">
        <f>IF($F43="s-curve",$D43+($E43-$D43)*$I$2/(1+EXP($I$3*(COUNT($I$7:AJ$7)+$I$4))),TREND($D43:$E43,$D$7:$E$7,AJ$7))</f>
        <v>0</v>
      </c>
      <c r="AK43" s="9">
        <f>IF($F43="s-curve",$D43+($E43-$D43)*$I$2/(1+EXP($I$3*(COUNT($I$7:AK$7)+$I$4))),TREND($D43:$E43,$D$7:$E$7,AK$7))</f>
        <v>0</v>
      </c>
      <c r="AL43" s="9">
        <f>IF($F43="s-curve",$D43+($E43-$D43)*$I$2/(1+EXP($I$3*(COUNT($I$7:AL$7)+$I$4))),TREND($D43:$E43,$D$7:$E$7,AL$7))</f>
        <v>0</v>
      </c>
      <c r="AM43" s="9">
        <f>IF($F43="s-curve",$D43+($E43-$D43)*$I$2/(1+EXP($I$3*(COUNT($I$7:AM$7)+$I$4))),TREND($D43:$E43,$D$7:$E$7,AM$7))</f>
        <v>0</v>
      </c>
      <c r="AN43" s="9">
        <f>IF($F43="s-curve",$D43+($E43-$D43)*$I$2/(1+EXP($I$3*(COUNT($I$7:AN$7)+$I$4))),TREND($D43:$E43,$D$7:$E$7,AN$7))</f>
        <v>0</v>
      </c>
      <c r="AO43" s="9">
        <f>IF($F43="s-curve",$D43+($E43-$D43)*$I$2/(1+EXP($I$3*(COUNT($I$7:AO$7)+$I$4))),TREND($D43:$E43,$D$7:$E$7,AO$7))</f>
        <v>0</v>
      </c>
      <c r="AP43" s="9">
        <f>IF($F43="s-curve",$D43+($E43-$D43)*$I$2/(1+EXP($I$3*(COUNT($I$7:AP$7)+$I$4))),TREND($D43:$E43,$D$7:$E$7,AP$7))</f>
        <v>0</v>
      </c>
    </row>
    <row r="44" spans="1:42" x14ac:dyDescent="0.25">
      <c r="C44" s="9" t="s">
        <v>3</v>
      </c>
      <c r="D44" s="9">
        <v>0</v>
      </c>
      <c r="E44" s="9">
        <v>0</v>
      </c>
      <c r="F44" s="4" t="str">
        <f t="shared" si="1"/>
        <v>n/a</v>
      </c>
      <c r="H44" s="22"/>
      <c r="I44" s="21">
        <f t="shared" si="5"/>
        <v>0</v>
      </c>
      <c r="J44" s="9">
        <f>IF($F44="s-curve",$D44+($E44-$D44)*$I$2/(1+EXP($I$3*(COUNT($I$7:J$7)+$I$4))),TREND($D44:$E44,$D$7:$E$7,J$7))</f>
        <v>0</v>
      </c>
      <c r="K44" s="9">
        <f>IF($F44="s-curve",$D44+($E44-$D44)*$I$2/(1+EXP($I$3*(COUNT($I$7:K$7)+$I$4))),TREND($D44:$E44,$D$7:$E$7,K$7))</f>
        <v>0</v>
      </c>
      <c r="L44" s="9">
        <f>IF($F44="s-curve",$D44+($E44-$D44)*$I$2/(1+EXP($I$3*(COUNT($I$7:L$7)+$I$4))),TREND($D44:$E44,$D$7:$E$7,L$7))</f>
        <v>0</v>
      </c>
      <c r="M44" s="9">
        <f>IF($F44="s-curve",$D44+($E44-$D44)*$I$2/(1+EXP($I$3*(COUNT($I$7:M$7)+$I$4))),TREND($D44:$E44,$D$7:$E$7,M$7))</f>
        <v>0</v>
      </c>
      <c r="N44" s="9">
        <f>IF($F44="s-curve",$D44+($E44-$D44)*$I$2/(1+EXP($I$3*(COUNT($I$7:N$7)+$I$4))),TREND($D44:$E44,$D$7:$E$7,N$7))</f>
        <v>0</v>
      </c>
      <c r="O44" s="9">
        <f>IF($F44="s-curve",$D44+($E44-$D44)*$I$2/(1+EXP($I$3*(COUNT($I$7:O$7)+$I$4))),TREND($D44:$E44,$D$7:$E$7,O$7))</f>
        <v>0</v>
      </c>
      <c r="P44" s="9">
        <f>IF($F44="s-curve",$D44+($E44-$D44)*$I$2/(1+EXP($I$3*(COUNT($I$7:P$7)+$I$4))),TREND($D44:$E44,$D$7:$E$7,P$7))</f>
        <v>0</v>
      </c>
      <c r="Q44" s="9">
        <f>IF($F44="s-curve",$D44+($E44-$D44)*$I$2/(1+EXP($I$3*(COUNT($I$7:Q$7)+$I$4))),TREND($D44:$E44,$D$7:$E$7,Q$7))</f>
        <v>0</v>
      </c>
      <c r="R44" s="9">
        <f>IF($F44="s-curve",$D44+($E44-$D44)*$I$2/(1+EXP($I$3*(COUNT($I$7:R$7)+$I$4))),TREND($D44:$E44,$D$7:$E$7,R$7))</f>
        <v>0</v>
      </c>
      <c r="S44" s="9">
        <f>IF($F44="s-curve",$D44+($E44-$D44)*$I$2/(1+EXP($I$3*(COUNT($I$7:S$7)+$I$4))),TREND($D44:$E44,$D$7:$E$7,S$7))</f>
        <v>0</v>
      </c>
      <c r="T44" s="9">
        <f>IF($F44="s-curve",$D44+($E44-$D44)*$I$2/(1+EXP($I$3*(COUNT($I$7:T$7)+$I$4))),TREND($D44:$E44,$D$7:$E$7,T$7))</f>
        <v>0</v>
      </c>
      <c r="U44" s="9">
        <f>IF($F44="s-curve",$D44+($E44-$D44)*$I$2/(1+EXP($I$3*(COUNT($I$7:U$7)+$I$4))),TREND($D44:$E44,$D$7:$E$7,U$7))</f>
        <v>0</v>
      </c>
      <c r="V44" s="9">
        <f>IF($F44="s-curve",$D44+($E44-$D44)*$I$2/(1+EXP($I$3*(COUNT($I$7:V$7)+$I$4))),TREND($D44:$E44,$D$7:$E$7,V$7))</f>
        <v>0</v>
      </c>
      <c r="W44" s="9">
        <f>IF($F44="s-curve",$D44+($E44-$D44)*$I$2/(1+EXP($I$3*(COUNT($I$7:W$7)+$I$4))),TREND($D44:$E44,$D$7:$E$7,W$7))</f>
        <v>0</v>
      </c>
      <c r="X44" s="9">
        <f>IF($F44="s-curve",$D44+($E44-$D44)*$I$2/(1+EXP($I$3*(COUNT($I$7:X$7)+$I$4))),TREND($D44:$E44,$D$7:$E$7,X$7))</f>
        <v>0</v>
      </c>
      <c r="Y44" s="9">
        <f>IF($F44="s-curve",$D44+($E44-$D44)*$I$2/(1+EXP($I$3*(COUNT($I$7:Y$7)+$I$4))),TREND($D44:$E44,$D$7:$E$7,Y$7))</f>
        <v>0</v>
      </c>
      <c r="Z44" s="9">
        <f>IF($F44="s-curve",$D44+($E44-$D44)*$I$2/(1+EXP($I$3*(COUNT($I$7:Z$7)+$I$4))),TREND($D44:$E44,$D$7:$E$7,Z$7))</f>
        <v>0</v>
      </c>
      <c r="AA44" s="9">
        <f>IF($F44="s-curve",$D44+($E44-$D44)*$I$2/(1+EXP($I$3*(COUNT($I$7:AA$7)+$I$4))),TREND($D44:$E44,$D$7:$E$7,AA$7))</f>
        <v>0</v>
      </c>
      <c r="AB44" s="9">
        <f>IF($F44="s-curve",$D44+($E44-$D44)*$I$2/(1+EXP($I$3*(COUNT($I$7:AB$7)+$I$4))),TREND($D44:$E44,$D$7:$E$7,AB$7))</f>
        <v>0</v>
      </c>
      <c r="AC44" s="9">
        <f>IF($F44="s-curve",$D44+($E44-$D44)*$I$2/(1+EXP($I$3*(COUNT($I$7:AC$7)+$I$4))),TREND($D44:$E44,$D$7:$E$7,AC$7))</f>
        <v>0</v>
      </c>
      <c r="AD44" s="9">
        <f>IF($F44="s-curve",$D44+($E44-$D44)*$I$2/(1+EXP($I$3*(COUNT($I$7:AD$7)+$I$4))),TREND($D44:$E44,$D$7:$E$7,AD$7))</f>
        <v>0</v>
      </c>
      <c r="AE44" s="9">
        <f>IF($F44="s-curve",$D44+($E44-$D44)*$I$2/(1+EXP($I$3*(COUNT($I$7:AE$7)+$I$4))),TREND($D44:$E44,$D$7:$E$7,AE$7))</f>
        <v>0</v>
      </c>
      <c r="AF44" s="9">
        <f>IF($F44="s-curve",$D44+($E44-$D44)*$I$2/(1+EXP($I$3*(COUNT($I$7:AF$7)+$I$4))),TREND($D44:$E44,$D$7:$E$7,AF$7))</f>
        <v>0</v>
      </c>
      <c r="AG44" s="9">
        <f>IF($F44="s-curve",$D44+($E44-$D44)*$I$2/(1+EXP($I$3*(COUNT($I$7:AG$7)+$I$4))),TREND($D44:$E44,$D$7:$E$7,AG$7))</f>
        <v>0</v>
      </c>
      <c r="AH44" s="9">
        <f>IF($F44="s-curve",$D44+($E44-$D44)*$I$2/(1+EXP($I$3*(COUNT($I$7:AH$7)+$I$4))),TREND($D44:$E44,$D$7:$E$7,AH$7))</f>
        <v>0</v>
      </c>
      <c r="AI44" s="9">
        <f>IF($F44="s-curve",$D44+($E44-$D44)*$I$2/(1+EXP($I$3*(COUNT($I$7:AI$7)+$I$4))),TREND($D44:$E44,$D$7:$E$7,AI$7))</f>
        <v>0</v>
      </c>
      <c r="AJ44" s="9">
        <f>IF($F44="s-curve",$D44+($E44-$D44)*$I$2/(1+EXP($I$3*(COUNT($I$7:AJ$7)+$I$4))),TREND($D44:$E44,$D$7:$E$7,AJ$7))</f>
        <v>0</v>
      </c>
      <c r="AK44" s="9">
        <f>IF($F44="s-curve",$D44+($E44-$D44)*$I$2/(1+EXP($I$3*(COUNT($I$7:AK$7)+$I$4))),TREND($D44:$E44,$D$7:$E$7,AK$7))</f>
        <v>0</v>
      </c>
      <c r="AL44" s="9">
        <f>IF($F44="s-curve",$D44+($E44-$D44)*$I$2/(1+EXP($I$3*(COUNT($I$7:AL$7)+$I$4))),TREND($D44:$E44,$D$7:$E$7,AL$7))</f>
        <v>0</v>
      </c>
      <c r="AM44" s="9">
        <f>IF($F44="s-curve",$D44+($E44-$D44)*$I$2/(1+EXP($I$3*(COUNT($I$7:AM$7)+$I$4))),TREND($D44:$E44,$D$7:$E$7,AM$7))</f>
        <v>0</v>
      </c>
      <c r="AN44" s="9">
        <f>IF($F44="s-curve",$D44+($E44-$D44)*$I$2/(1+EXP($I$3*(COUNT($I$7:AN$7)+$I$4))),TREND($D44:$E44,$D$7:$E$7,AN$7))</f>
        <v>0</v>
      </c>
      <c r="AO44" s="9">
        <f>IF($F44="s-curve",$D44+($E44-$D44)*$I$2/(1+EXP($I$3*(COUNT($I$7:AO$7)+$I$4))),TREND($D44:$E44,$D$7:$E$7,AO$7))</f>
        <v>0</v>
      </c>
      <c r="AP44" s="9">
        <f>IF($F44="s-curve",$D44+($E44-$D44)*$I$2/(1+EXP($I$3*(COUNT($I$7:AP$7)+$I$4))),TREND($D44:$E44,$D$7:$E$7,AP$7))</f>
        <v>0</v>
      </c>
    </row>
    <row r="45" spans="1:42" x14ac:dyDescent="0.25">
      <c r="C45" s="9" t="s">
        <v>4</v>
      </c>
      <c r="D45" s="9">
        <v>0</v>
      </c>
      <c r="E45" s="9">
        <v>0</v>
      </c>
      <c r="F45" s="4" t="str">
        <f t="shared" si="1"/>
        <v>n/a</v>
      </c>
      <c r="H45" s="22"/>
      <c r="I45" s="21">
        <f t="shared" si="5"/>
        <v>0</v>
      </c>
      <c r="J45" s="9">
        <f>IF($F45="s-curve",$D45+($E45-$D45)*$I$2/(1+EXP($I$3*(COUNT($I$7:J$7)+$I$4))),TREND($D45:$E45,$D$7:$E$7,J$7))</f>
        <v>0</v>
      </c>
      <c r="K45" s="9">
        <f>IF($F45="s-curve",$D45+($E45-$D45)*$I$2/(1+EXP($I$3*(COUNT($I$7:K$7)+$I$4))),TREND($D45:$E45,$D$7:$E$7,K$7))</f>
        <v>0</v>
      </c>
      <c r="L45" s="9">
        <f>IF($F45="s-curve",$D45+($E45-$D45)*$I$2/(1+EXP($I$3*(COUNT($I$7:L$7)+$I$4))),TREND($D45:$E45,$D$7:$E$7,L$7))</f>
        <v>0</v>
      </c>
      <c r="M45" s="9">
        <f>IF($F45="s-curve",$D45+($E45-$D45)*$I$2/(1+EXP($I$3*(COUNT($I$7:M$7)+$I$4))),TREND($D45:$E45,$D$7:$E$7,M$7))</f>
        <v>0</v>
      </c>
      <c r="N45" s="9">
        <f>IF($F45="s-curve",$D45+($E45-$D45)*$I$2/(1+EXP($I$3*(COUNT($I$7:N$7)+$I$4))),TREND($D45:$E45,$D$7:$E$7,N$7))</f>
        <v>0</v>
      </c>
      <c r="O45" s="9">
        <f>IF($F45="s-curve",$D45+($E45-$D45)*$I$2/(1+EXP($I$3*(COUNT($I$7:O$7)+$I$4))),TREND($D45:$E45,$D$7:$E$7,O$7))</f>
        <v>0</v>
      </c>
      <c r="P45" s="9">
        <f>IF($F45="s-curve",$D45+($E45-$D45)*$I$2/(1+EXP($I$3*(COUNT($I$7:P$7)+$I$4))),TREND($D45:$E45,$D$7:$E$7,P$7))</f>
        <v>0</v>
      </c>
      <c r="Q45" s="9">
        <f>IF($F45="s-curve",$D45+($E45-$D45)*$I$2/(1+EXP($I$3*(COUNT($I$7:Q$7)+$I$4))),TREND($D45:$E45,$D$7:$E$7,Q$7))</f>
        <v>0</v>
      </c>
      <c r="R45" s="9">
        <f>IF($F45="s-curve",$D45+($E45-$D45)*$I$2/(1+EXP($I$3*(COUNT($I$7:R$7)+$I$4))),TREND($D45:$E45,$D$7:$E$7,R$7))</f>
        <v>0</v>
      </c>
      <c r="S45" s="9">
        <f>IF($F45="s-curve",$D45+($E45-$D45)*$I$2/(1+EXP($I$3*(COUNT($I$7:S$7)+$I$4))),TREND($D45:$E45,$D$7:$E$7,S$7))</f>
        <v>0</v>
      </c>
      <c r="T45" s="9">
        <f>IF($F45="s-curve",$D45+($E45-$D45)*$I$2/(1+EXP($I$3*(COUNT($I$7:T$7)+$I$4))),TREND($D45:$E45,$D$7:$E$7,T$7))</f>
        <v>0</v>
      </c>
      <c r="U45" s="9">
        <f>IF($F45="s-curve",$D45+($E45-$D45)*$I$2/(1+EXP($I$3*(COUNT($I$7:U$7)+$I$4))),TREND($D45:$E45,$D$7:$E$7,U$7))</f>
        <v>0</v>
      </c>
      <c r="V45" s="9">
        <f>IF($F45="s-curve",$D45+($E45-$D45)*$I$2/(1+EXP($I$3*(COUNT($I$7:V$7)+$I$4))),TREND($D45:$E45,$D$7:$E$7,V$7))</f>
        <v>0</v>
      </c>
      <c r="W45" s="9">
        <f>IF($F45="s-curve",$D45+($E45-$D45)*$I$2/(1+EXP($I$3*(COUNT($I$7:W$7)+$I$4))),TREND($D45:$E45,$D$7:$E$7,W$7))</f>
        <v>0</v>
      </c>
      <c r="X45" s="9">
        <f>IF($F45="s-curve",$D45+($E45-$D45)*$I$2/(1+EXP($I$3*(COUNT($I$7:X$7)+$I$4))),TREND($D45:$E45,$D$7:$E$7,X$7))</f>
        <v>0</v>
      </c>
      <c r="Y45" s="9">
        <f>IF($F45="s-curve",$D45+($E45-$D45)*$I$2/(1+EXP($I$3*(COUNT($I$7:Y$7)+$I$4))),TREND($D45:$E45,$D$7:$E$7,Y$7))</f>
        <v>0</v>
      </c>
      <c r="Z45" s="9">
        <f>IF($F45="s-curve",$D45+($E45-$D45)*$I$2/(1+EXP($I$3*(COUNT($I$7:Z$7)+$I$4))),TREND($D45:$E45,$D$7:$E$7,Z$7))</f>
        <v>0</v>
      </c>
      <c r="AA45" s="9">
        <f>IF($F45="s-curve",$D45+($E45-$D45)*$I$2/(1+EXP($I$3*(COUNT($I$7:AA$7)+$I$4))),TREND($D45:$E45,$D$7:$E$7,AA$7))</f>
        <v>0</v>
      </c>
      <c r="AB45" s="9">
        <f>IF($F45="s-curve",$D45+($E45-$D45)*$I$2/(1+EXP($I$3*(COUNT($I$7:AB$7)+$I$4))),TREND($D45:$E45,$D$7:$E$7,AB$7))</f>
        <v>0</v>
      </c>
      <c r="AC45" s="9">
        <f>IF($F45="s-curve",$D45+($E45-$D45)*$I$2/(1+EXP($I$3*(COUNT($I$7:AC$7)+$I$4))),TREND($D45:$E45,$D$7:$E$7,AC$7))</f>
        <v>0</v>
      </c>
      <c r="AD45" s="9">
        <f>IF($F45="s-curve",$D45+($E45-$D45)*$I$2/(1+EXP($I$3*(COUNT($I$7:AD$7)+$I$4))),TREND($D45:$E45,$D$7:$E$7,AD$7))</f>
        <v>0</v>
      </c>
      <c r="AE45" s="9">
        <f>IF($F45="s-curve",$D45+($E45-$D45)*$I$2/(1+EXP($I$3*(COUNT($I$7:AE$7)+$I$4))),TREND($D45:$E45,$D$7:$E$7,AE$7))</f>
        <v>0</v>
      </c>
      <c r="AF45" s="9">
        <f>IF($F45="s-curve",$D45+($E45-$D45)*$I$2/(1+EXP($I$3*(COUNT($I$7:AF$7)+$I$4))),TREND($D45:$E45,$D$7:$E$7,AF$7))</f>
        <v>0</v>
      </c>
      <c r="AG45" s="9">
        <f>IF($F45="s-curve",$D45+($E45-$D45)*$I$2/(1+EXP($I$3*(COUNT($I$7:AG$7)+$I$4))),TREND($D45:$E45,$D$7:$E$7,AG$7))</f>
        <v>0</v>
      </c>
      <c r="AH45" s="9">
        <f>IF($F45="s-curve",$D45+($E45-$D45)*$I$2/(1+EXP($I$3*(COUNT($I$7:AH$7)+$I$4))),TREND($D45:$E45,$D$7:$E$7,AH$7))</f>
        <v>0</v>
      </c>
      <c r="AI45" s="9">
        <f>IF($F45="s-curve",$D45+($E45-$D45)*$I$2/(1+EXP($I$3*(COUNT($I$7:AI$7)+$I$4))),TREND($D45:$E45,$D$7:$E$7,AI$7))</f>
        <v>0</v>
      </c>
      <c r="AJ45" s="9">
        <f>IF($F45="s-curve",$D45+($E45-$D45)*$I$2/(1+EXP($I$3*(COUNT($I$7:AJ$7)+$I$4))),TREND($D45:$E45,$D$7:$E$7,AJ$7))</f>
        <v>0</v>
      </c>
      <c r="AK45" s="9">
        <f>IF($F45="s-curve",$D45+($E45-$D45)*$I$2/(1+EXP($I$3*(COUNT($I$7:AK$7)+$I$4))),TREND($D45:$E45,$D$7:$E$7,AK$7))</f>
        <v>0</v>
      </c>
      <c r="AL45" s="9">
        <f>IF($F45="s-curve",$D45+($E45-$D45)*$I$2/(1+EXP($I$3*(COUNT($I$7:AL$7)+$I$4))),TREND($D45:$E45,$D$7:$E$7,AL$7))</f>
        <v>0</v>
      </c>
      <c r="AM45" s="9">
        <f>IF($F45="s-curve",$D45+($E45-$D45)*$I$2/(1+EXP($I$3*(COUNT($I$7:AM$7)+$I$4))),TREND($D45:$E45,$D$7:$E$7,AM$7))</f>
        <v>0</v>
      </c>
      <c r="AN45" s="9">
        <f>IF($F45="s-curve",$D45+($E45-$D45)*$I$2/(1+EXP($I$3*(COUNT($I$7:AN$7)+$I$4))),TREND($D45:$E45,$D$7:$E$7,AN$7))</f>
        <v>0</v>
      </c>
      <c r="AO45" s="9">
        <f>IF($F45="s-curve",$D45+($E45-$D45)*$I$2/(1+EXP($I$3*(COUNT($I$7:AO$7)+$I$4))),TREND($D45:$E45,$D$7:$E$7,AO$7))</f>
        <v>0</v>
      </c>
      <c r="AP45" s="9">
        <f>IF($F45="s-curve",$D45+($E45-$D45)*$I$2/(1+EXP($I$3*(COUNT($I$7:AP$7)+$I$4))),TREND($D45:$E45,$D$7:$E$7,AP$7))</f>
        <v>0</v>
      </c>
    </row>
    <row r="46" spans="1:42" x14ac:dyDescent="0.25">
      <c r="C46" s="9" t="s">
        <v>5</v>
      </c>
      <c r="D46" s="9">
        <v>1</v>
      </c>
      <c r="E46" s="9">
        <v>1</v>
      </c>
      <c r="F46" s="4" t="str">
        <f t="shared" si="1"/>
        <v>n/a</v>
      </c>
      <c r="H46" s="22"/>
      <c r="I46" s="21">
        <f t="shared" si="5"/>
        <v>1</v>
      </c>
      <c r="J46" s="9">
        <f>IF($F46="s-curve",$D46+($E46-$D46)*$I$2/(1+EXP($I$3*(COUNT($I$7:J$7)+$I$4))),TREND($D46:$E46,$D$7:$E$7,J$7))</f>
        <v>1</v>
      </c>
      <c r="K46" s="9">
        <f>IF($F46="s-curve",$D46+($E46-$D46)*$I$2/(1+EXP($I$3*(COUNT($I$7:K$7)+$I$4))),TREND($D46:$E46,$D$7:$E$7,K$7))</f>
        <v>1</v>
      </c>
      <c r="L46" s="9">
        <f>IF($F46="s-curve",$D46+($E46-$D46)*$I$2/(1+EXP($I$3*(COUNT($I$7:L$7)+$I$4))),TREND($D46:$E46,$D$7:$E$7,L$7))</f>
        <v>1</v>
      </c>
      <c r="M46" s="9">
        <f>IF($F46="s-curve",$D46+($E46-$D46)*$I$2/(1+EXP($I$3*(COUNT($I$7:M$7)+$I$4))),TREND($D46:$E46,$D$7:$E$7,M$7))</f>
        <v>1</v>
      </c>
      <c r="N46" s="9">
        <f>IF($F46="s-curve",$D46+($E46-$D46)*$I$2/(1+EXP($I$3*(COUNT($I$7:N$7)+$I$4))),TREND($D46:$E46,$D$7:$E$7,N$7))</f>
        <v>1</v>
      </c>
      <c r="O46" s="9">
        <f>IF($F46="s-curve",$D46+($E46-$D46)*$I$2/(1+EXP($I$3*(COUNT($I$7:O$7)+$I$4))),TREND($D46:$E46,$D$7:$E$7,O$7))</f>
        <v>1</v>
      </c>
      <c r="P46" s="9">
        <f>IF($F46="s-curve",$D46+($E46-$D46)*$I$2/(1+EXP($I$3*(COUNT($I$7:P$7)+$I$4))),TREND($D46:$E46,$D$7:$E$7,P$7))</f>
        <v>1</v>
      </c>
      <c r="Q46" s="9">
        <f>IF($F46="s-curve",$D46+($E46-$D46)*$I$2/(1+EXP($I$3*(COUNT($I$7:Q$7)+$I$4))),TREND($D46:$E46,$D$7:$E$7,Q$7))</f>
        <v>1</v>
      </c>
      <c r="R46" s="9">
        <f>IF($F46="s-curve",$D46+($E46-$D46)*$I$2/(1+EXP($I$3*(COUNT($I$7:R$7)+$I$4))),TREND($D46:$E46,$D$7:$E$7,R$7))</f>
        <v>1</v>
      </c>
      <c r="S46" s="9">
        <f>IF($F46="s-curve",$D46+($E46-$D46)*$I$2/(1+EXP($I$3*(COUNT($I$7:S$7)+$I$4))),TREND($D46:$E46,$D$7:$E$7,S$7))</f>
        <v>1</v>
      </c>
      <c r="T46" s="9">
        <f>IF($F46="s-curve",$D46+($E46-$D46)*$I$2/(1+EXP($I$3*(COUNT($I$7:T$7)+$I$4))),TREND($D46:$E46,$D$7:$E$7,T$7))</f>
        <v>1</v>
      </c>
      <c r="U46" s="9">
        <f>IF($F46="s-curve",$D46+($E46-$D46)*$I$2/(1+EXP($I$3*(COUNT($I$7:U$7)+$I$4))),TREND($D46:$E46,$D$7:$E$7,U$7))</f>
        <v>1</v>
      </c>
      <c r="V46" s="9">
        <f>IF($F46="s-curve",$D46+($E46-$D46)*$I$2/(1+EXP($I$3*(COUNT($I$7:V$7)+$I$4))),TREND($D46:$E46,$D$7:$E$7,V$7))</f>
        <v>1</v>
      </c>
      <c r="W46" s="9">
        <f>IF($F46="s-curve",$D46+($E46-$D46)*$I$2/(1+EXP($I$3*(COUNT($I$7:W$7)+$I$4))),TREND($D46:$E46,$D$7:$E$7,W$7))</f>
        <v>1</v>
      </c>
      <c r="X46" s="9">
        <f>IF($F46="s-curve",$D46+($E46-$D46)*$I$2/(1+EXP($I$3*(COUNT($I$7:X$7)+$I$4))),TREND($D46:$E46,$D$7:$E$7,X$7))</f>
        <v>1</v>
      </c>
      <c r="Y46" s="9">
        <f>IF($F46="s-curve",$D46+($E46-$D46)*$I$2/(1+EXP($I$3*(COUNT($I$7:Y$7)+$I$4))),TREND($D46:$E46,$D$7:$E$7,Y$7))</f>
        <v>1</v>
      </c>
      <c r="Z46" s="9">
        <f>IF($F46="s-curve",$D46+($E46-$D46)*$I$2/(1+EXP($I$3*(COUNT($I$7:Z$7)+$I$4))),TREND($D46:$E46,$D$7:$E$7,Z$7))</f>
        <v>1</v>
      </c>
      <c r="AA46" s="9">
        <f>IF($F46="s-curve",$D46+($E46-$D46)*$I$2/(1+EXP($I$3*(COUNT($I$7:AA$7)+$I$4))),TREND($D46:$E46,$D$7:$E$7,AA$7))</f>
        <v>1</v>
      </c>
      <c r="AB46" s="9">
        <f>IF($F46="s-curve",$D46+($E46-$D46)*$I$2/(1+EXP($I$3*(COUNT($I$7:AB$7)+$I$4))),TREND($D46:$E46,$D$7:$E$7,AB$7))</f>
        <v>1</v>
      </c>
      <c r="AC46" s="9">
        <f>IF($F46="s-curve",$D46+($E46-$D46)*$I$2/(1+EXP($I$3*(COUNT($I$7:AC$7)+$I$4))),TREND($D46:$E46,$D$7:$E$7,AC$7))</f>
        <v>1</v>
      </c>
      <c r="AD46" s="9">
        <f>IF($F46="s-curve",$D46+($E46-$D46)*$I$2/(1+EXP($I$3*(COUNT($I$7:AD$7)+$I$4))),TREND($D46:$E46,$D$7:$E$7,AD$7))</f>
        <v>1</v>
      </c>
      <c r="AE46" s="9">
        <f>IF($F46="s-curve",$D46+($E46-$D46)*$I$2/(1+EXP($I$3*(COUNT($I$7:AE$7)+$I$4))),TREND($D46:$E46,$D$7:$E$7,AE$7))</f>
        <v>1</v>
      </c>
      <c r="AF46" s="9">
        <f>IF($F46="s-curve",$D46+($E46-$D46)*$I$2/(1+EXP($I$3*(COUNT($I$7:AF$7)+$I$4))),TREND($D46:$E46,$D$7:$E$7,AF$7))</f>
        <v>1</v>
      </c>
      <c r="AG46" s="9">
        <f>IF($F46="s-curve",$D46+($E46-$D46)*$I$2/(1+EXP($I$3*(COUNT($I$7:AG$7)+$I$4))),TREND($D46:$E46,$D$7:$E$7,AG$7))</f>
        <v>1</v>
      </c>
      <c r="AH46" s="9">
        <f>IF($F46="s-curve",$D46+($E46-$D46)*$I$2/(1+EXP($I$3*(COUNT($I$7:AH$7)+$I$4))),TREND($D46:$E46,$D$7:$E$7,AH$7))</f>
        <v>1</v>
      </c>
      <c r="AI46" s="9">
        <f>IF($F46="s-curve",$D46+($E46-$D46)*$I$2/(1+EXP($I$3*(COUNT($I$7:AI$7)+$I$4))),TREND($D46:$E46,$D$7:$E$7,AI$7))</f>
        <v>1</v>
      </c>
      <c r="AJ46" s="9">
        <f>IF($F46="s-curve",$D46+($E46-$D46)*$I$2/(1+EXP($I$3*(COUNT($I$7:AJ$7)+$I$4))),TREND($D46:$E46,$D$7:$E$7,AJ$7))</f>
        <v>1</v>
      </c>
      <c r="AK46" s="9">
        <f>IF($F46="s-curve",$D46+($E46-$D46)*$I$2/(1+EXP($I$3*(COUNT($I$7:AK$7)+$I$4))),TREND($D46:$E46,$D$7:$E$7,AK$7))</f>
        <v>1</v>
      </c>
      <c r="AL46" s="9">
        <f>IF($F46="s-curve",$D46+($E46-$D46)*$I$2/(1+EXP($I$3*(COUNT($I$7:AL$7)+$I$4))),TREND($D46:$E46,$D$7:$E$7,AL$7))</f>
        <v>1</v>
      </c>
      <c r="AM46" s="9">
        <f>IF($F46="s-curve",$D46+($E46-$D46)*$I$2/(1+EXP($I$3*(COUNT($I$7:AM$7)+$I$4))),TREND($D46:$E46,$D$7:$E$7,AM$7))</f>
        <v>1</v>
      </c>
      <c r="AN46" s="9">
        <f>IF($F46="s-curve",$D46+($E46-$D46)*$I$2/(1+EXP($I$3*(COUNT($I$7:AN$7)+$I$4))),TREND($D46:$E46,$D$7:$E$7,AN$7))</f>
        <v>1</v>
      </c>
      <c r="AO46" s="9">
        <f>IF($F46="s-curve",$D46+($E46-$D46)*$I$2/(1+EXP($I$3*(COUNT($I$7:AO$7)+$I$4))),TREND($D46:$E46,$D$7:$E$7,AO$7))</f>
        <v>1</v>
      </c>
      <c r="AP46" s="9">
        <f>IF($F46="s-curve",$D46+($E46-$D46)*$I$2/(1+EXP($I$3*(COUNT($I$7:AP$7)+$I$4))),TREND($D46:$E46,$D$7:$E$7,AP$7))</f>
        <v>1</v>
      </c>
    </row>
    <row r="47" spans="1:42" x14ac:dyDescent="0.25">
      <c r="C47" s="9" t="s">
        <v>6</v>
      </c>
      <c r="D47" s="9">
        <v>0</v>
      </c>
      <c r="E47" s="9">
        <v>0</v>
      </c>
      <c r="F47" s="4" t="str">
        <f t="shared" si="1"/>
        <v>n/a</v>
      </c>
      <c r="H47" s="22"/>
      <c r="I47" s="21">
        <f t="shared" si="5"/>
        <v>0</v>
      </c>
      <c r="J47" s="9">
        <f>IF($F47="s-curve",$D47+($E47-$D47)*$I$2/(1+EXP($I$3*(COUNT($I$7:J$7)+$I$4))),TREND($D47:$E47,$D$7:$E$7,J$7))</f>
        <v>0</v>
      </c>
      <c r="K47" s="9">
        <f>IF($F47="s-curve",$D47+($E47-$D47)*$I$2/(1+EXP($I$3*(COUNT($I$7:K$7)+$I$4))),TREND($D47:$E47,$D$7:$E$7,K$7))</f>
        <v>0</v>
      </c>
      <c r="L47" s="9">
        <f>IF($F47="s-curve",$D47+($E47-$D47)*$I$2/(1+EXP($I$3*(COUNT($I$7:L$7)+$I$4))),TREND($D47:$E47,$D$7:$E$7,L$7))</f>
        <v>0</v>
      </c>
      <c r="M47" s="9">
        <f>IF($F47="s-curve",$D47+($E47-$D47)*$I$2/(1+EXP($I$3*(COUNT($I$7:M$7)+$I$4))),TREND($D47:$E47,$D$7:$E$7,M$7))</f>
        <v>0</v>
      </c>
      <c r="N47" s="9">
        <f>IF($F47="s-curve",$D47+($E47-$D47)*$I$2/(1+EXP($I$3*(COUNT($I$7:N$7)+$I$4))),TREND($D47:$E47,$D$7:$E$7,N$7))</f>
        <v>0</v>
      </c>
      <c r="O47" s="9">
        <f>IF($F47="s-curve",$D47+($E47-$D47)*$I$2/(1+EXP($I$3*(COUNT($I$7:O$7)+$I$4))),TREND($D47:$E47,$D$7:$E$7,O$7))</f>
        <v>0</v>
      </c>
      <c r="P47" s="9">
        <f>IF($F47="s-curve",$D47+($E47-$D47)*$I$2/(1+EXP($I$3*(COUNT($I$7:P$7)+$I$4))),TREND($D47:$E47,$D$7:$E$7,P$7))</f>
        <v>0</v>
      </c>
      <c r="Q47" s="9">
        <f>IF($F47="s-curve",$D47+($E47-$D47)*$I$2/(1+EXP($I$3*(COUNT($I$7:Q$7)+$I$4))),TREND($D47:$E47,$D$7:$E$7,Q$7))</f>
        <v>0</v>
      </c>
      <c r="R47" s="9">
        <f>IF($F47="s-curve",$D47+($E47-$D47)*$I$2/(1+EXP($I$3*(COUNT($I$7:R$7)+$I$4))),TREND($D47:$E47,$D$7:$E$7,R$7))</f>
        <v>0</v>
      </c>
      <c r="S47" s="9">
        <f>IF($F47="s-curve",$D47+($E47-$D47)*$I$2/(1+EXP($I$3*(COUNT($I$7:S$7)+$I$4))),TREND($D47:$E47,$D$7:$E$7,S$7))</f>
        <v>0</v>
      </c>
      <c r="T47" s="9">
        <f>IF($F47="s-curve",$D47+($E47-$D47)*$I$2/(1+EXP($I$3*(COUNT($I$7:T$7)+$I$4))),TREND($D47:$E47,$D$7:$E$7,T$7))</f>
        <v>0</v>
      </c>
      <c r="U47" s="9">
        <f>IF($F47="s-curve",$D47+($E47-$D47)*$I$2/(1+EXP($I$3*(COUNT($I$7:U$7)+$I$4))),TREND($D47:$E47,$D$7:$E$7,U$7))</f>
        <v>0</v>
      </c>
      <c r="V47" s="9">
        <f>IF($F47="s-curve",$D47+($E47-$D47)*$I$2/(1+EXP($I$3*(COUNT($I$7:V$7)+$I$4))),TREND($D47:$E47,$D$7:$E$7,V$7))</f>
        <v>0</v>
      </c>
      <c r="W47" s="9">
        <f>IF($F47="s-curve",$D47+($E47-$D47)*$I$2/(1+EXP($I$3*(COUNT($I$7:W$7)+$I$4))),TREND($D47:$E47,$D$7:$E$7,W$7))</f>
        <v>0</v>
      </c>
      <c r="X47" s="9">
        <f>IF($F47="s-curve",$D47+($E47-$D47)*$I$2/(1+EXP($I$3*(COUNT($I$7:X$7)+$I$4))),TREND($D47:$E47,$D$7:$E$7,X$7))</f>
        <v>0</v>
      </c>
      <c r="Y47" s="9">
        <f>IF($F47="s-curve",$D47+($E47-$D47)*$I$2/(1+EXP($I$3*(COUNT($I$7:Y$7)+$I$4))),TREND($D47:$E47,$D$7:$E$7,Y$7))</f>
        <v>0</v>
      </c>
      <c r="Z47" s="9">
        <f>IF($F47="s-curve",$D47+($E47-$D47)*$I$2/(1+EXP($I$3*(COUNT($I$7:Z$7)+$I$4))),TREND($D47:$E47,$D$7:$E$7,Z$7))</f>
        <v>0</v>
      </c>
      <c r="AA47" s="9">
        <f>IF($F47="s-curve",$D47+($E47-$D47)*$I$2/(1+EXP($I$3*(COUNT($I$7:AA$7)+$I$4))),TREND($D47:$E47,$D$7:$E$7,AA$7))</f>
        <v>0</v>
      </c>
      <c r="AB47" s="9">
        <f>IF($F47="s-curve",$D47+($E47-$D47)*$I$2/(1+EXP($I$3*(COUNT($I$7:AB$7)+$I$4))),TREND($D47:$E47,$D$7:$E$7,AB$7))</f>
        <v>0</v>
      </c>
      <c r="AC47" s="9">
        <f>IF($F47="s-curve",$D47+($E47-$D47)*$I$2/(1+EXP($I$3*(COUNT($I$7:AC$7)+$I$4))),TREND($D47:$E47,$D$7:$E$7,AC$7))</f>
        <v>0</v>
      </c>
      <c r="AD47" s="9">
        <f>IF($F47="s-curve",$D47+($E47-$D47)*$I$2/(1+EXP($I$3*(COUNT($I$7:AD$7)+$I$4))),TREND($D47:$E47,$D$7:$E$7,AD$7))</f>
        <v>0</v>
      </c>
      <c r="AE47" s="9">
        <f>IF($F47="s-curve",$D47+($E47-$D47)*$I$2/(1+EXP($I$3*(COUNT($I$7:AE$7)+$I$4))),TREND($D47:$E47,$D$7:$E$7,AE$7))</f>
        <v>0</v>
      </c>
      <c r="AF47" s="9">
        <f>IF($F47="s-curve",$D47+($E47-$D47)*$I$2/(1+EXP($I$3*(COUNT($I$7:AF$7)+$I$4))),TREND($D47:$E47,$D$7:$E$7,AF$7))</f>
        <v>0</v>
      </c>
      <c r="AG47" s="9">
        <f>IF($F47="s-curve",$D47+($E47-$D47)*$I$2/(1+EXP($I$3*(COUNT($I$7:AG$7)+$I$4))),TREND($D47:$E47,$D$7:$E$7,AG$7))</f>
        <v>0</v>
      </c>
      <c r="AH47" s="9">
        <f>IF($F47="s-curve",$D47+($E47-$D47)*$I$2/(1+EXP($I$3*(COUNT($I$7:AH$7)+$I$4))),TREND($D47:$E47,$D$7:$E$7,AH$7))</f>
        <v>0</v>
      </c>
      <c r="AI47" s="9">
        <f>IF($F47="s-curve",$D47+($E47-$D47)*$I$2/(1+EXP($I$3*(COUNT($I$7:AI$7)+$I$4))),TREND($D47:$E47,$D$7:$E$7,AI$7))</f>
        <v>0</v>
      </c>
      <c r="AJ47" s="9">
        <f>IF($F47="s-curve",$D47+($E47-$D47)*$I$2/(1+EXP($I$3*(COUNT($I$7:AJ$7)+$I$4))),TREND($D47:$E47,$D$7:$E$7,AJ$7))</f>
        <v>0</v>
      </c>
      <c r="AK47" s="9">
        <f>IF($F47="s-curve",$D47+($E47-$D47)*$I$2/(1+EXP($I$3*(COUNT($I$7:AK$7)+$I$4))),TREND($D47:$E47,$D$7:$E$7,AK$7))</f>
        <v>0</v>
      </c>
      <c r="AL47" s="9">
        <f>IF($F47="s-curve",$D47+($E47-$D47)*$I$2/(1+EXP($I$3*(COUNT($I$7:AL$7)+$I$4))),TREND($D47:$E47,$D$7:$E$7,AL$7))</f>
        <v>0</v>
      </c>
      <c r="AM47" s="9">
        <f>IF($F47="s-curve",$D47+($E47-$D47)*$I$2/(1+EXP($I$3*(COUNT($I$7:AM$7)+$I$4))),TREND($D47:$E47,$D$7:$E$7,AM$7))</f>
        <v>0</v>
      </c>
      <c r="AN47" s="9">
        <f>IF($F47="s-curve",$D47+($E47-$D47)*$I$2/(1+EXP($I$3*(COUNT($I$7:AN$7)+$I$4))),TREND($D47:$E47,$D$7:$E$7,AN$7))</f>
        <v>0</v>
      </c>
      <c r="AO47" s="9">
        <f>IF($F47="s-curve",$D47+($E47-$D47)*$I$2/(1+EXP($I$3*(COUNT($I$7:AO$7)+$I$4))),TREND($D47:$E47,$D$7:$E$7,AO$7))</f>
        <v>0</v>
      </c>
      <c r="AP47" s="9">
        <f>IF($F47="s-curve",$D47+($E47-$D47)*$I$2/(1+EXP($I$3*(COUNT($I$7:AP$7)+$I$4))),TREND($D47:$E47,$D$7:$E$7,AP$7))</f>
        <v>0</v>
      </c>
    </row>
    <row r="48" spans="1:42" x14ac:dyDescent="0.25">
      <c r="C48" s="9" t="s">
        <v>74</v>
      </c>
      <c r="D48" s="9">
        <v>0</v>
      </c>
      <c r="E48" s="9">
        <v>0</v>
      </c>
      <c r="F48" s="4" t="str">
        <f t="shared" ref="F48:F49" si="7">IF(D48=E48,"n/a",IF(OR(C48="battery electric vehicle",C48="natural gas vehicle",C48="plugin hybrid vehicle",C48="hydrogen vehicle"),"s-curve","linear"))</f>
        <v>n/a</v>
      </c>
      <c r="H48" s="22"/>
      <c r="I48" s="21">
        <f t="shared" si="5"/>
        <v>0</v>
      </c>
      <c r="J48" s="9">
        <f>IF($F48="s-curve",$D48+($E48-$D48)*$I$2/(1+EXP($I$3*(COUNT($I$7:J$7)+$I$4))),TREND($D48:$E48,$D$7:$E$7,J$7))</f>
        <v>0</v>
      </c>
      <c r="K48" s="9">
        <f>IF($F48="s-curve",$D48+($E48-$D48)*$I$2/(1+EXP($I$3*(COUNT($I$7:K$7)+$I$4))),TREND($D48:$E48,$D$7:$E$7,K$7))</f>
        <v>0</v>
      </c>
      <c r="L48" s="9">
        <f>IF($F48="s-curve",$D48+($E48-$D48)*$I$2/(1+EXP($I$3*(COUNT($I$7:L$7)+$I$4))),TREND($D48:$E48,$D$7:$E$7,L$7))</f>
        <v>0</v>
      </c>
      <c r="M48" s="9">
        <f>IF($F48="s-curve",$D48+($E48-$D48)*$I$2/(1+EXP($I$3*(COUNT($I$7:M$7)+$I$4))),TREND($D48:$E48,$D$7:$E$7,M$7))</f>
        <v>0</v>
      </c>
      <c r="N48" s="9">
        <f>IF($F48="s-curve",$D48+($E48-$D48)*$I$2/(1+EXP($I$3*(COUNT($I$7:N$7)+$I$4))),TREND($D48:$E48,$D$7:$E$7,N$7))</f>
        <v>0</v>
      </c>
      <c r="O48" s="9">
        <f>IF($F48="s-curve",$D48+($E48-$D48)*$I$2/(1+EXP($I$3*(COUNT($I$7:O$7)+$I$4))),TREND($D48:$E48,$D$7:$E$7,O$7))</f>
        <v>0</v>
      </c>
      <c r="P48" s="9">
        <f>IF($F48="s-curve",$D48+($E48-$D48)*$I$2/(1+EXP($I$3*(COUNT($I$7:P$7)+$I$4))),TREND($D48:$E48,$D$7:$E$7,P$7))</f>
        <v>0</v>
      </c>
      <c r="Q48" s="9">
        <f>IF($F48="s-curve",$D48+($E48-$D48)*$I$2/(1+EXP($I$3*(COUNT($I$7:Q$7)+$I$4))),TREND($D48:$E48,$D$7:$E$7,Q$7))</f>
        <v>0</v>
      </c>
      <c r="R48" s="9">
        <f>IF($F48="s-curve",$D48+($E48-$D48)*$I$2/(1+EXP($I$3*(COUNT($I$7:R$7)+$I$4))),TREND($D48:$E48,$D$7:$E$7,R$7))</f>
        <v>0</v>
      </c>
      <c r="S48" s="9">
        <f>IF($F48="s-curve",$D48+($E48-$D48)*$I$2/(1+EXP($I$3*(COUNT($I$7:S$7)+$I$4))),TREND($D48:$E48,$D$7:$E$7,S$7))</f>
        <v>0</v>
      </c>
      <c r="T48" s="9">
        <f>IF($F48="s-curve",$D48+($E48-$D48)*$I$2/(1+EXP($I$3*(COUNT($I$7:T$7)+$I$4))),TREND($D48:$E48,$D$7:$E$7,T$7))</f>
        <v>0</v>
      </c>
      <c r="U48" s="9">
        <f>IF($F48="s-curve",$D48+($E48-$D48)*$I$2/(1+EXP($I$3*(COUNT($I$7:U$7)+$I$4))),TREND($D48:$E48,$D$7:$E$7,U$7))</f>
        <v>0</v>
      </c>
      <c r="V48" s="9">
        <f>IF($F48="s-curve",$D48+($E48-$D48)*$I$2/(1+EXP($I$3*(COUNT($I$7:V$7)+$I$4))),TREND($D48:$E48,$D$7:$E$7,V$7))</f>
        <v>0</v>
      </c>
      <c r="W48" s="9">
        <f>IF($F48="s-curve",$D48+($E48-$D48)*$I$2/(1+EXP($I$3*(COUNT($I$7:W$7)+$I$4))),TREND($D48:$E48,$D$7:$E$7,W$7))</f>
        <v>0</v>
      </c>
      <c r="X48" s="9">
        <f>IF($F48="s-curve",$D48+($E48-$D48)*$I$2/(1+EXP($I$3*(COUNT($I$7:X$7)+$I$4))),TREND($D48:$E48,$D$7:$E$7,X$7))</f>
        <v>0</v>
      </c>
      <c r="Y48" s="9">
        <f>IF($F48="s-curve",$D48+($E48-$D48)*$I$2/(1+EXP($I$3*(COUNT($I$7:Y$7)+$I$4))),TREND($D48:$E48,$D$7:$E$7,Y$7))</f>
        <v>0</v>
      </c>
      <c r="Z48" s="9">
        <f>IF($F48="s-curve",$D48+($E48-$D48)*$I$2/(1+EXP($I$3*(COUNT($I$7:Z$7)+$I$4))),TREND($D48:$E48,$D$7:$E$7,Z$7))</f>
        <v>0</v>
      </c>
      <c r="AA48" s="9">
        <f>IF($F48="s-curve",$D48+($E48-$D48)*$I$2/(1+EXP($I$3*(COUNT($I$7:AA$7)+$I$4))),TREND($D48:$E48,$D$7:$E$7,AA$7))</f>
        <v>0</v>
      </c>
      <c r="AB48" s="9">
        <f>IF($F48="s-curve",$D48+($E48-$D48)*$I$2/(1+EXP($I$3*(COUNT($I$7:AB$7)+$I$4))),TREND($D48:$E48,$D$7:$E$7,AB$7))</f>
        <v>0</v>
      </c>
      <c r="AC48" s="9">
        <f>IF($F48="s-curve",$D48+($E48-$D48)*$I$2/(1+EXP($I$3*(COUNT($I$7:AC$7)+$I$4))),TREND($D48:$E48,$D$7:$E$7,AC$7))</f>
        <v>0</v>
      </c>
      <c r="AD48" s="9">
        <f>IF($F48="s-curve",$D48+($E48-$D48)*$I$2/(1+EXP($I$3*(COUNT($I$7:AD$7)+$I$4))),TREND($D48:$E48,$D$7:$E$7,AD$7))</f>
        <v>0</v>
      </c>
      <c r="AE48" s="9">
        <f>IF($F48="s-curve",$D48+($E48-$D48)*$I$2/(1+EXP($I$3*(COUNT($I$7:AE$7)+$I$4))),TREND($D48:$E48,$D$7:$E$7,AE$7))</f>
        <v>0</v>
      </c>
      <c r="AF48" s="9">
        <f>IF($F48="s-curve",$D48+($E48-$D48)*$I$2/(1+EXP($I$3*(COUNT($I$7:AF$7)+$I$4))),TREND($D48:$E48,$D$7:$E$7,AF$7))</f>
        <v>0</v>
      </c>
      <c r="AG48" s="9">
        <f>IF($F48="s-curve",$D48+($E48-$D48)*$I$2/(1+EXP($I$3*(COUNT($I$7:AG$7)+$I$4))),TREND($D48:$E48,$D$7:$E$7,AG$7))</f>
        <v>0</v>
      </c>
      <c r="AH48" s="9">
        <f>IF($F48="s-curve",$D48+($E48-$D48)*$I$2/(1+EXP($I$3*(COUNT($I$7:AH$7)+$I$4))),TREND($D48:$E48,$D$7:$E$7,AH$7))</f>
        <v>0</v>
      </c>
      <c r="AI48" s="9">
        <f>IF($F48="s-curve",$D48+($E48-$D48)*$I$2/(1+EXP($I$3*(COUNT($I$7:AI$7)+$I$4))),TREND($D48:$E48,$D$7:$E$7,AI$7))</f>
        <v>0</v>
      </c>
      <c r="AJ48" s="9">
        <f>IF($F48="s-curve",$D48+($E48-$D48)*$I$2/(1+EXP($I$3*(COUNT($I$7:AJ$7)+$I$4))),TREND($D48:$E48,$D$7:$E$7,AJ$7))</f>
        <v>0</v>
      </c>
      <c r="AK48" s="9">
        <f>IF($F48="s-curve",$D48+($E48-$D48)*$I$2/(1+EXP($I$3*(COUNT($I$7:AK$7)+$I$4))),TREND($D48:$E48,$D$7:$E$7,AK$7))</f>
        <v>0</v>
      </c>
      <c r="AL48" s="9">
        <f>IF($F48="s-curve",$D48+($E48-$D48)*$I$2/(1+EXP($I$3*(COUNT($I$7:AL$7)+$I$4))),TREND($D48:$E48,$D$7:$E$7,AL$7))</f>
        <v>0</v>
      </c>
      <c r="AM48" s="9">
        <f>IF($F48="s-curve",$D48+($E48-$D48)*$I$2/(1+EXP($I$3*(COUNT($I$7:AM$7)+$I$4))),TREND($D48:$E48,$D$7:$E$7,AM$7))</f>
        <v>0</v>
      </c>
      <c r="AN48" s="9">
        <f>IF($F48="s-curve",$D48+($E48-$D48)*$I$2/(1+EXP($I$3*(COUNT($I$7:AN$7)+$I$4))),TREND($D48:$E48,$D$7:$E$7,AN$7))</f>
        <v>0</v>
      </c>
      <c r="AO48" s="9">
        <f>IF($F48="s-curve",$D48+($E48-$D48)*$I$2/(1+EXP($I$3*(COUNT($I$7:AO$7)+$I$4))),TREND($D48:$E48,$D$7:$E$7,AO$7))</f>
        <v>0</v>
      </c>
      <c r="AP48" s="9">
        <f>IF($F48="s-curve",$D48+($E48-$D48)*$I$2/(1+EXP($I$3*(COUNT($I$7:AP$7)+$I$4))),TREND($D48:$E48,$D$7:$E$7,AP$7))</f>
        <v>0</v>
      </c>
    </row>
    <row r="49" spans="1:42" ht="15.75" thickBot="1" x14ac:dyDescent="0.3">
      <c r="A49" s="24"/>
      <c r="B49" s="24"/>
      <c r="C49" s="24" t="s">
        <v>75</v>
      </c>
      <c r="D49" s="24">
        <v>0</v>
      </c>
      <c r="E49" s="24">
        <v>0</v>
      </c>
      <c r="F49" s="5" t="str">
        <f t="shared" si="7"/>
        <v>n/a</v>
      </c>
      <c r="H49" s="22"/>
      <c r="I49" s="21">
        <f t="shared" si="5"/>
        <v>0</v>
      </c>
      <c r="J49" s="9">
        <f>IF($F49="s-curve",$D49+($E49-$D49)*$I$2/(1+EXP($I$3*(COUNT($I$7:J$7)+$I$4))),TREND($D49:$E49,$D$7:$E$7,J$7))</f>
        <v>0</v>
      </c>
      <c r="K49" s="9">
        <f>IF($F49="s-curve",$D49+($E49-$D49)*$I$2/(1+EXP($I$3*(COUNT($I$7:K$7)+$I$4))),TREND($D49:$E49,$D$7:$E$7,K$7))</f>
        <v>0</v>
      </c>
      <c r="L49" s="9">
        <f>IF($F49="s-curve",$D49+($E49-$D49)*$I$2/(1+EXP($I$3*(COUNT($I$7:L$7)+$I$4))),TREND($D49:$E49,$D$7:$E$7,L$7))</f>
        <v>0</v>
      </c>
      <c r="M49" s="9">
        <f>IF($F49="s-curve",$D49+($E49-$D49)*$I$2/(1+EXP($I$3*(COUNT($I$7:M$7)+$I$4))),TREND($D49:$E49,$D$7:$E$7,M$7))</f>
        <v>0</v>
      </c>
      <c r="N49" s="9">
        <f>IF($F49="s-curve",$D49+($E49-$D49)*$I$2/(1+EXP($I$3*(COUNT($I$7:N$7)+$I$4))),TREND($D49:$E49,$D$7:$E$7,N$7))</f>
        <v>0</v>
      </c>
      <c r="O49" s="9">
        <f>IF($F49="s-curve",$D49+($E49-$D49)*$I$2/(1+EXP($I$3*(COUNT($I$7:O$7)+$I$4))),TREND($D49:$E49,$D$7:$E$7,O$7))</f>
        <v>0</v>
      </c>
      <c r="P49" s="9">
        <f>IF($F49="s-curve",$D49+($E49-$D49)*$I$2/(1+EXP($I$3*(COUNT($I$7:P$7)+$I$4))),TREND($D49:$E49,$D$7:$E$7,P$7))</f>
        <v>0</v>
      </c>
      <c r="Q49" s="9">
        <f>IF($F49="s-curve",$D49+($E49-$D49)*$I$2/(1+EXP($I$3*(COUNT($I$7:Q$7)+$I$4))),TREND($D49:$E49,$D$7:$E$7,Q$7))</f>
        <v>0</v>
      </c>
      <c r="R49" s="9">
        <f>IF($F49="s-curve",$D49+($E49-$D49)*$I$2/(1+EXP($I$3*(COUNT($I$7:R$7)+$I$4))),TREND($D49:$E49,$D$7:$E$7,R$7))</f>
        <v>0</v>
      </c>
      <c r="S49" s="9">
        <f>IF($F49="s-curve",$D49+($E49-$D49)*$I$2/(1+EXP($I$3*(COUNT($I$7:S$7)+$I$4))),TREND($D49:$E49,$D$7:$E$7,S$7))</f>
        <v>0</v>
      </c>
      <c r="T49" s="9">
        <f>IF($F49="s-curve",$D49+($E49-$D49)*$I$2/(1+EXP($I$3*(COUNT($I$7:T$7)+$I$4))),TREND($D49:$E49,$D$7:$E$7,T$7))</f>
        <v>0</v>
      </c>
      <c r="U49" s="9">
        <f>IF($F49="s-curve",$D49+($E49-$D49)*$I$2/(1+EXP($I$3*(COUNT($I$7:U$7)+$I$4))),TREND($D49:$E49,$D$7:$E$7,U$7))</f>
        <v>0</v>
      </c>
      <c r="V49" s="9">
        <f>IF($F49="s-curve",$D49+($E49-$D49)*$I$2/(1+EXP($I$3*(COUNT($I$7:V$7)+$I$4))),TREND($D49:$E49,$D$7:$E$7,V$7))</f>
        <v>0</v>
      </c>
      <c r="W49" s="9">
        <f>IF($F49="s-curve",$D49+($E49-$D49)*$I$2/(1+EXP($I$3*(COUNT($I$7:W$7)+$I$4))),TREND($D49:$E49,$D$7:$E$7,W$7))</f>
        <v>0</v>
      </c>
      <c r="X49" s="9">
        <f>IF($F49="s-curve",$D49+($E49-$D49)*$I$2/(1+EXP($I$3*(COUNT($I$7:X$7)+$I$4))),TREND($D49:$E49,$D$7:$E$7,X$7))</f>
        <v>0</v>
      </c>
      <c r="Y49" s="9">
        <f>IF($F49="s-curve",$D49+($E49-$D49)*$I$2/(1+EXP($I$3*(COUNT($I$7:Y$7)+$I$4))),TREND($D49:$E49,$D$7:$E$7,Y$7))</f>
        <v>0</v>
      </c>
      <c r="Z49" s="9">
        <f>IF($F49="s-curve",$D49+($E49-$D49)*$I$2/(1+EXP($I$3*(COUNT($I$7:Z$7)+$I$4))),TREND($D49:$E49,$D$7:$E$7,Z$7))</f>
        <v>0</v>
      </c>
      <c r="AA49" s="9">
        <f>IF($F49="s-curve",$D49+($E49-$D49)*$I$2/(1+EXP($I$3*(COUNT($I$7:AA$7)+$I$4))),TREND($D49:$E49,$D$7:$E$7,AA$7))</f>
        <v>0</v>
      </c>
      <c r="AB49" s="9">
        <f>IF($F49="s-curve",$D49+($E49-$D49)*$I$2/(1+EXP($I$3*(COUNT($I$7:AB$7)+$I$4))),TREND($D49:$E49,$D$7:$E$7,AB$7))</f>
        <v>0</v>
      </c>
      <c r="AC49" s="9">
        <f>IF($F49="s-curve",$D49+($E49-$D49)*$I$2/(1+EXP($I$3*(COUNT($I$7:AC$7)+$I$4))),TREND($D49:$E49,$D$7:$E$7,AC$7))</f>
        <v>0</v>
      </c>
      <c r="AD49" s="9">
        <f>IF($F49="s-curve",$D49+($E49-$D49)*$I$2/(1+EXP($I$3*(COUNT($I$7:AD$7)+$I$4))),TREND($D49:$E49,$D$7:$E$7,AD$7))</f>
        <v>0</v>
      </c>
      <c r="AE49" s="9">
        <f>IF($F49="s-curve",$D49+($E49-$D49)*$I$2/(1+EXP($I$3*(COUNT($I$7:AE$7)+$I$4))),TREND($D49:$E49,$D$7:$E$7,AE$7))</f>
        <v>0</v>
      </c>
      <c r="AF49" s="9">
        <f>IF($F49="s-curve",$D49+($E49-$D49)*$I$2/(1+EXP($I$3*(COUNT($I$7:AF$7)+$I$4))),TREND($D49:$E49,$D$7:$E$7,AF$7))</f>
        <v>0</v>
      </c>
      <c r="AG49" s="9">
        <f>IF($F49="s-curve",$D49+($E49-$D49)*$I$2/(1+EXP($I$3*(COUNT($I$7:AG$7)+$I$4))),TREND($D49:$E49,$D$7:$E$7,AG$7))</f>
        <v>0</v>
      </c>
      <c r="AH49" s="9">
        <f>IF($F49="s-curve",$D49+($E49-$D49)*$I$2/(1+EXP($I$3*(COUNT($I$7:AH$7)+$I$4))),TREND($D49:$E49,$D$7:$E$7,AH$7))</f>
        <v>0</v>
      </c>
      <c r="AI49" s="9">
        <f>IF($F49="s-curve",$D49+($E49-$D49)*$I$2/(1+EXP($I$3*(COUNT($I$7:AI$7)+$I$4))),TREND($D49:$E49,$D$7:$E$7,AI$7))</f>
        <v>0</v>
      </c>
      <c r="AJ49" s="9">
        <f>IF($F49="s-curve",$D49+($E49-$D49)*$I$2/(1+EXP($I$3*(COUNT($I$7:AJ$7)+$I$4))),TREND($D49:$E49,$D$7:$E$7,AJ$7))</f>
        <v>0</v>
      </c>
      <c r="AK49" s="9">
        <f>IF($F49="s-curve",$D49+($E49-$D49)*$I$2/(1+EXP($I$3*(COUNT($I$7:AK$7)+$I$4))),TREND($D49:$E49,$D$7:$E$7,AK$7))</f>
        <v>0</v>
      </c>
      <c r="AL49" s="9">
        <f>IF($F49="s-curve",$D49+($E49-$D49)*$I$2/(1+EXP($I$3*(COUNT($I$7:AL$7)+$I$4))),TREND($D49:$E49,$D$7:$E$7,AL$7))</f>
        <v>0</v>
      </c>
      <c r="AM49" s="9">
        <f>IF($F49="s-curve",$D49+($E49-$D49)*$I$2/(1+EXP($I$3*(COUNT($I$7:AM$7)+$I$4))),TREND($D49:$E49,$D$7:$E$7,AM$7))</f>
        <v>0</v>
      </c>
      <c r="AN49" s="9">
        <f>IF($F49="s-curve",$D49+($E49-$D49)*$I$2/(1+EXP($I$3*(COUNT($I$7:AN$7)+$I$4))),TREND($D49:$E49,$D$7:$E$7,AN$7))</f>
        <v>0</v>
      </c>
      <c r="AO49" s="9">
        <f>IF($F49="s-curve",$D49+($E49-$D49)*$I$2/(1+EXP($I$3*(COUNT($I$7:AO$7)+$I$4))),TREND($D49:$E49,$D$7:$E$7,AO$7))</f>
        <v>0</v>
      </c>
      <c r="AP49" s="9">
        <f>IF($F49="s-curve",$D49+($E49-$D49)*$I$2/(1+EXP($I$3*(COUNT($I$7:AP$7)+$I$4))),TREND($D49:$E49,$D$7:$E$7,AP$7))</f>
        <v>0</v>
      </c>
    </row>
    <row r="50" spans="1:42" x14ac:dyDescent="0.25">
      <c r="A50" s="9" t="s">
        <v>16</v>
      </c>
      <c r="B50" s="9" t="s">
        <v>20</v>
      </c>
      <c r="C50" s="9" t="s">
        <v>2</v>
      </c>
      <c r="D50" s="13">
        <v>1</v>
      </c>
      <c r="E50" s="9">
        <v>1</v>
      </c>
      <c r="F50" s="4" t="str">
        <f t="shared" si="1"/>
        <v>n/a</v>
      </c>
      <c r="H50" s="22"/>
      <c r="I50" s="21">
        <f t="shared" si="5"/>
        <v>1</v>
      </c>
      <c r="J50" s="9">
        <f>IF($F50="s-curve",$D50+($E50-$D50)*$I$2/(1+EXP($I$3*(COUNT($I$7:J$7)+$I$4))),TREND($D50:$E50,$D$7:$E$7,J$7))</f>
        <v>1</v>
      </c>
      <c r="K50" s="9">
        <f>IF($F50="s-curve",$D50+($E50-$D50)*$I$2/(1+EXP($I$3*(COUNT($I$7:K$7)+$I$4))),TREND($D50:$E50,$D$7:$E$7,K$7))</f>
        <v>1</v>
      </c>
      <c r="L50" s="9">
        <f>IF($F50="s-curve",$D50+($E50-$D50)*$I$2/(1+EXP($I$3*(COUNT($I$7:L$7)+$I$4))),TREND($D50:$E50,$D$7:$E$7,L$7))</f>
        <v>1</v>
      </c>
      <c r="M50" s="9">
        <f>IF($F50="s-curve",$D50+($E50-$D50)*$I$2/(1+EXP($I$3*(COUNT($I$7:M$7)+$I$4))),TREND($D50:$E50,$D$7:$E$7,M$7))</f>
        <v>1</v>
      </c>
      <c r="N50" s="9">
        <f>IF($F50="s-curve",$D50+($E50-$D50)*$I$2/(1+EXP($I$3*(COUNT($I$7:N$7)+$I$4))),TREND($D50:$E50,$D$7:$E$7,N$7))</f>
        <v>1</v>
      </c>
      <c r="O50" s="9">
        <f>IF($F50="s-curve",$D50+($E50-$D50)*$I$2/(1+EXP($I$3*(COUNT($I$7:O$7)+$I$4))),TREND($D50:$E50,$D$7:$E$7,O$7))</f>
        <v>1</v>
      </c>
      <c r="P50" s="9">
        <f>IF($F50="s-curve",$D50+($E50-$D50)*$I$2/(1+EXP($I$3*(COUNT($I$7:P$7)+$I$4))),TREND($D50:$E50,$D$7:$E$7,P$7))</f>
        <v>1</v>
      </c>
      <c r="Q50" s="9">
        <f>IF($F50="s-curve",$D50+($E50-$D50)*$I$2/(1+EXP($I$3*(COUNT($I$7:Q$7)+$I$4))),TREND($D50:$E50,$D$7:$E$7,Q$7))</f>
        <v>1</v>
      </c>
      <c r="R50" s="9">
        <f>IF($F50="s-curve",$D50+($E50-$D50)*$I$2/(1+EXP($I$3*(COUNT($I$7:R$7)+$I$4))),TREND($D50:$E50,$D$7:$E$7,R$7))</f>
        <v>1</v>
      </c>
      <c r="S50" s="9">
        <f>IF($F50="s-curve",$D50+($E50-$D50)*$I$2/(1+EXP($I$3*(COUNT($I$7:S$7)+$I$4))),TREND($D50:$E50,$D$7:$E$7,S$7))</f>
        <v>1</v>
      </c>
      <c r="T50" s="9">
        <f>IF($F50="s-curve",$D50+($E50-$D50)*$I$2/(1+EXP($I$3*(COUNT($I$7:T$7)+$I$4))),TREND($D50:$E50,$D$7:$E$7,T$7))</f>
        <v>1</v>
      </c>
      <c r="U50" s="9">
        <f>IF($F50="s-curve",$D50+($E50-$D50)*$I$2/(1+EXP($I$3*(COUNT($I$7:U$7)+$I$4))),TREND($D50:$E50,$D$7:$E$7,U$7))</f>
        <v>1</v>
      </c>
      <c r="V50" s="9">
        <f>IF($F50="s-curve",$D50+($E50-$D50)*$I$2/(1+EXP($I$3*(COUNT($I$7:V$7)+$I$4))),TREND($D50:$E50,$D$7:$E$7,V$7))</f>
        <v>1</v>
      </c>
      <c r="W50" s="9">
        <f>IF($F50="s-curve",$D50+($E50-$D50)*$I$2/(1+EXP($I$3*(COUNT($I$7:W$7)+$I$4))),TREND($D50:$E50,$D$7:$E$7,W$7))</f>
        <v>1</v>
      </c>
      <c r="X50" s="9">
        <f>IF($F50="s-curve",$D50+($E50-$D50)*$I$2/(1+EXP($I$3*(COUNT($I$7:X$7)+$I$4))),TREND($D50:$E50,$D$7:$E$7,X$7))</f>
        <v>1</v>
      </c>
      <c r="Y50" s="9">
        <f>IF($F50="s-curve",$D50+($E50-$D50)*$I$2/(1+EXP($I$3*(COUNT($I$7:Y$7)+$I$4))),TREND($D50:$E50,$D$7:$E$7,Y$7))</f>
        <v>1</v>
      </c>
      <c r="Z50" s="9">
        <f>IF($F50="s-curve",$D50+($E50-$D50)*$I$2/(1+EXP($I$3*(COUNT($I$7:Z$7)+$I$4))),TREND($D50:$E50,$D$7:$E$7,Z$7))</f>
        <v>1</v>
      </c>
      <c r="AA50" s="9">
        <f>IF($F50="s-curve",$D50+($E50-$D50)*$I$2/(1+EXP($I$3*(COUNT($I$7:AA$7)+$I$4))),TREND($D50:$E50,$D$7:$E$7,AA$7))</f>
        <v>1</v>
      </c>
      <c r="AB50" s="9">
        <f>IF($F50="s-curve",$D50+($E50-$D50)*$I$2/(1+EXP($I$3*(COUNT($I$7:AB$7)+$I$4))),TREND($D50:$E50,$D$7:$E$7,AB$7))</f>
        <v>1</v>
      </c>
      <c r="AC50" s="9">
        <f>IF($F50="s-curve",$D50+($E50-$D50)*$I$2/(1+EXP($I$3*(COUNT($I$7:AC$7)+$I$4))),TREND($D50:$E50,$D$7:$E$7,AC$7))</f>
        <v>1</v>
      </c>
      <c r="AD50" s="9">
        <f>IF($F50="s-curve",$D50+($E50-$D50)*$I$2/(1+EXP($I$3*(COUNT($I$7:AD$7)+$I$4))),TREND($D50:$E50,$D$7:$E$7,AD$7))</f>
        <v>1</v>
      </c>
      <c r="AE50" s="9">
        <f>IF($F50="s-curve",$D50+($E50-$D50)*$I$2/(1+EXP($I$3*(COUNT($I$7:AE$7)+$I$4))),TREND($D50:$E50,$D$7:$E$7,AE$7))</f>
        <v>1</v>
      </c>
      <c r="AF50" s="9">
        <f>IF($F50="s-curve",$D50+($E50-$D50)*$I$2/(1+EXP($I$3*(COUNT($I$7:AF$7)+$I$4))),TREND($D50:$E50,$D$7:$E$7,AF$7))</f>
        <v>1</v>
      </c>
      <c r="AG50" s="9">
        <f>IF($F50="s-curve",$D50+($E50-$D50)*$I$2/(1+EXP($I$3*(COUNT($I$7:AG$7)+$I$4))),TREND($D50:$E50,$D$7:$E$7,AG$7))</f>
        <v>1</v>
      </c>
      <c r="AH50" s="9">
        <f>IF($F50="s-curve",$D50+($E50-$D50)*$I$2/(1+EXP($I$3*(COUNT($I$7:AH$7)+$I$4))),TREND($D50:$E50,$D$7:$E$7,AH$7))</f>
        <v>1</v>
      </c>
      <c r="AI50" s="9">
        <f>IF($F50="s-curve",$D50+($E50-$D50)*$I$2/(1+EXP($I$3*(COUNT($I$7:AI$7)+$I$4))),TREND($D50:$E50,$D$7:$E$7,AI$7))</f>
        <v>1</v>
      </c>
      <c r="AJ50" s="9">
        <f>IF($F50="s-curve",$D50+($E50-$D50)*$I$2/(1+EXP($I$3*(COUNT($I$7:AJ$7)+$I$4))),TREND($D50:$E50,$D$7:$E$7,AJ$7))</f>
        <v>1</v>
      </c>
      <c r="AK50" s="9">
        <f>IF($F50="s-curve",$D50+($E50-$D50)*$I$2/(1+EXP($I$3*(COUNT($I$7:AK$7)+$I$4))),TREND($D50:$E50,$D$7:$E$7,AK$7))</f>
        <v>1</v>
      </c>
      <c r="AL50" s="9">
        <f>IF($F50="s-curve",$D50+($E50-$D50)*$I$2/(1+EXP($I$3*(COUNT($I$7:AL$7)+$I$4))),TREND($D50:$E50,$D$7:$E$7,AL$7))</f>
        <v>1</v>
      </c>
      <c r="AM50" s="9">
        <f>IF($F50="s-curve",$D50+($E50-$D50)*$I$2/(1+EXP($I$3*(COUNT($I$7:AM$7)+$I$4))),TREND($D50:$E50,$D$7:$E$7,AM$7))</f>
        <v>1</v>
      </c>
      <c r="AN50" s="9">
        <f>IF($F50="s-curve",$D50+($E50-$D50)*$I$2/(1+EXP($I$3*(COUNT($I$7:AN$7)+$I$4))),TREND($D50:$E50,$D$7:$E$7,AN$7))</f>
        <v>1</v>
      </c>
      <c r="AO50" s="9">
        <f>IF($F50="s-curve",$D50+($E50-$D50)*$I$2/(1+EXP($I$3*(COUNT($I$7:AO$7)+$I$4))),TREND($D50:$E50,$D$7:$E$7,AO$7))</f>
        <v>1</v>
      </c>
      <c r="AP50" s="9">
        <f>IF($F50="s-curve",$D50+($E50-$D50)*$I$2/(1+EXP($I$3*(COUNT($I$7:AP$7)+$I$4))),TREND($D50:$E50,$D$7:$E$7,AP$7))</f>
        <v>1</v>
      </c>
    </row>
    <row r="51" spans="1:42" x14ac:dyDescent="0.25">
      <c r="C51" s="9" t="s">
        <v>3</v>
      </c>
      <c r="D51" s="9">
        <v>0</v>
      </c>
      <c r="E51" s="9">
        <v>0</v>
      </c>
      <c r="F51" s="4" t="str">
        <f>IF(D51=E51,"n/a",IF(OR(C51="battery electric vehicle",C51="natural gas vehicle",C51="plugin hybrid vehicle"),"s-curve","linear"))</f>
        <v>n/a</v>
      </c>
      <c r="H51" s="22"/>
      <c r="I51" s="21">
        <f t="shared" si="5"/>
        <v>0</v>
      </c>
      <c r="J51" s="9">
        <f>IF($F51="s-curve",$D51+($E51-$D51)*$I$2/(1+EXP($I$3*(COUNT($I$7:J$7)+$I$4))),TREND($D51:$E51,$D$7:$E$7,J$7))</f>
        <v>0</v>
      </c>
      <c r="K51" s="9">
        <f>IF($F51="s-curve",$D51+($E51-$D51)*$I$2/(1+EXP($I$3*(COUNT($I$7:K$7)+$I$4))),TREND($D51:$E51,$D$7:$E$7,K$7))</f>
        <v>0</v>
      </c>
      <c r="L51" s="9">
        <f>IF($F51="s-curve",$D51+($E51-$D51)*$I$2/(1+EXP($I$3*(COUNT($I$7:L$7)+$I$4))),TREND($D51:$E51,$D$7:$E$7,L$7))</f>
        <v>0</v>
      </c>
      <c r="M51" s="9">
        <f>IF($F51="s-curve",$D51+($E51-$D51)*$I$2/(1+EXP($I$3*(COUNT($I$7:M$7)+$I$4))),TREND($D51:$E51,$D$7:$E$7,M$7))</f>
        <v>0</v>
      </c>
      <c r="N51" s="9">
        <f>IF($F51="s-curve",$D51+($E51-$D51)*$I$2/(1+EXP($I$3*(COUNT($I$7:N$7)+$I$4))),TREND($D51:$E51,$D$7:$E$7,N$7))</f>
        <v>0</v>
      </c>
      <c r="O51" s="9">
        <f>IF($F51="s-curve",$D51+($E51-$D51)*$I$2/(1+EXP($I$3*(COUNT($I$7:O$7)+$I$4))),TREND($D51:$E51,$D$7:$E$7,O$7))</f>
        <v>0</v>
      </c>
      <c r="P51" s="9">
        <f>IF($F51="s-curve",$D51+($E51-$D51)*$I$2/(1+EXP($I$3*(COUNT($I$7:P$7)+$I$4))),TREND($D51:$E51,$D$7:$E$7,P$7))</f>
        <v>0</v>
      </c>
      <c r="Q51" s="9">
        <f>IF($F51="s-curve",$D51+($E51-$D51)*$I$2/(1+EXP($I$3*(COUNT($I$7:Q$7)+$I$4))),TREND($D51:$E51,$D$7:$E$7,Q$7))</f>
        <v>0</v>
      </c>
      <c r="R51" s="9">
        <f>IF($F51="s-curve",$D51+($E51-$D51)*$I$2/(1+EXP($I$3*(COUNT($I$7:R$7)+$I$4))),TREND($D51:$E51,$D$7:$E$7,R$7))</f>
        <v>0</v>
      </c>
      <c r="S51" s="9">
        <f>IF($F51="s-curve",$D51+($E51-$D51)*$I$2/(1+EXP($I$3*(COUNT($I$7:S$7)+$I$4))),TREND($D51:$E51,$D$7:$E$7,S$7))</f>
        <v>0</v>
      </c>
      <c r="T51" s="9">
        <f>IF($F51="s-curve",$D51+($E51-$D51)*$I$2/(1+EXP($I$3*(COUNT($I$7:T$7)+$I$4))),TREND($D51:$E51,$D$7:$E$7,T$7))</f>
        <v>0</v>
      </c>
      <c r="U51" s="9">
        <f>IF($F51="s-curve",$D51+($E51-$D51)*$I$2/(1+EXP($I$3*(COUNT($I$7:U$7)+$I$4))),TREND($D51:$E51,$D$7:$E$7,U$7))</f>
        <v>0</v>
      </c>
      <c r="V51" s="9">
        <f>IF($F51="s-curve",$D51+($E51-$D51)*$I$2/(1+EXP($I$3*(COUNT($I$7:V$7)+$I$4))),TREND($D51:$E51,$D$7:$E$7,V$7))</f>
        <v>0</v>
      </c>
      <c r="W51" s="9">
        <f>IF($F51="s-curve",$D51+($E51-$D51)*$I$2/(1+EXP($I$3*(COUNT($I$7:W$7)+$I$4))),TREND($D51:$E51,$D$7:$E$7,W$7))</f>
        <v>0</v>
      </c>
      <c r="X51" s="9">
        <f>IF($F51="s-curve",$D51+($E51-$D51)*$I$2/(1+EXP($I$3*(COUNT($I$7:X$7)+$I$4))),TREND($D51:$E51,$D$7:$E$7,X$7))</f>
        <v>0</v>
      </c>
      <c r="Y51" s="9">
        <f>IF($F51="s-curve",$D51+($E51-$D51)*$I$2/(1+EXP($I$3*(COUNT($I$7:Y$7)+$I$4))),TREND($D51:$E51,$D$7:$E$7,Y$7))</f>
        <v>0</v>
      </c>
      <c r="Z51" s="9">
        <f>IF($F51="s-curve",$D51+($E51-$D51)*$I$2/(1+EXP($I$3*(COUNT($I$7:Z$7)+$I$4))),TREND($D51:$E51,$D$7:$E$7,Z$7))</f>
        <v>0</v>
      </c>
      <c r="AA51" s="9">
        <f>IF($F51="s-curve",$D51+($E51-$D51)*$I$2/(1+EXP($I$3*(COUNT($I$7:AA$7)+$I$4))),TREND($D51:$E51,$D$7:$E$7,AA$7))</f>
        <v>0</v>
      </c>
      <c r="AB51" s="9">
        <f>IF($F51="s-curve",$D51+($E51-$D51)*$I$2/(1+EXP($I$3*(COUNT($I$7:AB$7)+$I$4))),TREND($D51:$E51,$D$7:$E$7,AB$7))</f>
        <v>0</v>
      </c>
      <c r="AC51" s="9">
        <f>IF($F51="s-curve",$D51+($E51-$D51)*$I$2/(1+EXP($I$3*(COUNT($I$7:AC$7)+$I$4))),TREND($D51:$E51,$D$7:$E$7,AC$7))</f>
        <v>0</v>
      </c>
      <c r="AD51" s="9">
        <f>IF($F51="s-curve",$D51+($E51-$D51)*$I$2/(1+EXP($I$3*(COUNT($I$7:AD$7)+$I$4))),TREND($D51:$E51,$D$7:$E$7,AD$7))</f>
        <v>0</v>
      </c>
      <c r="AE51" s="9">
        <f>IF($F51="s-curve",$D51+($E51-$D51)*$I$2/(1+EXP($I$3*(COUNT($I$7:AE$7)+$I$4))),TREND($D51:$E51,$D$7:$E$7,AE$7))</f>
        <v>0</v>
      </c>
      <c r="AF51" s="9">
        <f>IF($F51="s-curve",$D51+($E51-$D51)*$I$2/(1+EXP($I$3*(COUNT($I$7:AF$7)+$I$4))),TREND($D51:$E51,$D$7:$E$7,AF$7))</f>
        <v>0</v>
      </c>
      <c r="AG51" s="9">
        <f>IF($F51="s-curve",$D51+($E51-$D51)*$I$2/(1+EXP($I$3*(COUNT($I$7:AG$7)+$I$4))),TREND($D51:$E51,$D$7:$E$7,AG$7))</f>
        <v>0</v>
      </c>
      <c r="AH51" s="9">
        <f>IF($F51="s-curve",$D51+($E51-$D51)*$I$2/(1+EXP($I$3*(COUNT($I$7:AH$7)+$I$4))),TREND($D51:$E51,$D$7:$E$7,AH$7))</f>
        <v>0</v>
      </c>
      <c r="AI51" s="9">
        <f>IF($F51="s-curve",$D51+($E51-$D51)*$I$2/(1+EXP($I$3*(COUNT($I$7:AI$7)+$I$4))),TREND($D51:$E51,$D$7:$E$7,AI$7))</f>
        <v>0</v>
      </c>
      <c r="AJ51" s="9">
        <f>IF($F51="s-curve",$D51+($E51-$D51)*$I$2/(1+EXP($I$3*(COUNT($I$7:AJ$7)+$I$4))),TREND($D51:$E51,$D$7:$E$7,AJ$7))</f>
        <v>0</v>
      </c>
      <c r="AK51" s="9">
        <f>IF($F51="s-curve",$D51+($E51-$D51)*$I$2/(1+EXP($I$3*(COUNT($I$7:AK$7)+$I$4))),TREND($D51:$E51,$D$7:$E$7,AK$7))</f>
        <v>0</v>
      </c>
      <c r="AL51" s="9">
        <f>IF($F51="s-curve",$D51+($E51-$D51)*$I$2/(1+EXP($I$3*(COUNT($I$7:AL$7)+$I$4))),TREND($D51:$E51,$D$7:$E$7,AL$7))</f>
        <v>0</v>
      </c>
      <c r="AM51" s="9">
        <f>IF($F51="s-curve",$D51+($E51-$D51)*$I$2/(1+EXP($I$3*(COUNT($I$7:AM$7)+$I$4))),TREND($D51:$E51,$D$7:$E$7,AM$7))</f>
        <v>0</v>
      </c>
      <c r="AN51" s="9">
        <f>IF($F51="s-curve",$D51+($E51-$D51)*$I$2/(1+EXP($I$3*(COUNT($I$7:AN$7)+$I$4))),TREND($D51:$E51,$D$7:$E$7,AN$7))</f>
        <v>0</v>
      </c>
      <c r="AO51" s="9">
        <f>IF($F51="s-curve",$D51+($E51-$D51)*$I$2/(1+EXP($I$3*(COUNT($I$7:AO$7)+$I$4))),TREND($D51:$E51,$D$7:$E$7,AO$7))</f>
        <v>0</v>
      </c>
      <c r="AP51" s="9">
        <f>IF($F51="s-curve",$D51+($E51-$D51)*$I$2/(1+EXP($I$3*(COUNT($I$7:AP$7)+$I$4))),TREND($D51:$E51,$D$7:$E$7,AP$7))</f>
        <v>0</v>
      </c>
    </row>
    <row r="52" spans="1:42" x14ac:dyDescent="0.25">
      <c r="C52" s="9" t="s">
        <v>4</v>
      </c>
      <c r="D52" s="9">
        <v>0</v>
      </c>
      <c r="E52" s="9">
        <v>0</v>
      </c>
      <c r="F52" s="4" t="str">
        <f t="shared" si="1"/>
        <v>n/a</v>
      </c>
      <c r="H52" s="22"/>
      <c r="I52" s="21">
        <f t="shared" si="5"/>
        <v>0</v>
      </c>
      <c r="J52" s="9">
        <f>IF($F52="s-curve",$D52+($E52-$D52)*$I$2/(1+EXP($I$3*(COUNT($I$7:J$7)+$I$4))),TREND($D52:$E52,$D$7:$E$7,J$7))</f>
        <v>0</v>
      </c>
      <c r="K52" s="9">
        <f>IF($F52="s-curve",$D52+($E52-$D52)*$I$2/(1+EXP($I$3*(COUNT($I$7:K$7)+$I$4))),TREND($D52:$E52,$D$7:$E$7,K$7))</f>
        <v>0</v>
      </c>
      <c r="L52" s="9">
        <f>IF($F52="s-curve",$D52+($E52-$D52)*$I$2/(1+EXP($I$3*(COUNT($I$7:L$7)+$I$4))),TREND($D52:$E52,$D$7:$E$7,L$7))</f>
        <v>0</v>
      </c>
      <c r="M52" s="9">
        <f>IF($F52="s-curve",$D52+($E52-$D52)*$I$2/(1+EXP($I$3*(COUNT($I$7:M$7)+$I$4))),TREND($D52:$E52,$D$7:$E$7,M$7))</f>
        <v>0</v>
      </c>
      <c r="N52" s="9">
        <f>IF($F52="s-curve",$D52+($E52-$D52)*$I$2/(1+EXP($I$3*(COUNT($I$7:N$7)+$I$4))),TREND($D52:$E52,$D$7:$E$7,N$7))</f>
        <v>0</v>
      </c>
      <c r="O52" s="9">
        <f>IF($F52="s-curve",$D52+($E52-$D52)*$I$2/(1+EXP($I$3*(COUNT($I$7:O$7)+$I$4))),TREND($D52:$E52,$D$7:$E$7,O$7))</f>
        <v>0</v>
      </c>
      <c r="P52" s="9">
        <f>IF($F52="s-curve",$D52+($E52-$D52)*$I$2/(1+EXP($I$3*(COUNT($I$7:P$7)+$I$4))),TREND($D52:$E52,$D$7:$E$7,P$7))</f>
        <v>0</v>
      </c>
      <c r="Q52" s="9">
        <f>IF($F52="s-curve",$D52+($E52-$D52)*$I$2/(1+EXP($I$3*(COUNT($I$7:Q$7)+$I$4))),TREND($D52:$E52,$D$7:$E$7,Q$7))</f>
        <v>0</v>
      </c>
      <c r="R52" s="9">
        <f>IF($F52="s-curve",$D52+($E52-$D52)*$I$2/(1+EXP($I$3*(COUNT($I$7:R$7)+$I$4))),TREND($D52:$E52,$D$7:$E$7,R$7))</f>
        <v>0</v>
      </c>
      <c r="S52" s="9">
        <f>IF($F52="s-curve",$D52+($E52-$D52)*$I$2/(1+EXP($I$3*(COUNT($I$7:S$7)+$I$4))),TREND($D52:$E52,$D$7:$E$7,S$7))</f>
        <v>0</v>
      </c>
      <c r="T52" s="9">
        <f>IF($F52="s-curve",$D52+($E52-$D52)*$I$2/(1+EXP($I$3*(COUNT($I$7:T$7)+$I$4))),TREND($D52:$E52,$D$7:$E$7,T$7))</f>
        <v>0</v>
      </c>
      <c r="U52" s="9">
        <f>IF($F52="s-curve",$D52+($E52-$D52)*$I$2/(1+EXP($I$3*(COUNT($I$7:U$7)+$I$4))),TREND($D52:$E52,$D$7:$E$7,U$7))</f>
        <v>0</v>
      </c>
      <c r="V52" s="9">
        <f>IF($F52="s-curve",$D52+($E52-$D52)*$I$2/(1+EXP($I$3*(COUNT($I$7:V$7)+$I$4))),TREND($D52:$E52,$D$7:$E$7,V$7))</f>
        <v>0</v>
      </c>
      <c r="W52" s="9">
        <f>IF($F52="s-curve",$D52+($E52-$D52)*$I$2/(1+EXP($I$3*(COUNT($I$7:W$7)+$I$4))),TREND($D52:$E52,$D$7:$E$7,W$7))</f>
        <v>0</v>
      </c>
      <c r="X52" s="9">
        <f>IF($F52="s-curve",$D52+($E52-$D52)*$I$2/(1+EXP($I$3*(COUNT($I$7:X$7)+$I$4))),TREND($D52:$E52,$D$7:$E$7,X$7))</f>
        <v>0</v>
      </c>
      <c r="Y52" s="9">
        <f>IF($F52="s-curve",$D52+($E52-$D52)*$I$2/(1+EXP($I$3*(COUNT($I$7:Y$7)+$I$4))),TREND($D52:$E52,$D$7:$E$7,Y$7))</f>
        <v>0</v>
      </c>
      <c r="Z52" s="9">
        <f>IF($F52="s-curve",$D52+($E52-$D52)*$I$2/(1+EXP($I$3*(COUNT($I$7:Z$7)+$I$4))),TREND($D52:$E52,$D$7:$E$7,Z$7))</f>
        <v>0</v>
      </c>
      <c r="AA52" s="9">
        <f>IF($F52="s-curve",$D52+($E52-$D52)*$I$2/(1+EXP($I$3*(COUNT($I$7:AA$7)+$I$4))),TREND($D52:$E52,$D$7:$E$7,AA$7))</f>
        <v>0</v>
      </c>
      <c r="AB52" s="9">
        <f>IF($F52="s-curve",$D52+($E52-$D52)*$I$2/(1+EXP($I$3*(COUNT($I$7:AB$7)+$I$4))),TREND($D52:$E52,$D$7:$E$7,AB$7))</f>
        <v>0</v>
      </c>
      <c r="AC52" s="9">
        <f>IF($F52="s-curve",$D52+($E52-$D52)*$I$2/(1+EXP($I$3*(COUNT($I$7:AC$7)+$I$4))),TREND($D52:$E52,$D$7:$E$7,AC$7))</f>
        <v>0</v>
      </c>
      <c r="AD52" s="9">
        <f>IF($F52="s-curve",$D52+($E52-$D52)*$I$2/(1+EXP($I$3*(COUNT($I$7:AD$7)+$I$4))),TREND($D52:$E52,$D$7:$E$7,AD$7))</f>
        <v>0</v>
      </c>
      <c r="AE52" s="9">
        <f>IF($F52="s-curve",$D52+($E52-$D52)*$I$2/(1+EXP($I$3*(COUNT($I$7:AE$7)+$I$4))),TREND($D52:$E52,$D$7:$E$7,AE$7))</f>
        <v>0</v>
      </c>
      <c r="AF52" s="9">
        <f>IF($F52="s-curve",$D52+($E52-$D52)*$I$2/(1+EXP($I$3*(COUNT($I$7:AF$7)+$I$4))),TREND($D52:$E52,$D$7:$E$7,AF$7))</f>
        <v>0</v>
      </c>
      <c r="AG52" s="9">
        <f>IF($F52="s-curve",$D52+($E52-$D52)*$I$2/(1+EXP($I$3*(COUNT($I$7:AG$7)+$I$4))),TREND($D52:$E52,$D$7:$E$7,AG$7))</f>
        <v>0</v>
      </c>
      <c r="AH52" s="9">
        <f>IF($F52="s-curve",$D52+($E52-$D52)*$I$2/(1+EXP($I$3*(COUNT($I$7:AH$7)+$I$4))),TREND($D52:$E52,$D$7:$E$7,AH$7))</f>
        <v>0</v>
      </c>
      <c r="AI52" s="9">
        <f>IF($F52="s-curve",$D52+($E52-$D52)*$I$2/(1+EXP($I$3*(COUNT($I$7:AI$7)+$I$4))),TREND($D52:$E52,$D$7:$E$7,AI$7))</f>
        <v>0</v>
      </c>
      <c r="AJ52" s="9">
        <f>IF($F52="s-curve",$D52+($E52-$D52)*$I$2/(1+EXP($I$3*(COUNT($I$7:AJ$7)+$I$4))),TREND($D52:$E52,$D$7:$E$7,AJ$7))</f>
        <v>0</v>
      </c>
      <c r="AK52" s="9">
        <f>IF($F52="s-curve",$D52+($E52-$D52)*$I$2/(1+EXP($I$3*(COUNT($I$7:AK$7)+$I$4))),TREND($D52:$E52,$D$7:$E$7,AK$7))</f>
        <v>0</v>
      </c>
      <c r="AL52" s="9">
        <f>IF($F52="s-curve",$D52+($E52-$D52)*$I$2/(1+EXP($I$3*(COUNT($I$7:AL$7)+$I$4))),TREND($D52:$E52,$D$7:$E$7,AL$7))</f>
        <v>0</v>
      </c>
      <c r="AM52" s="9">
        <f>IF($F52="s-curve",$D52+($E52-$D52)*$I$2/(1+EXP($I$3*(COUNT($I$7:AM$7)+$I$4))),TREND($D52:$E52,$D$7:$E$7,AM$7))</f>
        <v>0</v>
      </c>
      <c r="AN52" s="9">
        <f>IF($F52="s-curve",$D52+($E52-$D52)*$I$2/(1+EXP($I$3*(COUNT($I$7:AN$7)+$I$4))),TREND($D52:$E52,$D$7:$E$7,AN$7))</f>
        <v>0</v>
      </c>
      <c r="AO52" s="9">
        <f>IF($F52="s-curve",$D52+($E52-$D52)*$I$2/(1+EXP($I$3*(COUNT($I$7:AO$7)+$I$4))),TREND($D52:$E52,$D$7:$E$7,AO$7))</f>
        <v>0</v>
      </c>
      <c r="AP52" s="9">
        <f>IF($F52="s-curve",$D52+($E52-$D52)*$I$2/(1+EXP($I$3*(COUNT($I$7:AP$7)+$I$4))),TREND($D52:$E52,$D$7:$E$7,AP$7))</f>
        <v>0</v>
      </c>
    </row>
    <row r="53" spans="1:42" x14ac:dyDescent="0.25">
      <c r="C53" s="9" t="s">
        <v>5</v>
      </c>
      <c r="D53" s="21">
        <f>TRA_StockTot!S184/TRA_StockTot!S182</f>
        <v>0.16163366221767325</v>
      </c>
      <c r="E53" s="21">
        <f>TRA_Inv!AZ184/TRA_Inv!AZ182</f>
        <v>8.1573389074225455E-2</v>
      </c>
      <c r="F53" s="4" t="str">
        <f t="shared" si="1"/>
        <v>linear</v>
      </c>
      <c r="H53" s="22"/>
      <c r="I53" s="21">
        <f t="shared" si="5"/>
        <v>0.16163366221767325</v>
      </c>
      <c r="J53" s="9">
        <f>IF($F53="s-curve",$D53+($E53-$D53)*$I$2/(1+EXP($I$3*(COUNT($I$7:J$7)+$I$4))),TREND($D53:$E53,$D$7:$E$7,J$7))</f>
        <v>0.15920759333453827</v>
      </c>
      <c r="K53" s="9">
        <f>IF($F53="s-curve",$D53+($E53-$D53)*$I$2/(1+EXP($I$3*(COUNT($I$7:K$7)+$I$4))),TREND($D53:$E53,$D$7:$E$7,K$7))</f>
        <v>0.1567815244514037</v>
      </c>
      <c r="L53" s="9">
        <f>IF($F53="s-curve",$D53+($E53-$D53)*$I$2/(1+EXP($I$3*(COUNT($I$7:L$7)+$I$4))),TREND($D53:$E53,$D$7:$E$7,L$7))</f>
        <v>0.15435545556826913</v>
      </c>
      <c r="M53" s="9">
        <f>IF($F53="s-curve",$D53+($E53-$D53)*$I$2/(1+EXP($I$3*(COUNT($I$7:M$7)+$I$4))),TREND($D53:$E53,$D$7:$E$7,M$7))</f>
        <v>0.15192938668513367</v>
      </c>
      <c r="N53" s="9">
        <f>IF($F53="s-curve",$D53+($E53-$D53)*$I$2/(1+EXP($I$3*(COUNT($I$7:N$7)+$I$4))),TREND($D53:$E53,$D$7:$E$7,N$7))</f>
        <v>0.1495033178019991</v>
      </c>
      <c r="O53" s="9">
        <f>IF($F53="s-curve",$D53+($E53-$D53)*$I$2/(1+EXP($I$3*(COUNT($I$7:O$7)+$I$4))),TREND($D53:$E53,$D$7:$E$7,O$7))</f>
        <v>0.14707724891886453</v>
      </c>
      <c r="P53" s="9">
        <f>IF($F53="s-curve",$D53+($E53-$D53)*$I$2/(1+EXP($I$3*(COUNT($I$7:P$7)+$I$4))),TREND($D53:$E53,$D$7:$E$7,P$7))</f>
        <v>0.14465118003572996</v>
      </c>
      <c r="Q53" s="9">
        <f>IF($F53="s-curve",$D53+($E53-$D53)*$I$2/(1+EXP($I$3*(COUNT($I$7:Q$7)+$I$4))),TREND($D53:$E53,$D$7:$E$7,Q$7))</f>
        <v>0.1422251111525954</v>
      </c>
      <c r="R53" s="9">
        <f>IF($F53="s-curve",$D53+($E53-$D53)*$I$2/(1+EXP($I$3*(COUNT($I$7:R$7)+$I$4))),TREND($D53:$E53,$D$7:$E$7,R$7))</f>
        <v>0.13979904226945994</v>
      </c>
      <c r="S53" s="9">
        <f>IF($F53="s-curve",$D53+($E53-$D53)*$I$2/(1+EXP($I$3*(COUNT($I$7:S$7)+$I$4))),TREND($D53:$E53,$D$7:$E$7,S$7))</f>
        <v>0.13737297338632537</v>
      </c>
      <c r="T53" s="9">
        <f>IF($F53="s-curve",$D53+($E53-$D53)*$I$2/(1+EXP($I$3*(COUNT($I$7:T$7)+$I$4))),TREND($D53:$E53,$D$7:$E$7,T$7))</f>
        <v>0.1349469045031908</v>
      </c>
      <c r="U53" s="9">
        <f>IF($F53="s-curve",$D53+($E53-$D53)*$I$2/(1+EXP($I$3*(COUNT($I$7:U$7)+$I$4))),TREND($D53:$E53,$D$7:$E$7,U$7))</f>
        <v>0.13252083562005623</v>
      </c>
      <c r="V53" s="9">
        <f>IF($F53="s-curve",$D53+($E53-$D53)*$I$2/(1+EXP($I$3*(COUNT($I$7:V$7)+$I$4))),TREND($D53:$E53,$D$7:$E$7,V$7))</f>
        <v>0.13009476673692077</v>
      </c>
      <c r="W53" s="9">
        <f>IF($F53="s-curve",$D53+($E53-$D53)*$I$2/(1+EXP($I$3*(COUNT($I$7:W$7)+$I$4))),TREND($D53:$E53,$D$7:$E$7,W$7))</f>
        <v>0.12766869785378621</v>
      </c>
      <c r="X53" s="9">
        <f>IF($F53="s-curve",$D53+($E53-$D53)*$I$2/(1+EXP($I$3*(COUNT($I$7:X$7)+$I$4))),TREND($D53:$E53,$D$7:$E$7,X$7))</f>
        <v>0.12524262897065164</v>
      </c>
      <c r="Y53" s="9">
        <f>IF($F53="s-curve",$D53+($E53-$D53)*$I$2/(1+EXP($I$3*(COUNT($I$7:Y$7)+$I$4))),TREND($D53:$E53,$D$7:$E$7,Y$7))</f>
        <v>0.12281656008751707</v>
      </c>
      <c r="Z53" s="9">
        <f>IF($F53="s-curve",$D53+($E53-$D53)*$I$2/(1+EXP($I$3*(COUNT($I$7:Z$7)+$I$4))),TREND($D53:$E53,$D$7:$E$7,Z$7))</f>
        <v>0.12039049120438161</v>
      </c>
      <c r="AA53" s="9">
        <f>IF($F53="s-curve",$D53+($E53-$D53)*$I$2/(1+EXP($I$3*(COUNT($I$7:AA$7)+$I$4))),TREND($D53:$E53,$D$7:$E$7,AA$7))</f>
        <v>0.11796442232124704</v>
      </c>
      <c r="AB53" s="9">
        <f>IF($F53="s-curve",$D53+($E53-$D53)*$I$2/(1+EXP($I$3*(COUNT($I$7:AB$7)+$I$4))),TREND($D53:$E53,$D$7:$E$7,AB$7))</f>
        <v>0.11553835343811247</v>
      </c>
      <c r="AC53" s="9">
        <f>IF($F53="s-curve",$D53+($E53-$D53)*$I$2/(1+EXP($I$3*(COUNT($I$7:AC$7)+$I$4))),TREND($D53:$E53,$D$7:$E$7,AC$7))</f>
        <v>0.1131122845549779</v>
      </c>
      <c r="AD53" s="9">
        <f>IF($F53="s-curve",$D53+($E53-$D53)*$I$2/(1+EXP($I$3*(COUNT($I$7:AD$7)+$I$4))),TREND($D53:$E53,$D$7:$E$7,AD$7))</f>
        <v>0.11068621567184245</v>
      </c>
      <c r="AE53" s="9">
        <f>IF($F53="s-curve",$D53+($E53-$D53)*$I$2/(1+EXP($I$3*(COUNT($I$7:AE$7)+$I$4))),TREND($D53:$E53,$D$7:$E$7,AE$7))</f>
        <v>0.10826014678870788</v>
      </c>
      <c r="AF53" s="9">
        <f>IF($F53="s-curve",$D53+($E53-$D53)*$I$2/(1+EXP($I$3*(COUNT($I$7:AF$7)+$I$4))),TREND($D53:$E53,$D$7:$E$7,AF$7))</f>
        <v>0.10583407790557331</v>
      </c>
      <c r="AG53" s="9">
        <f>IF($F53="s-curve",$D53+($E53-$D53)*$I$2/(1+EXP($I$3*(COUNT($I$7:AG$7)+$I$4))),TREND($D53:$E53,$D$7:$E$7,AG$7))</f>
        <v>0.10340800902243874</v>
      </c>
      <c r="AH53" s="9">
        <f>IF($F53="s-curve",$D53+($E53-$D53)*$I$2/(1+EXP($I$3*(COUNT($I$7:AH$7)+$I$4))),TREND($D53:$E53,$D$7:$E$7,AH$7))</f>
        <v>0.10098194013930328</v>
      </c>
      <c r="AI53" s="9">
        <f>IF($F53="s-curve",$D53+($E53-$D53)*$I$2/(1+EXP($I$3*(COUNT($I$7:AI$7)+$I$4))),TREND($D53:$E53,$D$7:$E$7,AI$7))</f>
        <v>9.8555871256168714E-2</v>
      </c>
      <c r="AJ53" s="9">
        <f>IF($F53="s-curve",$D53+($E53-$D53)*$I$2/(1+EXP($I$3*(COUNT($I$7:AJ$7)+$I$4))),TREND($D53:$E53,$D$7:$E$7,AJ$7))</f>
        <v>9.6129802373034146E-2</v>
      </c>
      <c r="AK53" s="9">
        <f>IF($F53="s-curve",$D53+($E53-$D53)*$I$2/(1+EXP($I$3*(COUNT($I$7:AK$7)+$I$4))),TREND($D53:$E53,$D$7:$E$7,AK$7))</f>
        <v>9.3703733489899577E-2</v>
      </c>
      <c r="AL53" s="9">
        <f>IF($F53="s-curve",$D53+($E53-$D53)*$I$2/(1+EXP($I$3*(COUNT($I$7:AL$7)+$I$4))),TREND($D53:$E53,$D$7:$E$7,AL$7))</f>
        <v>9.127766460676412E-2</v>
      </c>
      <c r="AM53" s="9">
        <f>IF($F53="s-curve",$D53+($E53-$D53)*$I$2/(1+EXP($I$3*(COUNT($I$7:AM$7)+$I$4))),TREND($D53:$E53,$D$7:$E$7,AM$7))</f>
        <v>8.8851595723629551E-2</v>
      </c>
      <c r="AN53" s="9">
        <f>IF($F53="s-curve",$D53+($E53-$D53)*$I$2/(1+EXP($I$3*(COUNT($I$7:AN$7)+$I$4))),TREND($D53:$E53,$D$7:$E$7,AN$7))</f>
        <v>8.6425526840494982E-2</v>
      </c>
      <c r="AO53" s="9">
        <f>IF($F53="s-curve",$D53+($E53-$D53)*$I$2/(1+EXP($I$3*(COUNT($I$7:AO$7)+$I$4))),TREND($D53:$E53,$D$7:$E$7,AO$7))</f>
        <v>8.3999457957360413E-2</v>
      </c>
      <c r="AP53" s="9">
        <f>IF($F53="s-curve",$D53+($E53-$D53)*$I$2/(1+EXP($I$3*(COUNT($I$7:AP$7)+$I$4))),TREND($D53:$E53,$D$7:$E$7,AP$7))</f>
        <v>8.1573389074225844E-2</v>
      </c>
    </row>
    <row r="54" spans="1:42" x14ac:dyDescent="0.25">
      <c r="A54" s="23"/>
      <c r="C54" s="9" t="s">
        <v>6</v>
      </c>
      <c r="D54" s="9">
        <v>0</v>
      </c>
      <c r="E54" s="9">
        <v>0</v>
      </c>
      <c r="F54" s="4" t="str">
        <f t="shared" si="1"/>
        <v>n/a</v>
      </c>
      <c r="H54" s="22"/>
      <c r="I54" s="21">
        <f t="shared" si="5"/>
        <v>0</v>
      </c>
      <c r="J54" s="9">
        <f>IF($F54="s-curve",$D54+($E54-$D54)*$I$2/(1+EXP($I$3*(COUNT($I$7:J$7)+$I$4))),TREND($D54:$E54,$D$7:$E$7,J$7))</f>
        <v>0</v>
      </c>
      <c r="K54" s="9">
        <f>IF($F54="s-curve",$D54+($E54-$D54)*$I$2/(1+EXP($I$3*(COUNT($I$7:K$7)+$I$4))),TREND($D54:$E54,$D$7:$E$7,K$7))</f>
        <v>0</v>
      </c>
      <c r="L54" s="9">
        <f>IF($F54="s-curve",$D54+($E54-$D54)*$I$2/(1+EXP($I$3*(COUNT($I$7:L$7)+$I$4))),TREND($D54:$E54,$D$7:$E$7,L$7))</f>
        <v>0</v>
      </c>
      <c r="M54" s="9">
        <f>IF($F54="s-curve",$D54+($E54-$D54)*$I$2/(1+EXP($I$3*(COUNT($I$7:M$7)+$I$4))),TREND($D54:$E54,$D$7:$E$7,M$7))</f>
        <v>0</v>
      </c>
      <c r="N54" s="9">
        <f>IF($F54="s-curve",$D54+($E54-$D54)*$I$2/(1+EXP($I$3*(COUNT($I$7:N$7)+$I$4))),TREND($D54:$E54,$D$7:$E$7,N$7))</f>
        <v>0</v>
      </c>
      <c r="O54" s="9">
        <f>IF($F54="s-curve",$D54+($E54-$D54)*$I$2/(1+EXP($I$3*(COUNT($I$7:O$7)+$I$4))),TREND($D54:$E54,$D$7:$E$7,O$7))</f>
        <v>0</v>
      </c>
      <c r="P54" s="9">
        <f>IF($F54="s-curve",$D54+($E54-$D54)*$I$2/(1+EXP($I$3*(COUNT($I$7:P$7)+$I$4))),TREND($D54:$E54,$D$7:$E$7,P$7))</f>
        <v>0</v>
      </c>
      <c r="Q54" s="9">
        <f>IF($F54="s-curve",$D54+($E54-$D54)*$I$2/(1+EXP($I$3*(COUNT($I$7:Q$7)+$I$4))),TREND($D54:$E54,$D$7:$E$7,Q$7))</f>
        <v>0</v>
      </c>
      <c r="R54" s="9">
        <f>IF($F54="s-curve",$D54+($E54-$D54)*$I$2/(1+EXP($I$3*(COUNT($I$7:R$7)+$I$4))),TREND($D54:$E54,$D$7:$E$7,R$7))</f>
        <v>0</v>
      </c>
      <c r="S54" s="9">
        <f>IF($F54="s-curve",$D54+($E54-$D54)*$I$2/(1+EXP($I$3*(COUNT($I$7:S$7)+$I$4))),TREND($D54:$E54,$D$7:$E$7,S$7))</f>
        <v>0</v>
      </c>
      <c r="T54" s="9">
        <f>IF($F54="s-curve",$D54+($E54-$D54)*$I$2/(1+EXP($I$3*(COUNT($I$7:T$7)+$I$4))),TREND($D54:$E54,$D$7:$E$7,T$7))</f>
        <v>0</v>
      </c>
      <c r="U54" s="9">
        <f>IF($F54="s-curve",$D54+($E54-$D54)*$I$2/(1+EXP($I$3*(COUNT($I$7:U$7)+$I$4))),TREND($D54:$E54,$D$7:$E$7,U$7))</f>
        <v>0</v>
      </c>
      <c r="V54" s="9">
        <f>IF($F54="s-curve",$D54+($E54-$D54)*$I$2/(1+EXP($I$3*(COUNT($I$7:V$7)+$I$4))),TREND($D54:$E54,$D$7:$E$7,V$7))</f>
        <v>0</v>
      </c>
      <c r="W54" s="9">
        <f>IF($F54="s-curve",$D54+($E54-$D54)*$I$2/(1+EXP($I$3*(COUNT($I$7:W$7)+$I$4))),TREND($D54:$E54,$D$7:$E$7,W$7))</f>
        <v>0</v>
      </c>
      <c r="X54" s="9">
        <f>IF($F54="s-curve",$D54+($E54-$D54)*$I$2/(1+EXP($I$3*(COUNT($I$7:X$7)+$I$4))),TREND($D54:$E54,$D$7:$E$7,X$7))</f>
        <v>0</v>
      </c>
      <c r="Y54" s="9">
        <f>IF($F54="s-curve",$D54+($E54-$D54)*$I$2/(1+EXP($I$3*(COUNT($I$7:Y$7)+$I$4))),TREND($D54:$E54,$D$7:$E$7,Y$7))</f>
        <v>0</v>
      </c>
      <c r="Z54" s="9">
        <f>IF($F54="s-curve",$D54+($E54-$D54)*$I$2/(1+EXP($I$3*(COUNT($I$7:Z$7)+$I$4))),TREND($D54:$E54,$D$7:$E$7,Z$7))</f>
        <v>0</v>
      </c>
      <c r="AA54" s="9">
        <f>IF($F54="s-curve",$D54+($E54-$D54)*$I$2/(1+EXP($I$3*(COUNT($I$7:AA$7)+$I$4))),TREND($D54:$E54,$D$7:$E$7,AA$7))</f>
        <v>0</v>
      </c>
      <c r="AB54" s="9">
        <f>IF($F54="s-curve",$D54+($E54-$D54)*$I$2/(1+EXP($I$3*(COUNT($I$7:AB$7)+$I$4))),TREND($D54:$E54,$D$7:$E$7,AB$7))</f>
        <v>0</v>
      </c>
      <c r="AC54" s="9">
        <f>IF($F54="s-curve",$D54+($E54-$D54)*$I$2/(1+EXP($I$3*(COUNT($I$7:AC$7)+$I$4))),TREND($D54:$E54,$D$7:$E$7,AC$7))</f>
        <v>0</v>
      </c>
      <c r="AD54" s="9">
        <f>IF($F54="s-curve",$D54+($E54-$D54)*$I$2/(1+EXP($I$3*(COUNT($I$7:AD$7)+$I$4))),TREND($D54:$E54,$D$7:$E$7,AD$7))</f>
        <v>0</v>
      </c>
      <c r="AE54" s="9">
        <f>IF($F54="s-curve",$D54+($E54-$D54)*$I$2/(1+EXP($I$3*(COUNT($I$7:AE$7)+$I$4))),TREND($D54:$E54,$D$7:$E$7,AE$7))</f>
        <v>0</v>
      </c>
      <c r="AF54" s="9">
        <f>IF($F54="s-curve",$D54+($E54-$D54)*$I$2/(1+EXP($I$3*(COUNT($I$7:AF$7)+$I$4))),TREND($D54:$E54,$D$7:$E$7,AF$7))</f>
        <v>0</v>
      </c>
      <c r="AG54" s="9">
        <f>IF($F54="s-curve",$D54+($E54-$D54)*$I$2/(1+EXP($I$3*(COUNT($I$7:AG$7)+$I$4))),TREND($D54:$E54,$D$7:$E$7,AG$7))</f>
        <v>0</v>
      </c>
      <c r="AH54" s="9">
        <f>IF($F54="s-curve",$D54+($E54-$D54)*$I$2/(1+EXP($I$3*(COUNT($I$7:AH$7)+$I$4))),TREND($D54:$E54,$D$7:$E$7,AH$7))</f>
        <v>0</v>
      </c>
      <c r="AI54" s="9">
        <f>IF($F54="s-curve",$D54+($E54-$D54)*$I$2/(1+EXP($I$3*(COUNT($I$7:AI$7)+$I$4))),TREND($D54:$E54,$D$7:$E$7,AI$7))</f>
        <v>0</v>
      </c>
      <c r="AJ54" s="9">
        <f>IF($F54="s-curve",$D54+($E54-$D54)*$I$2/(1+EXP($I$3*(COUNT($I$7:AJ$7)+$I$4))),TREND($D54:$E54,$D$7:$E$7,AJ$7))</f>
        <v>0</v>
      </c>
      <c r="AK54" s="9">
        <f>IF($F54="s-curve",$D54+($E54-$D54)*$I$2/(1+EXP($I$3*(COUNT($I$7:AK$7)+$I$4))),TREND($D54:$E54,$D$7:$E$7,AK$7))</f>
        <v>0</v>
      </c>
      <c r="AL54" s="9">
        <f>IF($F54="s-curve",$D54+($E54-$D54)*$I$2/(1+EXP($I$3*(COUNT($I$7:AL$7)+$I$4))),TREND($D54:$E54,$D$7:$E$7,AL$7))</f>
        <v>0</v>
      </c>
      <c r="AM54" s="9">
        <f>IF($F54="s-curve",$D54+($E54-$D54)*$I$2/(1+EXP($I$3*(COUNT($I$7:AM$7)+$I$4))),TREND($D54:$E54,$D$7:$E$7,AM$7))</f>
        <v>0</v>
      </c>
      <c r="AN54" s="9">
        <f>IF($F54="s-curve",$D54+($E54-$D54)*$I$2/(1+EXP($I$3*(COUNT($I$7:AN$7)+$I$4))),TREND($D54:$E54,$D$7:$E$7,AN$7))</f>
        <v>0</v>
      </c>
      <c r="AO54" s="9">
        <f>IF($F54="s-curve",$D54+($E54-$D54)*$I$2/(1+EXP($I$3*(COUNT($I$7:AO$7)+$I$4))),TREND($D54:$E54,$D$7:$E$7,AO$7))</f>
        <v>0</v>
      </c>
      <c r="AP54" s="9">
        <f>IF($F54="s-curve",$D54+($E54-$D54)*$I$2/(1+EXP($I$3*(COUNT($I$7:AP$7)+$I$4))),TREND($D54:$E54,$D$7:$E$7,AP$7))</f>
        <v>0</v>
      </c>
    </row>
    <row r="55" spans="1:42" x14ac:dyDescent="0.25">
      <c r="A55" s="23"/>
      <c r="C55" s="9" t="s">
        <v>74</v>
      </c>
      <c r="D55" s="9">
        <v>0</v>
      </c>
      <c r="E55" s="9">
        <v>0</v>
      </c>
      <c r="F55" s="4" t="str">
        <f t="shared" ref="F55:F56" si="8">IF(D55=E55,"n/a",IF(OR(C55="battery electric vehicle",C55="natural gas vehicle",C55="plugin hybrid vehicle",C55="hydrogen vehicle"),"s-curve","linear"))</f>
        <v>n/a</v>
      </c>
      <c r="H55" s="22"/>
      <c r="I55" s="21">
        <f t="shared" si="5"/>
        <v>0</v>
      </c>
      <c r="J55" s="9">
        <f>IF($F55="s-curve",$D55+($E55-$D55)*$I$2/(1+EXP($I$3*(COUNT($I$7:J$7)+$I$4))),TREND($D55:$E55,$D$7:$E$7,J$7))</f>
        <v>0</v>
      </c>
      <c r="K55" s="9">
        <f>IF($F55="s-curve",$D55+($E55-$D55)*$I$2/(1+EXP($I$3*(COUNT($I$7:K$7)+$I$4))),TREND($D55:$E55,$D$7:$E$7,K$7))</f>
        <v>0</v>
      </c>
      <c r="L55" s="9">
        <f>IF($F55="s-curve",$D55+($E55-$D55)*$I$2/(1+EXP($I$3*(COUNT($I$7:L$7)+$I$4))),TREND($D55:$E55,$D$7:$E$7,L$7))</f>
        <v>0</v>
      </c>
      <c r="M55" s="9">
        <f>IF($F55="s-curve",$D55+($E55-$D55)*$I$2/(1+EXP($I$3*(COUNT($I$7:M$7)+$I$4))),TREND($D55:$E55,$D$7:$E$7,M$7))</f>
        <v>0</v>
      </c>
      <c r="N55" s="9">
        <f>IF($F55="s-curve",$D55+($E55-$D55)*$I$2/(1+EXP($I$3*(COUNT($I$7:N$7)+$I$4))),TREND($D55:$E55,$D$7:$E$7,N$7))</f>
        <v>0</v>
      </c>
      <c r="O55" s="9">
        <f>IF($F55="s-curve",$D55+($E55-$D55)*$I$2/(1+EXP($I$3*(COUNT($I$7:O$7)+$I$4))),TREND($D55:$E55,$D$7:$E$7,O$7))</f>
        <v>0</v>
      </c>
      <c r="P55" s="9">
        <f>IF($F55="s-curve",$D55+($E55-$D55)*$I$2/(1+EXP($I$3*(COUNT($I$7:P$7)+$I$4))),TREND($D55:$E55,$D$7:$E$7,P$7))</f>
        <v>0</v>
      </c>
      <c r="Q55" s="9">
        <f>IF($F55="s-curve",$D55+($E55-$D55)*$I$2/(1+EXP($I$3*(COUNT($I$7:Q$7)+$I$4))),TREND($D55:$E55,$D$7:$E$7,Q$7))</f>
        <v>0</v>
      </c>
      <c r="R55" s="9">
        <f>IF($F55="s-curve",$D55+($E55-$D55)*$I$2/(1+EXP($I$3*(COUNT($I$7:R$7)+$I$4))),TREND($D55:$E55,$D$7:$E$7,R$7))</f>
        <v>0</v>
      </c>
      <c r="S55" s="9">
        <f>IF($F55="s-curve",$D55+($E55-$D55)*$I$2/(1+EXP($I$3*(COUNT($I$7:S$7)+$I$4))),TREND($D55:$E55,$D$7:$E$7,S$7))</f>
        <v>0</v>
      </c>
      <c r="T55" s="9">
        <f>IF($F55="s-curve",$D55+($E55-$D55)*$I$2/(1+EXP($I$3*(COUNT($I$7:T$7)+$I$4))),TREND($D55:$E55,$D$7:$E$7,T$7))</f>
        <v>0</v>
      </c>
      <c r="U55" s="9">
        <f>IF($F55="s-curve",$D55+($E55-$D55)*$I$2/(1+EXP($I$3*(COUNT($I$7:U$7)+$I$4))),TREND($D55:$E55,$D$7:$E$7,U$7))</f>
        <v>0</v>
      </c>
      <c r="V55" s="9">
        <f>IF($F55="s-curve",$D55+($E55-$D55)*$I$2/(1+EXP($I$3*(COUNT($I$7:V$7)+$I$4))),TREND($D55:$E55,$D$7:$E$7,V$7))</f>
        <v>0</v>
      </c>
      <c r="W55" s="9">
        <f>IF($F55="s-curve",$D55+($E55-$D55)*$I$2/(1+EXP($I$3*(COUNT($I$7:W$7)+$I$4))),TREND($D55:$E55,$D$7:$E$7,W$7))</f>
        <v>0</v>
      </c>
      <c r="X55" s="9">
        <f>IF($F55="s-curve",$D55+($E55-$D55)*$I$2/(1+EXP($I$3*(COUNT($I$7:X$7)+$I$4))),TREND($D55:$E55,$D$7:$E$7,X$7))</f>
        <v>0</v>
      </c>
      <c r="Y55" s="9">
        <f>IF($F55="s-curve",$D55+($E55-$D55)*$I$2/(1+EXP($I$3*(COUNT($I$7:Y$7)+$I$4))),TREND($D55:$E55,$D$7:$E$7,Y$7))</f>
        <v>0</v>
      </c>
      <c r="Z55" s="9">
        <f>IF($F55="s-curve",$D55+($E55-$D55)*$I$2/(1+EXP($I$3*(COUNT($I$7:Z$7)+$I$4))),TREND($D55:$E55,$D$7:$E$7,Z$7))</f>
        <v>0</v>
      </c>
      <c r="AA55" s="9">
        <f>IF($F55="s-curve",$D55+($E55-$D55)*$I$2/(1+EXP($I$3*(COUNT($I$7:AA$7)+$I$4))),TREND($D55:$E55,$D$7:$E$7,AA$7))</f>
        <v>0</v>
      </c>
      <c r="AB55" s="9">
        <f>IF($F55="s-curve",$D55+($E55-$D55)*$I$2/(1+EXP($I$3*(COUNT($I$7:AB$7)+$I$4))),TREND($D55:$E55,$D$7:$E$7,AB$7))</f>
        <v>0</v>
      </c>
      <c r="AC55" s="9">
        <f>IF($F55="s-curve",$D55+($E55-$D55)*$I$2/(1+EXP($I$3*(COUNT($I$7:AC$7)+$I$4))),TREND($D55:$E55,$D$7:$E$7,AC$7))</f>
        <v>0</v>
      </c>
      <c r="AD55" s="9">
        <f>IF($F55="s-curve",$D55+($E55-$D55)*$I$2/(1+EXP($I$3*(COUNT($I$7:AD$7)+$I$4))),TREND($D55:$E55,$D$7:$E$7,AD$7))</f>
        <v>0</v>
      </c>
      <c r="AE55" s="9">
        <f>IF($F55="s-curve",$D55+($E55-$D55)*$I$2/(1+EXP($I$3*(COUNT($I$7:AE$7)+$I$4))),TREND($D55:$E55,$D$7:$E$7,AE$7))</f>
        <v>0</v>
      </c>
      <c r="AF55" s="9">
        <f>IF($F55="s-curve",$D55+($E55-$D55)*$I$2/(1+EXP($I$3*(COUNT($I$7:AF$7)+$I$4))),TREND($D55:$E55,$D$7:$E$7,AF$7))</f>
        <v>0</v>
      </c>
      <c r="AG55" s="9">
        <f>IF($F55="s-curve",$D55+($E55-$D55)*$I$2/(1+EXP($I$3*(COUNT($I$7:AG$7)+$I$4))),TREND($D55:$E55,$D$7:$E$7,AG$7))</f>
        <v>0</v>
      </c>
      <c r="AH55" s="9">
        <f>IF($F55="s-curve",$D55+($E55-$D55)*$I$2/(1+EXP($I$3*(COUNT($I$7:AH$7)+$I$4))),TREND($D55:$E55,$D$7:$E$7,AH$7))</f>
        <v>0</v>
      </c>
      <c r="AI55" s="9">
        <f>IF($F55="s-curve",$D55+($E55-$D55)*$I$2/(1+EXP($I$3*(COUNT($I$7:AI$7)+$I$4))),TREND($D55:$E55,$D$7:$E$7,AI$7))</f>
        <v>0</v>
      </c>
      <c r="AJ55" s="9">
        <f>IF($F55="s-curve",$D55+($E55-$D55)*$I$2/(1+EXP($I$3*(COUNT($I$7:AJ$7)+$I$4))),TREND($D55:$E55,$D$7:$E$7,AJ$7))</f>
        <v>0</v>
      </c>
      <c r="AK55" s="9">
        <f>IF($F55="s-curve",$D55+($E55-$D55)*$I$2/(1+EXP($I$3*(COUNT($I$7:AK$7)+$I$4))),TREND($D55:$E55,$D$7:$E$7,AK$7))</f>
        <v>0</v>
      </c>
      <c r="AL55" s="9">
        <f>IF($F55="s-curve",$D55+($E55-$D55)*$I$2/(1+EXP($I$3*(COUNT($I$7:AL$7)+$I$4))),TREND($D55:$E55,$D$7:$E$7,AL$7))</f>
        <v>0</v>
      </c>
      <c r="AM55" s="9">
        <f>IF($F55="s-curve",$D55+($E55-$D55)*$I$2/(1+EXP($I$3*(COUNT($I$7:AM$7)+$I$4))),TREND($D55:$E55,$D$7:$E$7,AM$7))</f>
        <v>0</v>
      </c>
      <c r="AN55" s="9">
        <f>IF($F55="s-curve",$D55+($E55-$D55)*$I$2/(1+EXP($I$3*(COUNT($I$7:AN$7)+$I$4))),TREND($D55:$E55,$D$7:$E$7,AN$7))</f>
        <v>0</v>
      </c>
      <c r="AO55" s="9">
        <f>IF($F55="s-curve",$D55+($E55-$D55)*$I$2/(1+EXP($I$3*(COUNT($I$7:AO$7)+$I$4))),TREND($D55:$E55,$D$7:$E$7,AO$7))</f>
        <v>0</v>
      </c>
      <c r="AP55" s="9">
        <f>IF($F55="s-curve",$D55+($E55-$D55)*$I$2/(1+EXP($I$3*(COUNT($I$7:AP$7)+$I$4))),TREND($D55:$E55,$D$7:$E$7,AP$7))</f>
        <v>0</v>
      </c>
    </row>
    <row r="56" spans="1:42" ht="15.75" thickBot="1" x14ac:dyDescent="0.3">
      <c r="A56" s="24"/>
      <c r="B56" s="24"/>
      <c r="C56" s="24" t="s">
        <v>75</v>
      </c>
      <c r="D56" s="24">
        <v>0</v>
      </c>
      <c r="E56" s="24">
        <v>0</v>
      </c>
      <c r="F56" s="5" t="str">
        <f t="shared" si="8"/>
        <v>n/a</v>
      </c>
      <c r="H56" s="22"/>
      <c r="I56" s="21">
        <f t="shared" si="5"/>
        <v>0</v>
      </c>
      <c r="J56" s="9">
        <f>IF($F56="s-curve",$D56+($E56-$D56)*$I$2/(1+EXP($I$3*(COUNT($I$7:J$7)+$I$4))),TREND($D56:$E56,$D$7:$E$7,J$7))</f>
        <v>0</v>
      </c>
      <c r="K56" s="9">
        <f>IF($F56="s-curve",$D56+($E56-$D56)*$I$2/(1+EXP($I$3*(COUNT($I$7:K$7)+$I$4))),TREND($D56:$E56,$D$7:$E$7,K$7))</f>
        <v>0</v>
      </c>
      <c r="L56" s="9">
        <f>IF($F56="s-curve",$D56+($E56-$D56)*$I$2/(1+EXP($I$3*(COUNT($I$7:L$7)+$I$4))),TREND($D56:$E56,$D$7:$E$7,L$7))</f>
        <v>0</v>
      </c>
      <c r="M56" s="9">
        <f>IF($F56="s-curve",$D56+($E56-$D56)*$I$2/(1+EXP($I$3*(COUNT($I$7:M$7)+$I$4))),TREND($D56:$E56,$D$7:$E$7,M$7))</f>
        <v>0</v>
      </c>
      <c r="N56" s="9">
        <f>IF($F56="s-curve",$D56+($E56-$D56)*$I$2/(1+EXP($I$3*(COUNT($I$7:N$7)+$I$4))),TREND($D56:$E56,$D$7:$E$7,N$7))</f>
        <v>0</v>
      </c>
      <c r="O56" s="9">
        <f>IF($F56="s-curve",$D56+($E56-$D56)*$I$2/(1+EXP($I$3*(COUNT($I$7:O$7)+$I$4))),TREND($D56:$E56,$D$7:$E$7,O$7))</f>
        <v>0</v>
      </c>
      <c r="P56" s="9">
        <f>IF($F56="s-curve",$D56+($E56-$D56)*$I$2/(1+EXP($I$3*(COUNT($I$7:P$7)+$I$4))),TREND($D56:$E56,$D$7:$E$7,P$7))</f>
        <v>0</v>
      </c>
      <c r="Q56" s="9">
        <f>IF($F56="s-curve",$D56+($E56-$D56)*$I$2/(1+EXP($I$3*(COUNT($I$7:Q$7)+$I$4))),TREND($D56:$E56,$D$7:$E$7,Q$7))</f>
        <v>0</v>
      </c>
      <c r="R56" s="9">
        <f>IF($F56="s-curve",$D56+($E56-$D56)*$I$2/(1+EXP($I$3*(COUNT($I$7:R$7)+$I$4))),TREND($D56:$E56,$D$7:$E$7,R$7))</f>
        <v>0</v>
      </c>
      <c r="S56" s="9">
        <f>IF($F56="s-curve",$D56+($E56-$D56)*$I$2/(1+EXP($I$3*(COUNT($I$7:S$7)+$I$4))),TREND($D56:$E56,$D$7:$E$7,S$7))</f>
        <v>0</v>
      </c>
      <c r="T56" s="9">
        <f>IF($F56="s-curve",$D56+($E56-$D56)*$I$2/(1+EXP($I$3*(COUNT($I$7:T$7)+$I$4))),TREND($D56:$E56,$D$7:$E$7,T$7))</f>
        <v>0</v>
      </c>
      <c r="U56" s="9">
        <f>IF($F56="s-curve",$D56+($E56-$D56)*$I$2/(1+EXP($I$3*(COUNT($I$7:U$7)+$I$4))),TREND($D56:$E56,$D$7:$E$7,U$7))</f>
        <v>0</v>
      </c>
      <c r="V56" s="9">
        <f>IF($F56="s-curve",$D56+($E56-$D56)*$I$2/(1+EXP($I$3*(COUNT($I$7:V$7)+$I$4))),TREND($D56:$E56,$D$7:$E$7,V$7))</f>
        <v>0</v>
      </c>
      <c r="W56" s="9">
        <f>IF($F56="s-curve",$D56+($E56-$D56)*$I$2/(1+EXP($I$3*(COUNT($I$7:W$7)+$I$4))),TREND($D56:$E56,$D$7:$E$7,W$7))</f>
        <v>0</v>
      </c>
      <c r="X56" s="9">
        <f>IF($F56="s-curve",$D56+($E56-$D56)*$I$2/(1+EXP($I$3*(COUNT($I$7:X$7)+$I$4))),TREND($D56:$E56,$D$7:$E$7,X$7))</f>
        <v>0</v>
      </c>
      <c r="Y56" s="9">
        <f>IF($F56="s-curve",$D56+($E56-$D56)*$I$2/(1+EXP($I$3*(COUNT($I$7:Y$7)+$I$4))),TREND($D56:$E56,$D$7:$E$7,Y$7))</f>
        <v>0</v>
      </c>
      <c r="Z56" s="9">
        <f>IF($F56="s-curve",$D56+($E56-$D56)*$I$2/(1+EXP($I$3*(COUNT($I$7:Z$7)+$I$4))),TREND($D56:$E56,$D$7:$E$7,Z$7))</f>
        <v>0</v>
      </c>
      <c r="AA56" s="9">
        <f>IF($F56="s-curve",$D56+($E56-$D56)*$I$2/(1+EXP($I$3*(COUNT($I$7:AA$7)+$I$4))),TREND($D56:$E56,$D$7:$E$7,AA$7))</f>
        <v>0</v>
      </c>
      <c r="AB56" s="9">
        <f>IF($F56="s-curve",$D56+($E56-$D56)*$I$2/(1+EXP($I$3*(COUNT($I$7:AB$7)+$I$4))),TREND($D56:$E56,$D$7:$E$7,AB$7))</f>
        <v>0</v>
      </c>
      <c r="AC56" s="9">
        <f>IF($F56="s-curve",$D56+($E56-$D56)*$I$2/(1+EXP($I$3*(COUNT($I$7:AC$7)+$I$4))),TREND($D56:$E56,$D$7:$E$7,AC$7))</f>
        <v>0</v>
      </c>
      <c r="AD56" s="9">
        <f>IF($F56="s-curve",$D56+($E56-$D56)*$I$2/(1+EXP($I$3*(COUNT($I$7:AD$7)+$I$4))),TREND($D56:$E56,$D$7:$E$7,AD$7))</f>
        <v>0</v>
      </c>
      <c r="AE56" s="9">
        <f>IF($F56="s-curve",$D56+($E56-$D56)*$I$2/(1+EXP($I$3*(COUNT($I$7:AE$7)+$I$4))),TREND($D56:$E56,$D$7:$E$7,AE$7))</f>
        <v>0</v>
      </c>
      <c r="AF56" s="9">
        <f>IF($F56="s-curve",$D56+($E56-$D56)*$I$2/(1+EXP($I$3*(COUNT($I$7:AF$7)+$I$4))),TREND($D56:$E56,$D$7:$E$7,AF$7))</f>
        <v>0</v>
      </c>
      <c r="AG56" s="9">
        <f>IF($F56="s-curve",$D56+($E56-$D56)*$I$2/(1+EXP($I$3*(COUNT($I$7:AG$7)+$I$4))),TREND($D56:$E56,$D$7:$E$7,AG$7))</f>
        <v>0</v>
      </c>
      <c r="AH56" s="9">
        <f>IF($F56="s-curve",$D56+($E56-$D56)*$I$2/(1+EXP($I$3*(COUNT($I$7:AH$7)+$I$4))),TREND($D56:$E56,$D$7:$E$7,AH$7))</f>
        <v>0</v>
      </c>
      <c r="AI56" s="9">
        <f>IF($F56="s-curve",$D56+($E56-$D56)*$I$2/(1+EXP($I$3*(COUNT($I$7:AI$7)+$I$4))),TREND($D56:$E56,$D$7:$E$7,AI$7))</f>
        <v>0</v>
      </c>
      <c r="AJ56" s="9">
        <f>IF($F56="s-curve",$D56+($E56-$D56)*$I$2/(1+EXP($I$3*(COUNT($I$7:AJ$7)+$I$4))),TREND($D56:$E56,$D$7:$E$7,AJ$7))</f>
        <v>0</v>
      </c>
      <c r="AK56" s="9">
        <f>IF($F56="s-curve",$D56+($E56-$D56)*$I$2/(1+EXP($I$3*(COUNT($I$7:AK$7)+$I$4))),TREND($D56:$E56,$D$7:$E$7,AK$7))</f>
        <v>0</v>
      </c>
      <c r="AL56" s="9">
        <f>IF($F56="s-curve",$D56+($E56-$D56)*$I$2/(1+EXP($I$3*(COUNT($I$7:AL$7)+$I$4))),TREND($D56:$E56,$D$7:$E$7,AL$7))</f>
        <v>0</v>
      </c>
      <c r="AM56" s="9">
        <f>IF($F56="s-curve",$D56+($E56-$D56)*$I$2/(1+EXP($I$3*(COUNT($I$7:AM$7)+$I$4))),TREND($D56:$E56,$D$7:$E$7,AM$7))</f>
        <v>0</v>
      </c>
      <c r="AN56" s="9">
        <f>IF($F56="s-curve",$D56+($E56-$D56)*$I$2/(1+EXP($I$3*(COUNT($I$7:AN$7)+$I$4))),TREND($D56:$E56,$D$7:$E$7,AN$7))</f>
        <v>0</v>
      </c>
      <c r="AO56" s="9">
        <f>IF($F56="s-curve",$D56+($E56-$D56)*$I$2/(1+EXP($I$3*(COUNT($I$7:AO$7)+$I$4))),TREND($D56:$E56,$D$7:$E$7,AO$7))</f>
        <v>0</v>
      </c>
      <c r="AP56" s="9">
        <f>IF($F56="s-curve",$D56+($E56-$D56)*$I$2/(1+EXP($I$3*(COUNT($I$7:AP$7)+$I$4))),TREND($D56:$E56,$D$7:$E$7,AP$7))</f>
        <v>0</v>
      </c>
    </row>
    <row r="57" spans="1:42" x14ac:dyDescent="0.25">
      <c r="A57" s="23" t="s">
        <v>16</v>
      </c>
      <c r="B57" s="9" t="s">
        <v>19</v>
      </c>
      <c r="C57" s="9" t="s">
        <v>2</v>
      </c>
      <c r="D57" s="13">
        <v>1</v>
      </c>
      <c r="E57" s="9">
        <v>1</v>
      </c>
      <c r="F57" s="4" t="str">
        <f t="shared" si="1"/>
        <v>n/a</v>
      </c>
      <c r="H57" s="22"/>
      <c r="I57" s="21">
        <f t="shared" si="5"/>
        <v>1</v>
      </c>
      <c r="J57" s="9">
        <f>IF($F57="s-curve",$D57+($E57-$D57)*$I$2/(1+EXP($I$3*(COUNT($I$7:J$7)+$I$4))),TREND($D57:$E57,$D$7:$E$7,J$7))</f>
        <v>1</v>
      </c>
      <c r="K57" s="9">
        <f>IF($F57="s-curve",$D57+($E57-$D57)*$I$2/(1+EXP($I$3*(COUNT($I$7:K$7)+$I$4))),TREND($D57:$E57,$D$7:$E$7,K$7))</f>
        <v>1</v>
      </c>
      <c r="L57" s="9">
        <f>IF($F57="s-curve",$D57+($E57-$D57)*$I$2/(1+EXP($I$3*(COUNT($I$7:L$7)+$I$4))),TREND($D57:$E57,$D$7:$E$7,L$7))</f>
        <v>1</v>
      </c>
      <c r="M57" s="9">
        <f>IF($F57="s-curve",$D57+($E57-$D57)*$I$2/(1+EXP($I$3*(COUNT($I$7:M$7)+$I$4))),TREND($D57:$E57,$D$7:$E$7,M$7))</f>
        <v>1</v>
      </c>
      <c r="N57" s="9">
        <f>IF($F57="s-curve",$D57+($E57-$D57)*$I$2/(1+EXP($I$3*(COUNT($I$7:N$7)+$I$4))),TREND($D57:$E57,$D$7:$E$7,N$7))</f>
        <v>1</v>
      </c>
      <c r="O57" s="9">
        <f>IF($F57="s-curve",$D57+($E57-$D57)*$I$2/(1+EXP($I$3*(COUNT($I$7:O$7)+$I$4))),TREND($D57:$E57,$D$7:$E$7,O$7))</f>
        <v>1</v>
      </c>
      <c r="P57" s="9">
        <f>IF($F57="s-curve",$D57+($E57-$D57)*$I$2/(1+EXP($I$3*(COUNT($I$7:P$7)+$I$4))),TREND($D57:$E57,$D$7:$E$7,P$7))</f>
        <v>1</v>
      </c>
      <c r="Q57" s="9">
        <f>IF($F57="s-curve",$D57+($E57-$D57)*$I$2/(1+EXP($I$3*(COUNT($I$7:Q$7)+$I$4))),TREND($D57:$E57,$D$7:$E$7,Q$7))</f>
        <v>1</v>
      </c>
      <c r="R57" s="9">
        <f>IF($F57="s-curve",$D57+($E57-$D57)*$I$2/(1+EXP($I$3*(COUNT($I$7:R$7)+$I$4))),TREND($D57:$E57,$D$7:$E$7,R$7))</f>
        <v>1</v>
      </c>
      <c r="S57" s="9">
        <f>IF($F57="s-curve",$D57+($E57-$D57)*$I$2/(1+EXP($I$3*(COUNT($I$7:S$7)+$I$4))),TREND($D57:$E57,$D$7:$E$7,S$7))</f>
        <v>1</v>
      </c>
      <c r="T57" s="9">
        <f>IF($F57="s-curve",$D57+($E57-$D57)*$I$2/(1+EXP($I$3*(COUNT($I$7:T$7)+$I$4))),TREND($D57:$E57,$D$7:$E$7,T$7))</f>
        <v>1</v>
      </c>
      <c r="U57" s="9">
        <f>IF($F57="s-curve",$D57+($E57-$D57)*$I$2/(1+EXP($I$3*(COUNT($I$7:U$7)+$I$4))),TREND($D57:$E57,$D$7:$E$7,U$7))</f>
        <v>1</v>
      </c>
      <c r="V57" s="9">
        <f>IF($F57="s-curve",$D57+($E57-$D57)*$I$2/(1+EXP($I$3*(COUNT($I$7:V$7)+$I$4))),TREND($D57:$E57,$D$7:$E$7,V$7))</f>
        <v>1</v>
      </c>
      <c r="W57" s="9">
        <f>IF($F57="s-curve",$D57+($E57-$D57)*$I$2/(1+EXP($I$3*(COUNT($I$7:W$7)+$I$4))),TREND($D57:$E57,$D$7:$E$7,W$7))</f>
        <v>1</v>
      </c>
      <c r="X57" s="9">
        <f>IF($F57="s-curve",$D57+($E57-$D57)*$I$2/(1+EXP($I$3*(COUNT($I$7:X$7)+$I$4))),TREND($D57:$E57,$D$7:$E$7,X$7))</f>
        <v>1</v>
      </c>
      <c r="Y57" s="9">
        <f>IF($F57="s-curve",$D57+($E57-$D57)*$I$2/(1+EXP($I$3*(COUNT($I$7:Y$7)+$I$4))),TREND($D57:$E57,$D$7:$E$7,Y$7))</f>
        <v>1</v>
      </c>
      <c r="Z57" s="9">
        <f>IF($F57="s-curve",$D57+($E57-$D57)*$I$2/(1+EXP($I$3*(COUNT($I$7:Z$7)+$I$4))),TREND($D57:$E57,$D$7:$E$7,Z$7))</f>
        <v>1</v>
      </c>
      <c r="AA57" s="9">
        <f>IF($F57="s-curve",$D57+($E57-$D57)*$I$2/(1+EXP($I$3*(COUNT($I$7:AA$7)+$I$4))),TREND($D57:$E57,$D$7:$E$7,AA$7))</f>
        <v>1</v>
      </c>
      <c r="AB57" s="9">
        <f>IF($F57="s-curve",$D57+($E57-$D57)*$I$2/(1+EXP($I$3*(COUNT($I$7:AB$7)+$I$4))),TREND($D57:$E57,$D$7:$E$7,AB$7))</f>
        <v>1</v>
      </c>
      <c r="AC57" s="9">
        <f>IF($F57="s-curve",$D57+($E57-$D57)*$I$2/(1+EXP($I$3*(COUNT($I$7:AC$7)+$I$4))),TREND($D57:$E57,$D$7:$E$7,AC$7))</f>
        <v>1</v>
      </c>
      <c r="AD57" s="9">
        <f>IF($F57="s-curve",$D57+($E57-$D57)*$I$2/(1+EXP($I$3*(COUNT($I$7:AD$7)+$I$4))),TREND($D57:$E57,$D$7:$E$7,AD$7))</f>
        <v>1</v>
      </c>
      <c r="AE57" s="9">
        <f>IF($F57="s-curve",$D57+($E57-$D57)*$I$2/(1+EXP($I$3*(COUNT($I$7:AE$7)+$I$4))),TREND($D57:$E57,$D$7:$E$7,AE$7))</f>
        <v>1</v>
      </c>
      <c r="AF57" s="9">
        <f>IF($F57="s-curve",$D57+($E57-$D57)*$I$2/(1+EXP($I$3*(COUNT($I$7:AF$7)+$I$4))),TREND($D57:$E57,$D$7:$E$7,AF$7))</f>
        <v>1</v>
      </c>
      <c r="AG57" s="9">
        <f>IF($F57="s-curve",$D57+($E57-$D57)*$I$2/(1+EXP($I$3*(COUNT($I$7:AG$7)+$I$4))),TREND($D57:$E57,$D$7:$E$7,AG$7))</f>
        <v>1</v>
      </c>
      <c r="AH57" s="9">
        <f>IF($F57="s-curve",$D57+($E57-$D57)*$I$2/(1+EXP($I$3*(COUNT($I$7:AH$7)+$I$4))),TREND($D57:$E57,$D$7:$E$7,AH$7))</f>
        <v>1</v>
      </c>
      <c r="AI57" s="9">
        <f>IF($F57="s-curve",$D57+($E57-$D57)*$I$2/(1+EXP($I$3*(COUNT($I$7:AI$7)+$I$4))),TREND($D57:$E57,$D$7:$E$7,AI$7))</f>
        <v>1</v>
      </c>
      <c r="AJ57" s="9">
        <f>IF($F57="s-curve",$D57+($E57-$D57)*$I$2/(1+EXP($I$3*(COUNT($I$7:AJ$7)+$I$4))),TREND($D57:$E57,$D$7:$E$7,AJ$7))</f>
        <v>1</v>
      </c>
      <c r="AK57" s="9">
        <f>IF($F57="s-curve",$D57+($E57-$D57)*$I$2/(1+EXP($I$3*(COUNT($I$7:AK$7)+$I$4))),TREND($D57:$E57,$D$7:$E$7,AK$7))</f>
        <v>1</v>
      </c>
      <c r="AL57" s="9">
        <f>IF($F57="s-curve",$D57+($E57-$D57)*$I$2/(1+EXP($I$3*(COUNT($I$7:AL$7)+$I$4))),TREND($D57:$E57,$D$7:$E$7,AL$7))</f>
        <v>1</v>
      </c>
      <c r="AM57" s="9">
        <f>IF($F57="s-curve",$D57+($E57-$D57)*$I$2/(1+EXP($I$3*(COUNT($I$7:AM$7)+$I$4))),TREND($D57:$E57,$D$7:$E$7,AM$7))</f>
        <v>1</v>
      </c>
      <c r="AN57" s="9">
        <f>IF($F57="s-curve",$D57+($E57-$D57)*$I$2/(1+EXP($I$3*(COUNT($I$7:AN$7)+$I$4))),TREND($D57:$E57,$D$7:$E$7,AN$7))</f>
        <v>1</v>
      </c>
      <c r="AO57" s="9">
        <f>IF($F57="s-curve",$D57+($E57-$D57)*$I$2/(1+EXP($I$3*(COUNT($I$7:AO$7)+$I$4))),TREND($D57:$E57,$D$7:$E$7,AO$7))</f>
        <v>1</v>
      </c>
      <c r="AP57" s="9">
        <f>IF($F57="s-curve",$D57+($E57-$D57)*$I$2/(1+EXP($I$3*(COUNT($I$7:AP$7)+$I$4))),TREND($D57:$E57,$D$7:$E$7,AP$7))</f>
        <v>1</v>
      </c>
    </row>
    <row r="58" spans="1:42" x14ac:dyDescent="0.25">
      <c r="A58" s="23"/>
      <c r="C58" s="9" t="s">
        <v>3</v>
      </c>
      <c r="D58" s="13">
        <v>0</v>
      </c>
      <c r="E58" s="9">
        <v>0</v>
      </c>
      <c r="F58" s="4" t="str">
        <f t="shared" si="1"/>
        <v>n/a</v>
      </c>
      <c r="H58" s="22"/>
      <c r="I58" s="21">
        <f t="shared" si="5"/>
        <v>0</v>
      </c>
      <c r="J58" s="9">
        <f>IF($F58="s-curve",$D58+($E58-$D58)*$I$2/(1+EXP($I$3*(COUNT($I$7:J$7)+$I$4))),TREND($D58:$E58,$D$7:$E$7,J$7))</f>
        <v>0</v>
      </c>
      <c r="K58" s="9">
        <f>IF($F58="s-curve",$D58+($E58-$D58)*$I$2/(1+EXP($I$3*(COUNT($I$7:K$7)+$I$4))),TREND($D58:$E58,$D$7:$E$7,K$7))</f>
        <v>0</v>
      </c>
      <c r="L58" s="9">
        <f>IF($F58="s-curve",$D58+($E58-$D58)*$I$2/(1+EXP($I$3*(COUNT($I$7:L$7)+$I$4))),TREND($D58:$E58,$D$7:$E$7,L$7))</f>
        <v>0</v>
      </c>
      <c r="M58" s="9">
        <f>IF($F58="s-curve",$D58+($E58-$D58)*$I$2/(1+EXP($I$3*(COUNT($I$7:M$7)+$I$4))),TREND($D58:$E58,$D$7:$E$7,M$7))</f>
        <v>0</v>
      </c>
      <c r="N58" s="9">
        <f>IF($F58="s-curve",$D58+($E58-$D58)*$I$2/(1+EXP($I$3*(COUNT($I$7:N$7)+$I$4))),TREND($D58:$E58,$D$7:$E$7,N$7))</f>
        <v>0</v>
      </c>
      <c r="O58" s="9">
        <f>IF($F58="s-curve",$D58+($E58-$D58)*$I$2/(1+EXP($I$3*(COUNT($I$7:O$7)+$I$4))),TREND($D58:$E58,$D$7:$E$7,O$7))</f>
        <v>0</v>
      </c>
      <c r="P58" s="9">
        <f>IF($F58="s-curve",$D58+($E58-$D58)*$I$2/(1+EXP($I$3*(COUNT($I$7:P$7)+$I$4))),TREND($D58:$E58,$D$7:$E$7,P$7))</f>
        <v>0</v>
      </c>
      <c r="Q58" s="9">
        <f>IF($F58="s-curve",$D58+($E58-$D58)*$I$2/(1+EXP($I$3*(COUNT($I$7:Q$7)+$I$4))),TREND($D58:$E58,$D$7:$E$7,Q$7))</f>
        <v>0</v>
      </c>
      <c r="R58" s="9">
        <f>IF($F58="s-curve",$D58+($E58-$D58)*$I$2/(1+EXP($I$3*(COUNT($I$7:R$7)+$I$4))),TREND($D58:$E58,$D$7:$E$7,R$7))</f>
        <v>0</v>
      </c>
      <c r="S58" s="9">
        <f>IF($F58="s-curve",$D58+($E58-$D58)*$I$2/(1+EXP($I$3*(COUNT($I$7:S$7)+$I$4))),TREND($D58:$E58,$D$7:$E$7,S$7))</f>
        <v>0</v>
      </c>
      <c r="T58" s="9">
        <f>IF($F58="s-curve",$D58+($E58-$D58)*$I$2/(1+EXP($I$3*(COUNT($I$7:T$7)+$I$4))),TREND($D58:$E58,$D$7:$E$7,T$7))</f>
        <v>0</v>
      </c>
      <c r="U58" s="9">
        <f>IF($F58="s-curve",$D58+($E58-$D58)*$I$2/(1+EXP($I$3*(COUNT($I$7:U$7)+$I$4))),TREND($D58:$E58,$D$7:$E$7,U$7))</f>
        <v>0</v>
      </c>
      <c r="V58" s="9">
        <f>IF($F58="s-curve",$D58+($E58-$D58)*$I$2/(1+EXP($I$3*(COUNT($I$7:V$7)+$I$4))),TREND($D58:$E58,$D$7:$E$7,V$7))</f>
        <v>0</v>
      </c>
      <c r="W58" s="9">
        <f>IF($F58="s-curve",$D58+($E58-$D58)*$I$2/(1+EXP($I$3*(COUNT($I$7:W$7)+$I$4))),TREND($D58:$E58,$D$7:$E$7,W$7))</f>
        <v>0</v>
      </c>
      <c r="X58" s="9">
        <f>IF($F58="s-curve",$D58+($E58-$D58)*$I$2/(1+EXP($I$3*(COUNT($I$7:X$7)+$I$4))),TREND($D58:$E58,$D$7:$E$7,X$7))</f>
        <v>0</v>
      </c>
      <c r="Y58" s="9">
        <f>IF($F58="s-curve",$D58+($E58-$D58)*$I$2/(1+EXP($I$3*(COUNT($I$7:Y$7)+$I$4))),TREND($D58:$E58,$D$7:$E$7,Y$7))</f>
        <v>0</v>
      </c>
      <c r="Z58" s="9">
        <f>IF($F58="s-curve",$D58+($E58-$D58)*$I$2/(1+EXP($I$3*(COUNT($I$7:Z$7)+$I$4))),TREND($D58:$E58,$D$7:$E$7,Z$7))</f>
        <v>0</v>
      </c>
      <c r="AA58" s="9">
        <f>IF($F58="s-curve",$D58+($E58-$D58)*$I$2/(1+EXP($I$3*(COUNT($I$7:AA$7)+$I$4))),TREND($D58:$E58,$D$7:$E$7,AA$7))</f>
        <v>0</v>
      </c>
      <c r="AB58" s="9">
        <f>IF($F58="s-curve",$D58+($E58-$D58)*$I$2/(1+EXP($I$3*(COUNT($I$7:AB$7)+$I$4))),TREND($D58:$E58,$D$7:$E$7,AB$7))</f>
        <v>0</v>
      </c>
      <c r="AC58" s="9">
        <f>IF($F58="s-curve",$D58+($E58-$D58)*$I$2/(1+EXP($I$3*(COUNT($I$7:AC$7)+$I$4))),TREND($D58:$E58,$D$7:$E$7,AC$7))</f>
        <v>0</v>
      </c>
      <c r="AD58" s="9">
        <f>IF($F58="s-curve",$D58+($E58-$D58)*$I$2/(1+EXP($I$3*(COUNT($I$7:AD$7)+$I$4))),TREND($D58:$E58,$D$7:$E$7,AD$7))</f>
        <v>0</v>
      </c>
      <c r="AE58" s="9">
        <f>IF($F58="s-curve",$D58+($E58-$D58)*$I$2/(1+EXP($I$3*(COUNT($I$7:AE$7)+$I$4))),TREND($D58:$E58,$D$7:$E$7,AE$7))</f>
        <v>0</v>
      </c>
      <c r="AF58" s="9">
        <f>IF($F58="s-curve",$D58+($E58-$D58)*$I$2/(1+EXP($I$3*(COUNT($I$7:AF$7)+$I$4))),TREND($D58:$E58,$D$7:$E$7,AF$7))</f>
        <v>0</v>
      </c>
      <c r="AG58" s="9">
        <f>IF($F58="s-curve",$D58+($E58-$D58)*$I$2/(1+EXP($I$3*(COUNT($I$7:AG$7)+$I$4))),TREND($D58:$E58,$D$7:$E$7,AG$7))</f>
        <v>0</v>
      </c>
      <c r="AH58" s="9">
        <f>IF($F58="s-curve",$D58+($E58-$D58)*$I$2/(1+EXP($I$3*(COUNT($I$7:AH$7)+$I$4))),TREND($D58:$E58,$D$7:$E$7,AH$7))</f>
        <v>0</v>
      </c>
      <c r="AI58" s="9">
        <f>IF($F58="s-curve",$D58+($E58-$D58)*$I$2/(1+EXP($I$3*(COUNT($I$7:AI$7)+$I$4))),TREND($D58:$E58,$D$7:$E$7,AI$7))</f>
        <v>0</v>
      </c>
      <c r="AJ58" s="9">
        <f>IF($F58="s-curve",$D58+($E58-$D58)*$I$2/(1+EXP($I$3*(COUNT($I$7:AJ$7)+$I$4))),TREND($D58:$E58,$D$7:$E$7,AJ$7))</f>
        <v>0</v>
      </c>
      <c r="AK58" s="9">
        <f>IF($F58="s-curve",$D58+($E58-$D58)*$I$2/(1+EXP($I$3*(COUNT($I$7:AK$7)+$I$4))),TREND($D58:$E58,$D$7:$E$7,AK$7))</f>
        <v>0</v>
      </c>
      <c r="AL58" s="9">
        <f>IF($F58="s-curve",$D58+($E58-$D58)*$I$2/(1+EXP($I$3*(COUNT($I$7:AL$7)+$I$4))),TREND($D58:$E58,$D$7:$E$7,AL$7))</f>
        <v>0</v>
      </c>
      <c r="AM58" s="9">
        <f>IF($F58="s-curve",$D58+($E58-$D58)*$I$2/(1+EXP($I$3*(COUNT($I$7:AM$7)+$I$4))),TREND($D58:$E58,$D$7:$E$7,AM$7))</f>
        <v>0</v>
      </c>
      <c r="AN58" s="9">
        <f>IF($F58="s-curve",$D58+($E58-$D58)*$I$2/(1+EXP($I$3*(COUNT($I$7:AN$7)+$I$4))),TREND($D58:$E58,$D$7:$E$7,AN$7))</f>
        <v>0</v>
      </c>
      <c r="AO58" s="9">
        <f>IF($F58="s-curve",$D58+($E58-$D58)*$I$2/(1+EXP($I$3*(COUNT($I$7:AO$7)+$I$4))),TREND($D58:$E58,$D$7:$E$7,AO$7))</f>
        <v>0</v>
      </c>
      <c r="AP58" s="9">
        <f>IF($F58="s-curve",$D58+($E58-$D58)*$I$2/(1+EXP($I$3*(COUNT($I$7:AP$7)+$I$4))),TREND($D58:$E58,$D$7:$E$7,AP$7))</f>
        <v>0</v>
      </c>
    </row>
    <row r="59" spans="1:42" x14ac:dyDescent="0.25">
      <c r="A59" s="23"/>
      <c r="C59" s="9" t="s">
        <v>4</v>
      </c>
      <c r="D59" s="13">
        <v>0</v>
      </c>
      <c r="E59" s="9">
        <v>0</v>
      </c>
      <c r="F59" s="4" t="str">
        <f t="shared" si="1"/>
        <v>n/a</v>
      </c>
      <c r="H59" s="22"/>
      <c r="I59" s="21">
        <f t="shared" si="5"/>
        <v>0</v>
      </c>
      <c r="J59" s="9">
        <f>IF($F59="s-curve",$D59+($E59-$D59)*$I$2/(1+EXP($I$3*(COUNT($I$7:J$7)+$I$4))),TREND($D59:$E59,$D$7:$E$7,J$7))</f>
        <v>0</v>
      </c>
      <c r="K59" s="9">
        <f>IF($F59="s-curve",$D59+($E59-$D59)*$I$2/(1+EXP($I$3*(COUNT($I$7:K$7)+$I$4))),TREND($D59:$E59,$D$7:$E$7,K$7))</f>
        <v>0</v>
      </c>
      <c r="L59" s="9">
        <f>IF($F59="s-curve",$D59+($E59-$D59)*$I$2/(1+EXP($I$3*(COUNT($I$7:L$7)+$I$4))),TREND($D59:$E59,$D$7:$E$7,L$7))</f>
        <v>0</v>
      </c>
      <c r="M59" s="9">
        <f>IF($F59="s-curve",$D59+($E59-$D59)*$I$2/(1+EXP($I$3*(COUNT($I$7:M$7)+$I$4))),TREND($D59:$E59,$D$7:$E$7,M$7))</f>
        <v>0</v>
      </c>
      <c r="N59" s="9">
        <f>IF($F59="s-curve",$D59+($E59-$D59)*$I$2/(1+EXP($I$3*(COUNT($I$7:N$7)+$I$4))),TREND($D59:$E59,$D$7:$E$7,N$7))</f>
        <v>0</v>
      </c>
      <c r="O59" s="9">
        <f>IF($F59="s-curve",$D59+($E59-$D59)*$I$2/(1+EXP($I$3*(COUNT($I$7:O$7)+$I$4))),TREND($D59:$E59,$D$7:$E$7,O$7))</f>
        <v>0</v>
      </c>
      <c r="P59" s="9">
        <f>IF($F59="s-curve",$D59+($E59-$D59)*$I$2/(1+EXP($I$3*(COUNT($I$7:P$7)+$I$4))),TREND($D59:$E59,$D$7:$E$7,P$7))</f>
        <v>0</v>
      </c>
      <c r="Q59" s="9">
        <f>IF($F59="s-curve",$D59+($E59-$D59)*$I$2/(1+EXP($I$3*(COUNT($I$7:Q$7)+$I$4))),TREND($D59:$E59,$D$7:$E$7,Q$7))</f>
        <v>0</v>
      </c>
      <c r="R59" s="9">
        <f>IF($F59="s-curve",$D59+($E59-$D59)*$I$2/(1+EXP($I$3*(COUNT($I$7:R$7)+$I$4))),TREND($D59:$E59,$D$7:$E$7,R$7))</f>
        <v>0</v>
      </c>
      <c r="S59" s="9">
        <f>IF($F59="s-curve",$D59+($E59-$D59)*$I$2/(1+EXP($I$3*(COUNT($I$7:S$7)+$I$4))),TREND($D59:$E59,$D$7:$E$7,S$7))</f>
        <v>0</v>
      </c>
      <c r="T59" s="9">
        <f>IF($F59="s-curve",$D59+($E59-$D59)*$I$2/(1+EXP($I$3*(COUNT($I$7:T$7)+$I$4))),TREND($D59:$E59,$D$7:$E$7,T$7))</f>
        <v>0</v>
      </c>
      <c r="U59" s="9">
        <f>IF($F59="s-curve",$D59+($E59-$D59)*$I$2/(1+EXP($I$3*(COUNT($I$7:U$7)+$I$4))),TREND($D59:$E59,$D$7:$E$7,U$7))</f>
        <v>0</v>
      </c>
      <c r="V59" s="9">
        <f>IF($F59="s-curve",$D59+($E59-$D59)*$I$2/(1+EXP($I$3*(COUNT($I$7:V$7)+$I$4))),TREND($D59:$E59,$D$7:$E$7,V$7))</f>
        <v>0</v>
      </c>
      <c r="W59" s="9">
        <f>IF($F59="s-curve",$D59+($E59-$D59)*$I$2/(1+EXP($I$3*(COUNT($I$7:W$7)+$I$4))),TREND($D59:$E59,$D$7:$E$7,W$7))</f>
        <v>0</v>
      </c>
      <c r="X59" s="9">
        <f>IF($F59="s-curve",$D59+($E59-$D59)*$I$2/(1+EXP($I$3*(COUNT($I$7:X$7)+$I$4))),TREND($D59:$E59,$D$7:$E$7,X$7))</f>
        <v>0</v>
      </c>
      <c r="Y59" s="9">
        <f>IF($F59="s-curve",$D59+($E59-$D59)*$I$2/(1+EXP($I$3*(COUNT($I$7:Y$7)+$I$4))),TREND($D59:$E59,$D$7:$E$7,Y$7))</f>
        <v>0</v>
      </c>
      <c r="Z59" s="9">
        <f>IF($F59="s-curve",$D59+($E59-$D59)*$I$2/(1+EXP($I$3*(COUNT($I$7:Z$7)+$I$4))),TREND($D59:$E59,$D$7:$E$7,Z$7))</f>
        <v>0</v>
      </c>
      <c r="AA59" s="9">
        <f>IF($F59="s-curve",$D59+($E59-$D59)*$I$2/(1+EXP($I$3*(COUNT($I$7:AA$7)+$I$4))),TREND($D59:$E59,$D$7:$E$7,AA$7))</f>
        <v>0</v>
      </c>
      <c r="AB59" s="9">
        <f>IF($F59="s-curve",$D59+($E59-$D59)*$I$2/(1+EXP($I$3*(COUNT($I$7:AB$7)+$I$4))),TREND($D59:$E59,$D$7:$E$7,AB$7))</f>
        <v>0</v>
      </c>
      <c r="AC59" s="9">
        <f>IF($F59="s-curve",$D59+($E59-$D59)*$I$2/(1+EXP($I$3*(COUNT($I$7:AC$7)+$I$4))),TREND($D59:$E59,$D$7:$E$7,AC$7))</f>
        <v>0</v>
      </c>
      <c r="AD59" s="9">
        <f>IF($F59="s-curve",$D59+($E59-$D59)*$I$2/(1+EXP($I$3*(COUNT($I$7:AD$7)+$I$4))),TREND($D59:$E59,$D$7:$E$7,AD$7))</f>
        <v>0</v>
      </c>
      <c r="AE59" s="9">
        <f>IF($F59="s-curve",$D59+($E59-$D59)*$I$2/(1+EXP($I$3*(COUNT($I$7:AE$7)+$I$4))),TREND($D59:$E59,$D$7:$E$7,AE$7))</f>
        <v>0</v>
      </c>
      <c r="AF59" s="9">
        <f>IF($F59="s-curve",$D59+($E59-$D59)*$I$2/(1+EXP($I$3*(COUNT($I$7:AF$7)+$I$4))),TREND($D59:$E59,$D$7:$E$7,AF$7))</f>
        <v>0</v>
      </c>
      <c r="AG59" s="9">
        <f>IF($F59="s-curve",$D59+($E59-$D59)*$I$2/(1+EXP($I$3*(COUNT($I$7:AG$7)+$I$4))),TREND($D59:$E59,$D$7:$E$7,AG$7))</f>
        <v>0</v>
      </c>
      <c r="AH59" s="9">
        <f>IF($F59="s-curve",$D59+($E59-$D59)*$I$2/(1+EXP($I$3*(COUNT($I$7:AH$7)+$I$4))),TREND($D59:$E59,$D$7:$E$7,AH$7))</f>
        <v>0</v>
      </c>
      <c r="AI59" s="9">
        <f>IF($F59="s-curve",$D59+($E59-$D59)*$I$2/(1+EXP($I$3*(COUNT($I$7:AI$7)+$I$4))),TREND($D59:$E59,$D$7:$E$7,AI$7))</f>
        <v>0</v>
      </c>
      <c r="AJ59" s="9">
        <f>IF($F59="s-curve",$D59+($E59-$D59)*$I$2/(1+EXP($I$3*(COUNT($I$7:AJ$7)+$I$4))),TREND($D59:$E59,$D$7:$E$7,AJ$7))</f>
        <v>0</v>
      </c>
      <c r="AK59" s="9">
        <f>IF($F59="s-curve",$D59+($E59-$D59)*$I$2/(1+EXP($I$3*(COUNT($I$7:AK$7)+$I$4))),TREND($D59:$E59,$D$7:$E$7,AK$7))</f>
        <v>0</v>
      </c>
      <c r="AL59" s="9">
        <f>IF($F59="s-curve",$D59+($E59-$D59)*$I$2/(1+EXP($I$3*(COUNT($I$7:AL$7)+$I$4))),TREND($D59:$E59,$D$7:$E$7,AL$7))</f>
        <v>0</v>
      </c>
      <c r="AM59" s="9">
        <f>IF($F59="s-curve",$D59+($E59-$D59)*$I$2/(1+EXP($I$3*(COUNT($I$7:AM$7)+$I$4))),TREND($D59:$E59,$D$7:$E$7,AM$7))</f>
        <v>0</v>
      </c>
      <c r="AN59" s="9">
        <f>IF($F59="s-curve",$D59+($E59-$D59)*$I$2/(1+EXP($I$3*(COUNT($I$7:AN$7)+$I$4))),TREND($D59:$E59,$D$7:$E$7,AN$7))</f>
        <v>0</v>
      </c>
      <c r="AO59" s="9">
        <f>IF($F59="s-curve",$D59+($E59-$D59)*$I$2/(1+EXP($I$3*(COUNT($I$7:AO$7)+$I$4))),TREND($D59:$E59,$D$7:$E$7,AO$7))</f>
        <v>0</v>
      </c>
      <c r="AP59" s="9">
        <f>IF($F59="s-curve",$D59+($E59-$D59)*$I$2/(1+EXP($I$3*(COUNT($I$7:AP$7)+$I$4))),TREND($D59:$E59,$D$7:$E$7,AP$7))</f>
        <v>0</v>
      </c>
    </row>
    <row r="60" spans="1:42" x14ac:dyDescent="0.25">
      <c r="C60" s="9" t="s">
        <v>5</v>
      </c>
      <c r="D60" s="21">
        <f>TRA_StockTot!S189/TRA_StockTot!S188</f>
        <v>0.27899417811608979</v>
      </c>
      <c r="E60" s="21">
        <f>TRA_Inv!AZ189/TRA_Inv!AZ188</f>
        <v>0.16523898451758612</v>
      </c>
      <c r="F60" s="4" t="str">
        <f t="shared" si="1"/>
        <v>linear</v>
      </c>
      <c r="H60" s="22"/>
      <c r="I60" s="21">
        <f t="shared" si="5"/>
        <v>0.27899417811608979</v>
      </c>
      <c r="J60" s="9">
        <f>IF($F60="s-curve",$D60+($E60-$D60)*$I$2/(1+EXP($I$3*(COUNT($I$7:J$7)+$I$4))),TREND($D60:$E60,$D$7:$E$7,J$7))</f>
        <v>0.27554705103734722</v>
      </c>
      <c r="K60" s="9">
        <f>IF($F60="s-curve",$D60+($E60-$D60)*$I$2/(1+EXP($I$3*(COUNT($I$7:K$7)+$I$4))),TREND($D60:$E60,$D$7:$E$7,K$7))</f>
        <v>0.27209992395860461</v>
      </c>
      <c r="L60" s="9">
        <f>IF($F60="s-curve",$D60+($E60-$D60)*$I$2/(1+EXP($I$3*(COUNT($I$7:L$7)+$I$4))),TREND($D60:$E60,$D$7:$E$7,L$7))</f>
        <v>0.26865279687986199</v>
      </c>
      <c r="M60" s="9">
        <f>IF($F60="s-curve",$D60+($E60-$D60)*$I$2/(1+EXP($I$3*(COUNT($I$7:M$7)+$I$4))),TREND($D60:$E60,$D$7:$E$7,M$7))</f>
        <v>0.26520566980111937</v>
      </c>
      <c r="N60" s="9">
        <f>IF($F60="s-curve",$D60+($E60-$D60)*$I$2/(1+EXP($I$3*(COUNT($I$7:N$7)+$I$4))),TREND($D60:$E60,$D$7:$E$7,N$7))</f>
        <v>0.26175854272237764</v>
      </c>
      <c r="O60" s="9">
        <f>IF($F60="s-curve",$D60+($E60-$D60)*$I$2/(1+EXP($I$3*(COUNT($I$7:O$7)+$I$4))),TREND($D60:$E60,$D$7:$E$7,O$7))</f>
        <v>0.25831141564363502</v>
      </c>
      <c r="P60" s="9">
        <f>IF($F60="s-curve",$D60+($E60-$D60)*$I$2/(1+EXP($I$3*(COUNT($I$7:P$7)+$I$4))),TREND($D60:$E60,$D$7:$E$7,P$7))</f>
        <v>0.25486428856489241</v>
      </c>
      <c r="Q60" s="9">
        <f>IF($F60="s-curve",$D60+($E60-$D60)*$I$2/(1+EXP($I$3*(COUNT($I$7:Q$7)+$I$4))),TREND($D60:$E60,$D$7:$E$7,Q$7))</f>
        <v>0.25141716148614979</v>
      </c>
      <c r="R60" s="9">
        <f>IF($F60="s-curve",$D60+($E60-$D60)*$I$2/(1+EXP($I$3*(COUNT($I$7:R$7)+$I$4))),TREND($D60:$E60,$D$7:$E$7,R$7))</f>
        <v>0.24797003440740717</v>
      </c>
      <c r="S60" s="9">
        <f>IF($F60="s-curve",$D60+($E60-$D60)*$I$2/(1+EXP($I$3*(COUNT($I$7:S$7)+$I$4))),TREND($D60:$E60,$D$7:$E$7,S$7))</f>
        <v>0.24452290732866455</v>
      </c>
      <c r="T60" s="9">
        <f>IF($F60="s-curve",$D60+($E60-$D60)*$I$2/(1+EXP($I$3*(COUNT($I$7:T$7)+$I$4))),TREND($D60:$E60,$D$7:$E$7,T$7))</f>
        <v>0.24107578024992193</v>
      </c>
      <c r="U60" s="9">
        <f>IF($F60="s-curve",$D60+($E60-$D60)*$I$2/(1+EXP($I$3*(COUNT($I$7:U$7)+$I$4))),TREND($D60:$E60,$D$7:$E$7,U$7))</f>
        <v>0.23762865317117932</v>
      </c>
      <c r="V60" s="9">
        <f>IF($F60="s-curve",$D60+($E60-$D60)*$I$2/(1+EXP($I$3*(COUNT($I$7:V$7)+$I$4))),TREND($D60:$E60,$D$7:$E$7,V$7))</f>
        <v>0.2341815260924367</v>
      </c>
      <c r="W60" s="9">
        <f>IF($F60="s-curve",$D60+($E60-$D60)*$I$2/(1+EXP($I$3*(COUNT($I$7:W$7)+$I$4))),TREND($D60:$E60,$D$7:$E$7,W$7))</f>
        <v>0.23073439901369408</v>
      </c>
      <c r="X60" s="9">
        <f>IF($F60="s-curve",$D60+($E60-$D60)*$I$2/(1+EXP($I$3*(COUNT($I$7:X$7)+$I$4))),TREND($D60:$E60,$D$7:$E$7,X$7))</f>
        <v>0.22728727193495235</v>
      </c>
      <c r="Y60" s="9">
        <f>IF($F60="s-curve",$D60+($E60-$D60)*$I$2/(1+EXP($I$3*(COUNT($I$7:Y$7)+$I$4))),TREND($D60:$E60,$D$7:$E$7,Y$7))</f>
        <v>0.22384014485620973</v>
      </c>
      <c r="Z60" s="9">
        <f>IF($F60="s-curve",$D60+($E60-$D60)*$I$2/(1+EXP($I$3*(COUNT($I$7:Z$7)+$I$4))),TREND($D60:$E60,$D$7:$E$7,Z$7))</f>
        <v>0.22039301777746712</v>
      </c>
      <c r="AA60" s="9">
        <f>IF($F60="s-curve",$D60+($E60-$D60)*$I$2/(1+EXP($I$3*(COUNT($I$7:AA$7)+$I$4))),TREND($D60:$E60,$D$7:$E$7,AA$7))</f>
        <v>0.2169458906987245</v>
      </c>
      <c r="AB60" s="9">
        <f>IF($F60="s-curve",$D60+($E60-$D60)*$I$2/(1+EXP($I$3*(COUNT($I$7:AB$7)+$I$4))),TREND($D60:$E60,$D$7:$E$7,AB$7))</f>
        <v>0.21349876361998188</v>
      </c>
      <c r="AC60" s="9">
        <f>IF($F60="s-curve",$D60+($E60-$D60)*$I$2/(1+EXP($I$3*(COUNT($I$7:AC$7)+$I$4))),TREND($D60:$E60,$D$7:$E$7,AC$7))</f>
        <v>0.21005163654123926</v>
      </c>
      <c r="AD60" s="9">
        <f>IF($F60="s-curve",$D60+($E60-$D60)*$I$2/(1+EXP($I$3*(COUNT($I$7:AD$7)+$I$4))),TREND($D60:$E60,$D$7:$E$7,AD$7))</f>
        <v>0.20660450946249664</v>
      </c>
      <c r="AE60" s="9">
        <f>IF($F60="s-curve",$D60+($E60-$D60)*$I$2/(1+EXP($I$3*(COUNT($I$7:AE$7)+$I$4))),TREND($D60:$E60,$D$7:$E$7,AE$7))</f>
        <v>0.20315738238375403</v>
      </c>
      <c r="AF60" s="9">
        <f>IF($F60="s-curve",$D60+($E60-$D60)*$I$2/(1+EXP($I$3*(COUNT($I$7:AF$7)+$I$4))),TREND($D60:$E60,$D$7:$E$7,AF$7))</f>
        <v>0.19971025530501141</v>
      </c>
      <c r="AG60" s="9">
        <f>IF($F60="s-curve",$D60+($E60-$D60)*$I$2/(1+EXP($I$3*(COUNT($I$7:AG$7)+$I$4))),TREND($D60:$E60,$D$7:$E$7,AG$7))</f>
        <v>0.19626312822626879</v>
      </c>
      <c r="AH60" s="9">
        <f>IF($F60="s-curve",$D60+($E60-$D60)*$I$2/(1+EXP($I$3*(COUNT($I$7:AH$7)+$I$4))),TREND($D60:$E60,$D$7:$E$7,AH$7))</f>
        <v>0.19281600114752617</v>
      </c>
      <c r="AI60" s="9">
        <f>IF($F60="s-curve",$D60+($E60-$D60)*$I$2/(1+EXP($I$3*(COUNT($I$7:AI$7)+$I$4))),TREND($D60:$E60,$D$7:$E$7,AI$7))</f>
        <v>0.18936887406878444</v>
      </c>
      <c r="AJ60" s="9">
        <f>IF($F60="s-curve",$D60+($E60-$D60)*$I$2/(1+EXP($I$3*(COUNT($I$7:AJ$7)+$I$4))),TREND($D60:$E60,$D$7:$E$7,AJ$7))</f>
        <v>0.18592174699004183</v>
      </c>
      <c r="AK60" s="9">
        <f>IF($F60="s-curve",$D60+($E60-$D60)*$I$2/(1+EXP($I$3*(COUNT($I$7:AK$7)+$I$4))),TREND($D60:$E60,$D$7:$E$7,AK$7))</f>
        <v>0.18247461991129921</v>
      </c>
      <c r="AL60" s="9">
        <f>IF($F60="s-curve",$D60+($E60-$D60)*$I$2/(1+EXP($I$3*(COUNT($I$7:AL$7)+$I$4))),TREND($D60:$E60,$D$7:$E$7,AL$7))</f>
        <v>0.17902749283255659</v>
      </c>
      <c r="AM60" s="9">
        <f>IF($F60="s-curve",$D60+($E60-$D60)*$I$2/(1+EXP($I$3*(COUNT($I$7:AM$7)+$I$4))),TREND($D60:$E60,$D$7:$E$7,AM$7))</f>
        <v>0.17558036575381397</v>
      </c>
      <c r="AN60" s="9">
        <f>IF($F60="s-curve",$D60+($E60-$D60)*$I$2/(1+EXP($I$3*(COUNT($I$7:AN$7)+$I$4))),TREND($D60:$E60,$D$7:$E$7,AN$7))</f>
        <v>0.17213323867507135</v>
      </c>
      <c r="AO60" s="9">
        <f>IF($F60="s-curve",$D60+($E60-$D60)*$I$2/(1+EXP($I$3*(COUNT($I$7:AO$7)+$I$4))),TREND($D60:$E60,$D$7:$E$7,AO$7))</f>
        <v>0.16868611159632874</v>
      </c>
      <c r="AP60" s="9">
        <f>IF($F60="s-curve",$D60+($E60-$D60)*$I$2/(1+EXP($I$3*(COUNT($I$7:AP$7)+$I$4))),TREND($D60:$E60,$D$7:$E$7,AP$7))</f>
        <v>0.16523898451758612</v>
      </c>
    </row>
    <row r="61" spans="1:42" x14ac:dyDescent="0.25">
      <c r="C61" s="9" t="s">
        <v>6</v>
      </c>
      <c r="D61" s="9">
        <v>0</v>
      </c>
      <c r="E61" s="9">
        <v>0</v>
      </c>
      <c r="F61" s="4" t="str">
        <f t="shared" si="1"/>
        <v>n/a</v>
      </c>
      <c r="H61" s="22"/>
      <c r="I61" s="21">
        <f t="shared" si="5"/>
        <v>0</v>
      </c>
      <c r="J61" s="9">
        <f>IF($F61="s-curve",$D61+($E61-$D61)*$I$2/(1+EXP($I$3*(COUNT($I$7:J$7)+$I$4))),TREND($D61:$E61,$D$7:$E$7,J$7))</f>
        <v>0</v>
      </c>
      <c r="K61" s="9">
        <f>IF($F61="s-curve",$D61+($E61-$D61)*$I$2/(1+EXP($I$3*(COUNT($I$7:K$7)+$I$4))),TREND($D61:$E61,$D$7:$E$7,K$7))</f>
        <v>0</v>
      </c>
      <c r="L61" s="9">
        <f>IF($F61="s-curve",$D61+($E61-$D61)*$I$2/(1+EXP($I$3*(COUNT($I$7:L$7)+$I$4))),TREND($D61:$E61,$D$7:$E$7,L$7))</f>
        <v>0</v>
      </c>
      <c r="M61" s="9">
        <f>IF($F61="s-curve",$D61+($E61-$D61)*$I$2/(1+EXP($I$3*(COUNT($I$7:M$7)+$I$4))),TREND($D61:$E61,$D$7:$E$7,M$7))</f>
        <v>0</v>
      </c>
      <c r="N61" s="9">
        <f>IF($F61="s-curve",$D61+($E61-$D61)*$I$2/(1+EXP($I$3*(COUNT($I$7:N$7)+$I$4))),TREND($D61:$E61,$D$7:$E$7,N$7))</f>
        <v>0</v>
      </c>
      <c r="O61" s="9">
        <f>IF($F61="s-curve",$D61+($E61-$D61)*$I$2/(1+EXP($I$3*(COUNT($I$7:O$7)+$I$4))),TREND($D61:$E61,$D$7:$E$7,O$7))</f>
        <v>0</v>
      </c>
      <c r="P61" s="9">
        <f>IF($F61="s-curve",$D61+($E61-$D61)*$I$2/(1+EXP($I$3*(COUNT($I$7:P$7)+$I$4))),TREND($D61:$E61,$D$7:$E$7,P$7))</f>
        <v>0</v>
      </c>
      <c r="Q61" s="9">
        <f>IF($F61="s-curve",$D61+($E61-$D61)*$I$2/(1+EXP($I$3*(COUNT($I$7:Q$7)+$I$4))),TREND($D61:$E61,$D$7:$E$7,Q$7))</f>
        <v>0</v>
      </c>
      <c r="R61" s="9">
        <f>IF($F61="s-curve",$D61+($E61-$D61)*$I$2/(1+EXP($I$3*(COUNT($I$7:R$7)+$I$4))),TREND($D61:$E61,$D$7:$E$7,R$7))</f>
        <v>0</v>
      </c>
      <c r="S61" s="9">
        <f>IF($F61="s-curve",$D61+($E61-$D61)*$I$2/(1+EXP($I$3*(COUNT($I$7:S$7)+$I$4))),TREND($D61:$E61,$D$7:$E$7,S$7))</f>
        <v>0</v>
      </c>
      <c r="T61" s="9">
        <f>IF($F61="s-curve",$D61+($E61-$D61)*$I$2/(1+EXP($I$3*(COUNT($I$7:T$7)+$I$4))),TREND($D61:$E61,$D$7:$E$7,T$7))</f>
        <v>0</v>
      </c>
      <c r="U61" s="9">
        <f>IF($F61="s-curve",$D61+($E61-$D61)*$I$2/(1+EXP($I$3*(COUNT($I$7:U$7)+$I$4))),TREND($D61:$E61,$D$7:$E$7,U$7))</f>
        <v>0</v>
      </c>
      <c r="V61" s="9">
        <f>IF($F61="s-curve",$D61+($E61-$D61)*$I$2/(1+EXP($I$3*(COUNT($I$7:V$7)+$I$4))),TREND($D61:$E61,$D$7:$E$7,V$7))</f>
        <v>0</v>
      </c>
      <c r="W61" s="9">
        <f>IF($F61="s-curve",$D61+($E61-$D61)*$I$2/(1+EXP($I$3*(COUNT($I$7:W$7)+$I$4))),TREND($D61:$E61,$D$7:$E$7,W$7))</f>
        <v>0</v>
      </c>
      <c r="X61" s="9">
        <f>IF($F61="s-curve",$D61+($E61-$D61)*$I$2/(1+EXP($I$3*(COUNT($I$7:X$7)+$I$4))),TREND($D61:$E61,$D$7:$E$7,X$7))</f>
        <v>0</v>
      </c>
      <c r="Y61" s="9">
        <f>IF($F61="s-curve",$D61+($E61-$D61)*$I$2/(1+EXP($I$3*(COUNT($I$7:Y$7)+$I$4))),TREND($D61:$E61,$D$7:$E$7,Y$7))</f>
        <v>0</v>
      </c>
      <c r="Z61" s="9">
        <f>IF($F61="s-curve",$D61+($E61-$D61)*$I$2/(1+EXP($I$3*(COUNT($I$7:Z$7)+$I$4))),TREND($D61:$E61,$D$7:$E$7,Z$7))</f>
        <v>0</v>
      </c>
      <c r="AA61" s="9">
        <f>IF($F61="s-curve",$D61+($E61-$D61)*$I$2/(1+EXP($I$3*(COUNT($I$7:AA$7)+$I$4))),TREND($D61:$E61,$D$7:$E$7,AA$7))</f>
        <v>0</v>
      </c>
      <c r="AB61" s="9">
        <f>IF($F61="s-curve",$D61+($E61-$D61)*$I$2/(1+EXP($I$3*(COUNT($I$7:AB$7)+$I$4))),TREND($D61:$E61,$D$7:$E$7,AB$7))</f>
        <v>0</v>
      </c>
      <c r="AC61" s="9">
        <f>IF($F61="s-curve",$D61+($E61-$D61)*$I$2/(1+EXP($I$3*(COUNT($I$7:AC$7)+$I$4))),TREND($D61:$E61,$D$7:$E$7,AC$7))</f>
        <v>0</v>
      </c>
      <c r="AD61" s="9">
        <f>IF($F61="s-curve",$D61+($E61-$D61)*$I$2/(1+EXP($I$3*(COUNT($I$7:AD$7)+$I$4))),TREND($D61:$E61,$D$7:$E$7,AD$7))</f>
        <v>0</v>
      </c>
      <c r="AE61" s="9">
        <f>IF($F61="s-curve",$D61+($E61-$D61)*$I$2/(1+EXP($I$3*(COUNT($I$7:AE$7)+$I$4))),TREND($D61:$E61,$D$7:$E$7,AE$7))</f>
        <v>0</v>
      </c>
      <c r="AF61" s="9">
        <f>IF($F61="s-curve",$D61+($E61-$D61)*$I$2/(1+EXP($I$3*(COUNT($I$7:AF$7)+$I$4))),TREND($D61:$E61,$D$7:$E$7,AF$7))</f>
        <v>0</v>
      </c>
      <c r="AG61" s="9">
        <f>IF($F61="s-curve",$D61+($E61-$D61)*$I$2/(1+EXP($I$3*(COUNT($I$7:AG$7)+$I$4))),TREND($D61:$E61,$D$7:$E$7,AG$7))</f>
        <v>0</v>
      </c>
      <c r="AH61" s="9">
        <f>IF($F61="s-curve",$D61+($E61-$D61)*$I$2/(1+EXP($I$3*(COUNT($I$7:AH$7)+$I$4))),TREND($D61:$E61,$D$7:$E$7,AH$7))</f>
        <v>0</v>
      </c>
      <c r="AI61" s="9">
        <f>IF($F61="s-curve",$D61+($E61-$D61)*$I$2/(1+EXP($I$3*(COUNT($I$7:AI$7)+$I$4))),TREND($D61:$E61,$D$7:$E$7,AI$7))</f>
        <v>0</v>
      </c>
      <c r="AJ61" s="9">
        <f>IF($F61="s-curve",$D61+($E61-$D61)*$I$2/(1+EXP($I$3*(COUNT($I$7:AJ$7)+$I$4))),TREND($D61:$E61,$D$7:$E$7,AJ$7))</f>
        <v>0</v>
      </c>
      <c r="AK61" s="9">
        <f>IF($F61="s-curve",$D61+($E61-$D61)*$I$2/(1+EXP($I$3*(COUNT($I$7:AK$7)+$I$4))),TREND($D61:$E61,$D$7:$E$7,AK$7))</f>
        <v>0</v>
      </c>
      <c r="AL61" s="9">
        <f>IF($F61="s-curve",$D61+($E61-$D61)*$I$2/(1+EXP($I$3*(COUNT($I$7:AL$7)+$I$4))),TREND($D61:$E61,$D$7:$E$7,AL$7))</f>
        <v>0</v>
      </c>
      <c r="AM61" s="9">
        <f>IF($F61="s-curve",$D61+($E61-$D61)*$I$2/(1+EXP($I$3*(COUNT($I$7:AM$7)+$I$4))),TREND($D61:$E61,$D$7:$E$7,AM$7))</f>
        <v>0</v>
      </c>
      <c r="AN61" s="9">
        <f>IF($F61="s-curve",$D61+($E61-$D61)*$I$2/(1+EXP($I$3*(COUNT($I$7:AN$7)+$I$4))),TREND($D61:$E61,$D$7:$E$7,AN$7))</f>
        <v>0</v>
      </c>
      <c r="AO61" s="9">
        <f>IF($F61="s-curve",$D61+($E61-$D61)*$I$2/(1+EXP($I$3*(COUNT($I$7:AO$7)+$I$4))),TREND($D61:$E61,$D$7:$E$7,AO$7))</f>
        <v>0</v>
      </c>
      <c r="AP61" s="9">
        <f>IF($F61="s-curve",$D61+($E61-$D61)*$I$2/(1+EXP($I$3*(COUNT($I$7:AP$7)+$I$4))),TREND($D61:$E61,$D$7:$E$7,AP$7))</f>
        <v>0</v>
      </c>
    </row>
    <row r="62" spans="1:42" x14ac:dyDescent="0.25">
      <c r="C62" s="9" t="s">
        <v>74</v>
      </c>
      <c r="D62" s="9">
        <v>0</v>
      </c>
      <c r="E62" s="9">
        <v>0</v>
      </c>
      <c r="F62" s="4" t="str">
        <f t="shared" ref="F62:F63" si="9">IF(D62=E62,"n/a",IF(OR(C62="battery electric vehicle",C62="natural gas vehicle",C62="plugin hybrid vehicle",C62="hydrogen vehicle"),"s-curve","linear"))</f>
        <v>n/a</v>
      </c>
      <c r="H62" s="22"/>
      <c r="I62" s="21">
        <f t="shared" si="5"/>
        <v>0</v>
      </c>
      <c r="J62" s="9">
        <f>IF($F62="s-curve",$D62+($E62-$D62)*$I$2/(1+EXP($I$3*(COUNT($I$7:J$7)+$I$4))),TREND($D62:$E62,$D$7:$E$7,J$7))</f>
        <v>0</v>
      </c>
      <c r="K62" s="9">
        <f>IF($F62="s-curve",$D62+($E62-$D62)*$I$2/(1+EXP($I$3*(COUNT($I$7:K$7)+$I$4))),TREND($D62:$E62,$D$7:$E$7,K$7))</f>
        <v>0</v>
      </c>
      <c r="L62" s="9">
        <f>IF($F62="s-curve",$D62+($E62-$D62)*$I$2/(1+EXP($I$3*(COUNT($I$7:L$7)+$I$4))),TREND($D62:$E62,$D$7:$E$7,L$7))</f>
        <v>0</v>
      </c>
      <c r="M62" s="9">
        <f>IF($F62="s-curve",$D62+($E62-$D62)*$I$2/(1+EXP($I$3*(COUNT($I$7:M$7)+$I$4))),TREND($D62:$E62,$D$7:$E$7,M$7))</f>
        <v>0</v>
      </c>
      <c r="N62" s="9">
        <f>IF($F62="s-curve",$D62+($E62-$D62)*$I$2/(1+EXP($I$3*(COUNT($I$7:N$7)+$I$4))),TREND($D62:$E62,$D$7:$E$7,N$7))</f>
        <v>0</v>
      </c>
      <c r="O62" s="9">
        <f>IF($F62="s-curve",$D62+($E62-$D62)*$I$2/(1+EXP($I$3*(COUNT($I$7:O$7)+$I$4))),TREND($D62:$E62,$D$7:$E$7,O$7))</f>
        <v>0</v>
      </c>
      <c r="P62" s="9">
        <f>IF($F62="s-curve",$D62+($E62-$D62)*$I$2/(1+EXP($I$3*(COUNT($I$7:P$7)+$I$4))),TREND($D62:$E62,$D$7:$E$7,P$7))</f>
        <v>0</v>
      </c>
      <c r="Q62" s="9">
        <f>IF($F62="s-curve",$D62+($E62-$D62)*$I$2/(1+EXP($I$3*(COUNT($I$7:Q$7)+$I$4))),TREND($D62:$E62,$D$7:$E$7,Q$7))</f>
        <v>0</v>
      </c>
      <c r="R62" s="9">
        <f>IF($F62="s-curve",$D62+($E62-$D62)*$I$2/(1+EXP($I$3*(COUNT($I$7:R$7)+$I$4))),TREND($D62:$E62,$D$7:$E$7,R$7))</f>
        <v>0</v>
      </c>
      <c r="S62" s="9">
        <f>IF($F62="s-curve",$D62+($E62-$D62)*$I$2/(1+EXP($I$3*(COUNT($I$7:S$7)+$I$4))),TREND($D62:$E62,$D$7:$E$7,S$7))</f>
        <v>0</v>
      </c>
      <c r="T62" s="9">
        <f>IF($F62="s-curve",$D62+($E62-$D62)*$I$2/(1+EXP($I$3*(COUNT($I$7:T$7)+$I$4))),TREND($D62:$E62,$D$7:$E$7,T$7))</f>
        <v>0</v>
      </c>
      <c r="U62" s="9">
        <f>IF($F62="s-curve",$D62+($E62-$D62)*$I$2/(1+EXP($I$3*(COUNT($I$7:U$7)+$I$4))),TREND($D62:$E62,$D$7:$E$7,U$7))</f>
        <v>0</v>
      </c>
      <c r="V62" s="9">
        <f>IF($F62="s-curve",$D62+($E62-$D62)*$I$2/(1+EXP($I$3*(COUNT($I$7:V$7)+$I$4))),TREND($D62:$E62,$D$7:$E$7,V$7))</f>
        <v>0</v>
      </c>
      <c r="W62" s="9">
        <f>IF($F62="s-curve",$D62+($E62-$D62)*$I$2/(1+EXP($I$3*(COUNT($I$7:W$7)+$I$4))),TREND($D62:$E62,$D$7:$E$7,W$7))</f>
        <v>0</v>
      </c>
      <c r="X62" s="9">
        <f>IF($F62="s-curve",$D62+($E62-$D62)*$I$2/(1+EXP($I$3*(COUNT($I$7:X$7)+$I$4))),TREND($D62:$E62,$D$7:$E$7,X$7))</f>
        <v>0</v>
      </c>
      <c r="Y62" s="9">
        <f>IF($F62="s-curve",$D62+($E62-$D62)*$I$2/(1+EXP($I$3*(COUNT($I$7:Y$7)+$I$4))),TREND($D62:$E62,$D$7:$E$7,Y$7))</f>
        <v>0</v>
      </c>
      <c r="Z62" s="9">
        <f>IF($F62="s-curve",$D62+($E62-$D62)*$I$2/(1+EXP($I$3*(COUNT($I$7:Z$7)+$I$4))),TREND($D62:$E62,$D$7:$E$7,Z$7))</f>
        <v>0</v>
      </c>
      <c r="AA62" s="9">
        <f>IF($F62="s-curve",$D62+($E62-$D62)*$I$2/(1+EXP($I$3*(COUNT($I$7:AA$7)+$I$4))),TREND($D62:$E62,$D$7:$E$7,AA$7))</f>
        <v>0</v>
      </c>
      <c r="AB62" s="9">
        <f>IF($F62="s-curve",$D62+($E62-$D62)*$I$2/(1+EXP($I$3*(COUNT($I$7:AB$7)+$I$4))),TREND($D62:$E62,$D$7:$E$7,AB$7))</f>
        <v>0</v>
      </c>
      <c r="AC62" s="9">
        <f>IF($F62="s-curve",$D62+($E62-$D62)*$I$2/(1+EXP($I$3*(COUNT($I$7:AC$7)+$I$4))),TREND($D62:$E62,$D$7:$E$7,AC$7))</f>
        <v>0</v>
      </c>
      <c r="AD62" s="9">
        <f>IF($F62="s-curve",$D62+($E62-$D62)*$I$2/(1+EXP($I$3*(COUNT($I$7:AD$7)+$I$4))),TREND($D62:$E62,$D$7:$E$7,AD$7))</f>
        <v>0</v>
      </c>
      <c r="AE62" s="9">
        <f>IF($F62="s-curve",$D62+($E62-$D62)*$I$2/(1+EXP($I$3*(COUNT($I$7:AE$7)+$I$4))),TREND($D62:$E62,$D$7:$E$7,AE$7))</f>
        <v>0</v>
      </c>
      <c r="AF62" s="9">
        <f>IF($F62="s-curve",$D62+($E62-$D62)*$I$2/(1+EXP($I$3*(COUNT($I$7:AF$7)+$I$4))),TREND($D62:$E62,$D$7:$E$7,AF$7))</f>
        <v>0</v>
      </c>
      <c r="AG62" s="9">
        <f>IF($F62="s-curve",$D62+($E62-$D62)*$I$2/(1+EXP($I$3*(COUNT($I$7:AG$7)+$I$4))),TREND($D62:$E62,$D$7:$E$7,AG$7))</f>
        <v>0</v>
      </c>
      <c r="AH62" s="9">
        <f>IF($F62="s-curve",$D62+($E62-$D62)*$I$2/(1+EXP($I$3*(COUNT($I$7:AH$7)+$I$4))),TREND($D62:$E62,$D$7:$E$7,AH$7))</f>
        <v>0</v>
      </c>
      <c r="AI62" s="9">
        <f>IF($F62="s-curve",$D62+($E62-$D62)*$I$2/(1+EXP($I$3*(COUNT($I$7:AI$7)+$I$4))),TREND($D62:$E62,$D$7:$E$7,AI$7))</f>
        <v>0</v>
      </c>
      <c r="AJ62" s="9">
        <f>IF($F62="s-curve",$D62+($E62-$D62)*$I$2/(1+EXP($I$3*(COUNT($I$7:AJ$7)+$I$4))),TREND($D62:$E62,$D$7:$E$7,AJ$7))</f>
        <v>0</v>
      </c>
      <c r="AK62" s="9">
        <f>IF($F62="s-curve",$D62+($E62-$D62)*$I$2/(1+EXP($I$3*(COUNT($I$7:AK$7)+$I$4))),TREND($D62:$E62,$D$7:$E$7,AK$7))</f>
        <v>0</v>
      </c>
      <c r="AL62" s="9">
        <f>IF($F62="s-curve",$D62+($E62-$D62)*$I$2/(1+EXP($I$3*(COUNT($I$7:AL$7)+$I$4))),TREND($D62:$E62,$D$7:$E$7,AL$7))</f>
        <v>0</v>
      </c>
      <c r="AM62" s="9">
        <f>IF($F62="s-curve",$D62+($E62-$D62)*$I$2/(1+EXP($I$3*(COUNT($I$7:AM$7)+$I$4))),TREND($D62:$E62,$D$7:$E$7,AM$7))</f>
        <v>0</v>
      </c>
      <c r="AN62" s="9">
        <f>IF($F62="s-curve",$D62+($E62-$D62)*$I$2/(1+EXP($I$3*(COUNT($I$7:AN$7)+$I$4))),TREND($D62:$E62,$D$7:$E$7,AN$7))</f>
        <v>0</v>
      </c>
      <c r="AO62" s="9">
        <f>IF($F62="s-curve",$D62+($E62-$D62)*$I$2/(1+EXP($I$3*(COUNT($I$7:AO$7)+$I$4))),TREND($D62:$E62,$D$7:$E$7,AO$7))</f>
        <v>0</v>
      </c>
      <c r="AP62" s="9">
        <f>IF($F62="s-curve",$D62+($E62-$D62)*$I$2/(1+EXP($I$3*(COUNT($I$7:AP$7)+$I$4))),TREND($D62:$E62,$D$7:$E$7,AP$7))</f>
        <v>0</v>
      </c>
    </row>
    <row r="63" spans="1:42" ht="15.75" thickBot="1" x14ac:dyDescent="0.3">
      <c r="A63" s="24"/>
      <c r="B63" s="24"/>
      <c r="C63" s="24" t="s">
        <v>75</v>
      </c>
      <c r="D63" s="24">
        <v>0</v>
      </c>
      <c r="E63" s="24">
        <v>0</v>
      </c>
      <c r="F63" s="5" t="str">
        <f t="shared" si="9"/>
        <v>n/a</v>
      </c>
      <c r="H63" s="22"/>
      <c r="I63" s="21">
        <f t="shared" si="5"/>
        <v>0</v>
      </c>
      <c r="J63" s="9">
        <f>IF($F63="s-curve",$D63+($E63-$D63)*$I$2/(1+EXP($I$3*(COUNT($I$7:J$7)+$I$4))),TREND($D63:$E63,$D$7:$E$7,J$7))</f>
        <v>0</v>
      </c>
      <c r="K63" s="9">
        <f>IF($F63="s-curve",$D63+($E63-$D63)*$I$2/(1+EXP($I$3*(COUNT($I$7:K$7)+$I$4))),TREND($D63:$E63,$D$7:$E$7,K$7))</f>
        <v>0</v>
      </c>
      <c r="L63" s="9">
        <f>IF($F63="s-curve",$D63+($E63-$D63)*$I$2/(1+EXP($I$3*(COUNT($I$7:L$7)+$I$4))),TREND($D63:$E63,$D$7:$E$7,L$7))</f>
        <v>0</v>
      </c>
      <c r="M63" s="9">
        <f>IF($F63="s-curve",$D63+($E63-$D63)*$I$2/(1+EXP($I$3*(COUNT($I$7:M$7)+$I$4))),TREND($D63:$E63,$D$7:$E$7,M$7))</f>
        <v>0</v>
      </c>
      <c r="N63" s="9">
        <f>IF($F63="s-curve",$D63+($E63-$D63)*$I$2/(1+EXP($I$3*(COUNT($I$7:N$7)+$I$4))),TREND($D63:$E63,$D$7:$E$7,N$7))</f>
        <v>0</v>
      </c>
      <c r="O63" s="9">
        <f>IF($F63="s-curve",$D63+($E63-$D63)*$I$2/(1+EXP($I$3*(COUNT($I$7:O$7)+$I$4))),TREND($D63:$E63,$D$7:$E$7,O$7))</f>
        <v>0</v>
      </c>
      <c r="P63" s="9">
        <f>IF($F63="s-curve",$D63+($E63-$D63)*$I$2/(1+EXP($I$3*(COUNT($I$7:P$7)+$I$4))),TREND($D63:$E63,$D$7:$E$7,P$7))</f>
        <v>0</v>
      </c>
      <c r="Q63" s="9">
        <f>IF($F63="s-curve",$D63+($E63-$D63)*$I$2/(1+EXP($I$3*(COUNT($I$7:Q$7)+$I$4))),TREND($D63:$E63,$D$7:$E$7,Q$7))</f>
        <v>0</v>
      </c>
      <c r="R63" s="9">
        <f>IF($F63="s-curve",$D63+($E63-$D63)*$I$2/(1+EXP($I$3*(COUNT($I$7:R$7)+$I$4))),TREND($D63:$E63,$D$7:$E$7,R$7))</f>
        <v>0</v>
      </c>
      <c r="S63" s="9">
        <f>IF($F63="s-curve",$D63+($E63-$D63)*$I$2/(1+EXP($I$3*(COUNT($I$7:S$7)+$I$4))),TREND($D63:$E63,$D$7:$E$7,S$7))</f>
        <v>0</v>
      </c>
      <c r="T63" s="9">
        <f>IF($F63="s-curve",$D63+($E63-$D63)*$I$2/(1+EXP($I$3*(COUNT($I$7:T$7)+$I$4))),TREND($D63:$E63,$D$7:$E$7,T$7))</f>
        <v>0</v>
      </c>
      <c r="U63" s="9">
        <f>IF($F63="s-curve",$D63+($E63-$D63)*$I$2/(1+EXP($I$3*(COUNT($I$7:U$7)+$I$4))),TREND($D63:$E63,$D$7:$E$7,U$7))</f>
        <v>0</v>
      </c>
      <c r="V63" s="9">
        <f>IF($F63="s-curve",$D63+($E63-$D63)*$I$2/(1+EXP($I$3*(COUNT($I$7:V$7)+$I$4))),TREND($D63:$E63,$D$7:$E$7,V$7))</f>
        <v>0</v>
      </c>
      <c r="W63" s="9">
        <f>IF($F63="s-curve",$D63+($E63-$D63)*$I$2/(1+EXP($I$3*(COUNT($I$7:W$7)+$I$4))),TREND($D63:$E63,$D$7:$E$7,W$7))</f>
        <v>0</v>
      </c>
      <c r="X63" s="9">
        <f>IF($F63="s-curve",$D63+($E63-$D63)*$I$2/(1+EXP($I$3*(COUNT($I$7:X$7)+$I$4))),TREND($D63:$E63,$D$7:$E$7,X$7))</f>
        <v>0</v>
      </c>
      <c r="Y63" s="9">
        <f>IF($F63="s-curve",$D63+($E63-$D63)*$I$2/(1+EXP($I$3*(COUNT($I$7:Y$7)+$I$4))),TREND($D63:$E63,$D$7:$E$7,Y$7))</f>
        <v>0</v>
      </c>
      <c r="Z63" s="9">
        <f>IF($F63="s-curve",$D63+($E63-$D63)*$I$2/(1+EXP($I$3*(COUNT($I$7:Z$7)+$I$4))),TREND($D63:$E63,$D$7:$E$7,Z$7))</f>
        <v>0</v>
      </c>
      <c r="AA63" s="9">
        <f>IF($F63="s-curve",$D63+($E63-$D63)*$I$2/(1+EXP($I$3*(COUNT($I$7:AA$7)+$I$4))),TREND($D63:$E63,$D$7:$E$7,AA$7))</f>
        <v>0</v>
      </c>
      <c r="AB63" s="9">
        <f>IF($F63="s-curve",$D63+($E63-$D63)*$I$2/(1+EXP($I$3*(COUNT($I$7:AB$7)+$I$4))),TREND($D63:$E63,$D$7:$E$7,AB$7))</f>
        <v>0</v>
      </c>
      <c r="AC63" s="9">
        <f>IF($F63="s-curve",$D63+($E63-$D63)*$I$2/(1+EXP($I$3*(COUNT($I$7:AC$7)+$I$4))),TREND($D63:$E63,$D$7:$E$7,AC$7))</f>
        <v>0</v>
      </c>
      <c r="AD63" s="9">
        <f>IF($F63="s-curve",$D63+($E63-$D63)*$I$2/(1+EXP($I$3*(COUNT($I$7:AD$7)+$I$4))),TREND($D63:$E63,$D$7:$E$7,AD$7))</f>
        <v>0</v>
      </c>
      <c r="AE63" s="9">
        <f>IF($F63="s-curve",$D63+($E63-$D63)*$I$2/(1+EXP($I$3*(COUNT($I$7:AE$7)+$I$4))),TREND($D63:$E63,$D$7:$E$7,AE$7))</f>
        <v>0</v>
      </c>
      <c r="AF63" s="9">
        <f>IF($F63="s-curve",$D63+($E63-$D63)*$I$2/(1+EXP($I$3*(COUNT($I$7:AF$7)+$I$4))),TREND($D63:$E63,$D$7:$E$7,AF$7))</f>
        <v>0</v>
      </c>
      <c r="AG63" s="9">
        <f>IF($F63="s-curve",$D63+($E63-$D63)*$I$2/(1+EXP($I$3*(COUNT($I$7:AG$7)+$I$4))),TREND($D63:$E63,$D$7:$E$7,AG$7))</f>
        <v>0</v>
      </c>
      <c r="AH63" s="9">
        <f>IF($F63="s-curve",$D63+($E63-$D63)*$I$2/(1+EXP($I$3*(COUNT($I$7:AH$7)+$I$4))),TREND($D63:$E63,$D$7:$E$7,AH$7))</f>
        <v>0</v>
      </c>
      <c r="AI63" s="9">
        <f>IF($F63="s-curve",$D63+($E63-$D63)*$I$2/(1+EXP($I$3*(COUNT($I$7:AI$7)+$I$4))),TREND($D63:$E63,$D$7:$E$7,AI$7))</f>
        <v>0</v>
      </c>
      <c r="AJ63" s="9">
        <f>IF($F63="s-curve",$D63+($E63-$D63)*$I$2/(1+EXP($I$3*(COUNT($I$7:AJ$7)+$I$4))),TREND($D63:$E63,$D$7:$E$7,AJ$7))</f>
        <v>0</v>
      </c>
      <c r="AK63" s="9">
        <f>IF($F63="s-curve",$D63+($E63-$D63)*$I$2/(1+EXP($I$3*(COUNT($I$7:AK$7)+$I$4))),TREND($D63:$E63,$D$7:$E$7,AK$7))</f>
        <v>0</v>
      </c>
      <c r="AL63" s="9">
        <f>IF($F63="s-curve",$D63+($E63-$D63)*$I$2/(1+EXP($I$3*(COUNT($I$7:AL$7)+$I$4))),TREND($D63:$E63,$D$7:$E$7,AL$7))</f>
        <v>0</v>
      </c>
      <c r="AM63" s="9">
        <f>IF($F63="s-curve",$D63+($E63-$D63)*$I$2/(1+EXP($I$3*(COUNT($I$7:AM$7)+$I$4))),TREND($D63:$E63,$D$7:$E$7,AM$7))</f>
        <v>0</v>
      </c>
      <c r="AN63" s="9">
        <f>IF($F63="s-curve",$D63+($E63-$D63)*$I$2/(1+EXP($I$3*(COUNT($I$7:AN$7)+$I$4))),TREND($D63:$E63,$D$7:$E$7,AN$7))</f>
        <v>0</v>
      </c>
      <c r="AO63" s="9">
        <f>IF($F63="s-curve",$D63+($E63-$D63)*$I$2/(1+EXP($I$3*(COUNT($I$7:AO$7)+$I$4))),TREND($D63:$E63,$D$7:$E$7,AO$7))</f>
        <v>0</v>
      </c>
      <c r="AP63" s="9">
        <f>IF($F63="s-curve",$D63+($E63-$D63)*$I$2/(1+EXP($I$3*(COUNT($I$7:AP$7)+$I$4))),TREND($D63:$E63,$D$7:$E$7,AP$7))</f>
        <v>0</v>
      </c>
    </row>
    <row r="64" spans="1:42" x14ac:dyDescent="0.25">
      <c r="A64" s="9" t="s">
        <v>17</v>
      </c>
      <c r="B64" s="9" t="s">
        <v>20</v>
      </c>
      <c r="C64" s="9" t="s">
        <v>2</v>
      </c>
      <c r="D64" s="9">
        <v>0</v>
      </c>
      <c r="E64" s="9">
        <v>0</v>
      </c>
      <c r="F64" s="4" t="str">
        <f t="shared" si="1"/>
        <v>n/a</v>
      </c>
      <c r="H64" s="22"/>
      <c r="I64" s="21">
        <f t="shared" si="5"/>
        <v>0</v>
      </c>
      <c r="J64" s="9">
        <f>IF($F64="s-curve",$D64+($E64-$D64)*$I$2/(1+EXP($I$3*(COUNT($I$7:J$7)+$I$4))),TREND($D64:$E64,$D$7:$E$7,J$7))</f>
        <v>0</v>
      </c>
      <c r="K64" s="9">
        <f>IF($F64="s-curve",$D64+($E64-$D64)*$I$2/(1+EXP($I$3*(COUNT($I$7:K$7)+$I$4))),TREND($D64:$E64,$D$7:$E$7,K$7))</f>
        <v>0</v>
      </c>
      <c r="L64" s="9">
        <f>IF($F64="s-curve",$D64+($E64-$D64)*$I$2/(1+EXP($I$3*(COUNT($I$7:L$7)+$I$4))),TREND($D64:$E64,$D$7:$E$7,L$7))</f>
        <v>0</v>
      </c>
      <c r="M64" s="9">
        <f>IF($F64="s-curve",$D64+($E64-$D64)*$I$2/(1+EXP($I$3*(COUNT($I$7:M$7)+$I$4))),TREND($D64:$E64,$D$7:$E$7,M$7))</f>
        <v>0</v>
      </c>
      <c r="N64" s="9">
        <f>IF($F64="s-curve",$D64+($E64-$D64)*$I$2/(1+EXP($I$3*(COUNT($I$7:N$7)+$I$4))),TREND($D64:$E64,$D$7:$E$7,N$7))</f>
        <v>0</v>
      </c>
      <c r="O64" s="9">
        <f>IF($F64="s-curve",$D64+($E64-$D64)*$I$2/(1+EXP($I$3*(COUNT($I$7:O$7)+$I$4))),TREND($D64:$E64,$D$7:$E$7,O$7))</f>
        <v>0</v>
      </c>
      <c r="P64" s="9">
        <f>IF($F64="s-curve",$D64+($E64-$D64)*$I$2/(1+EXP($I$3*(COUNT($I$7:P$7)+$I$4))),TREND($D64:$E64,$D$7:$E$7,P$7))</f>
        <v>0</v>
      </c>
      <c r="Q64" s="9">
        <f>IF($F64="s-curve",$D64+($E64-$D64)*$I$2/(1+EXP($I$3*(COUNT($I$7:Q$7)+$I$4))),TREND($D64:$E64,$D$7:$E$7,Q$7))</f>
        <v>0</v>
      </c>
      <c r="R64" s="9">
        <f>IF($F64="s-curve",$D64+($E64-$D64)*$I$2/(1+EXP($I$3*(COUNT($I$7:R$7)+$I$4))),TREND($D64:$E64,$D$7:$E$7,R$7))</f>
        <v>0</v>
      </c>
      <c r="S64" s="9">
        <f>IF($F64="s-curve",$D64+($E64-$D64)*$I$2/(1+EXP($I$3*(COUNT($I$7:S$7)+$I$4))),TREND($D64:$E64,$D$7:$E$7,S$7))</f>
        <v>0</v>
      </c>
      <c r="T64" s="9">
        <f>IF($F64="s-curve",$D64+($E64-$D64)*$I$2/(1+EXP($I$3*(COUNT($I$7:T$7)+$I$4))),TREND($D64:$E64,$D$7:$E$7,T$7))</f>
        <v>0</v>
      </c>
      <c r="U64" s="9">
        <f>IF($F64="s-curve",$D64+($E64-$D64)*$I$2/(1+EXP($I$3*(COUNT($I$7:U$7)+$I$4))),TREND($D64:$E64,$D$7:$E$7,U$7))</f>
        <v>0</v>
      </c>
      <c r="V64" s="9">
        <f>IF($F64="s-curve",$D64+($E64-$D64)*$I$2/(1+EXP($I$3*(COUNT($I$7:V$7)+$I$4))),TREND($D64:$E64,$D$7:$E$7,V$7))</f>
        <v>0</v>
      </c>
      <c r="W64" s="9">
        <f>IF($F64="s-curve",$D64+($E64-$D64)*$I$2/(1+EXP($I$3*(COUNT($I$7:W$7)+$I$4))),TREND($D64:$E64,$D$7:$E$7,W$7))</f>
        <v>0</v>
      </c>
      <c r="X64" s="9">
        <f>IF($F64="s-curve",$D64+($E64-$D64)*$I$2/(1+EXP($I$3*(COUNT($I$7:X$7)+$I$4))),TREND($D64:$E64,$D$7:$E$7,X$7))</f>
        <v>0</v>
      </c>
      <c r="Y64" s="9">
        <f>IF($F64="s-curve",$D64+($E64-$D64)*$I$2/(1+EXP($I$3*(COUNT($I$7:Y$7)+$I$4))),TREND($D64:$E64,$D$7:$E$7,Y$7))</f>
        <v>0</v>
      </c>
      <c r="Z64" s="9">
        <f>IF($F64="s-curve",$D64+($E64-$D64)*$I$2/(1+EXP($I$3*(COUNT($I$7:Z$7)+$I$4))),TREND($D64:$E64,$D$7:$E$7,Z$7))</f>
        <v>0</v>
      </c>
      <c r="AA64" s="9">
        <f>IF($F64="s-curve",$D64+($E64-$D64)*$I$2/(1+EXP($I$3*(COUNT($I$7:AA$7)+$I$4))),TREND($D64:$E64,$D$7:$E$7,AA$7))</f>
        <v>0</v>
      </c>
      <c r="AB64" s="9">
        <f>IF($F64="s-curve",$D64+($E64-$D64)*$I$2/(1+EXP($I$3*(COUNT($I$7:AB$7)+$I$4))),TREND($D64:$E64,$D$7:$E$7,AB$7))</f>
        <v>0</v>
      </c>
      <c r="AC64" s="9">
        <f>IF($F64="s-curve",$D64+($E64-$D64)*$I$2/(1+EXP($I$3*(COUNT($I$7:AC$7)+$I$4))),TREND($D64:$E64,$D$7:$E$7,AC$7))</f>
        <v>0</v>
      </c>
      <c r="AD64" s="9">
        <f>IF($F64="s-curve",$D64+($E64-$D64)*$I$2/(1+EXP($I$3*(COUNT($I$7:AD$7)+$I$4))),TREND($D64:$E64,$D$7:$E$7,AD$7))</f>
        <v>0</v>
      </c>
      <c r="AE64" s="9">
        <f>IF($F64="s-curve",$D64+($E64-$D64)*$I$2/(1+EXP($I$3*(COUNT($I$7:AE$7)+$I$4))),TREND($D64:$E64,$D$7:$E$7,AE$7))</f>
        <v>0</v>
      </c>
      <c r="AF64" s="9">
        <f>IF($F64="s-curve",$D64+($E64-$D64)*$I$2/(1+EXP($I$3*(COUNT($I$7:AF$7)+$I$4))),TREND($D64:$E64,$D$7:$E$7,AF$7))</f>
        <v>0</v>
      </c>
      <c r="AG64" s="9">
        <f>IF($F64="s-curve",$D64+($E64-$D64)*$I$2/(1+EXP($I$3*(COUNT($I$7:AG$7)+$I$4))),TREND($D64:$E64,$D$7:$E$7,AG$7))</f>
        <v>0</v>
      </c>
      <c r="AH64" s="9">
        <f>IF($F64="s-curve",$D64+($E64-$D64)*$I$2/(1+EXP($I$3*(COUNT($I$7:AH$7)+$I$4))),TREND($D64:$E64,$D$7:$E$7,AH$7))</f>
        <v>0</v>
      </c>
      <c r="AI64" s="9">
        <f>IF($F64="s-curve",$D64+($E64-$D64)*$I$2/(1+EXP($I$3*(COUNT($I$7:AI$7)+$I$4))),TREND($D64:$E64,$D$7:$E$7,AI$7))</f>
        <v>0</v>
      </c>
      <c r="AJ64" s="9">
        <f>IF($F64="s-curve",$D64+($E64-$D64)*$I$2/(1+EXP($I$3*(COUNT($I$7:AJ$7)+$I$4))),TREND($D64:$E64,$D$7:$E$7,AJ$7))</f>
        <v>0</v>
      </c>
      <c r="AK64" s="9">
        <f>IF($F64="s-curve",$D64+($E64-$D64)*$I$2/(1+EXP($I$3*(COUNT($I$7:AK$7)+$I$4))),TREND($D64:$E64,$D$7:$E$7,AK$7))</f>
        <v>0</v>
      </c>
      <c r="AL64" s="9">
        <f>IF($F64="s-curve",$D64+($E64-$D64)*$I$2/(1+EXP($I$3*(COUNT($I$7:AL$7)+$I$4))),TREND($D64:$E64,$D$7:$E$7,AL$7))</f>
        <v>0</v>
      </c>
      <c r="AM64" s="9">
        <f>IF($F64="s-curve",$D64+($E64-$D64)*$I$2/(1+EXP($I$3*(COUNT($I$7:AM$7)+$I$4))),TREND($D64:$E64,$D$7:$E$7,AM$7))</f>
        <v>0</v>
      </c>
      <c r="AN64" s="9">
        <f>IF($F64="s-curve",$D64+($E64-$D64)*$I$2/(1+EXP($I$3*(COUNT($I$7:AN$7)+$I$4))),TREND($D64:$E64,$D$7:$E$7,AN$7))</f>
        <v>0</v>
      </c>
      <c r="AO64" s="9">
        <f>IF($F64="s-curve",$D64+($E64-$D64)*$I$2/(1+EXP($I$3*(COUNT($I$7:AO$7)+$I$4))),TREND($D64:$E64,$D$7:$E$7,AO$7))</f>
        <v>0</v>
      </c>
      <c r="AP64" s="9">
        <f>IF($F64="s-curve",$D64+($E64-$D64)*$I$2/(1+EXP($I$3*(COUNT($I$7:AP$7)+$I$4))),TREND($D64:$E64,$D$7:$E$7,AP$7))</f>
        <v>0</v>
      </c>
    </row>
    <row r="65" spans="1:42" x14ac:dyDescent="0.25">
      <c r="C65" s="9" t="s">
        <v>3</v>
      </c>
      <c r="D65" s="9">
        <v>0</v>
      </c>
      <c r="E65" s="9">
        <v>0</v>
      </c>
      <c r="F65" s="4" t="str">
        <f t="shared" si="1"/>
        <v>n/a</v>
      </c>
      <c r="H65" s="22"/>
      <c r="I65" s="21">
        <f t="shared" si="5"/>
        <v>0</v>
      </c>
      <c r="J65" s="9">
        <f>IF($F65="s-curve",$D65+($E65-$D65)*$I$2/(1+EXP($I$3*(COUNT($I$7:J$7)+$I$4))),TREND($D65:$E65,$D$7:$E$7,J$7))</f>
        <v>0</v>
      </c>
      <c r="K65" s="9">
        <f>IF($F65="s-curve",$D65+($E65-$D65)*$I$2/(1+EXP($I$3*(COUNT($I$7:K$7)+$I$4))),TREND($D65:$E65,$D$7:$E$7,K$7))</f>
        <v>0</v>
      </c>
      <c r="L65" s="9">
        <f>IF($F65="s-curve",$D65+($E65-$D65)*$I$2/(1+EXP($I$3*(COUNT($I$7:L$7)+$I$4))),TREND($D65:$E65,$D$7:$E$7,L$7))</f>
        <v>0</v>
      </c>
      <c r="M65" s="9">
        <f>IF($F65="s-curve",$D65+($E65-$D65)*$I$2/(1+EXP($I$3*(COUNT($I$7:M$7)+$I$4))),TREND($D65:$E65,$D$7:$E$7,M$7))</f>
        <v>0</v>
      </c>
      <c r="N65" s="9">
        <f>IF($F65="s-curve",$D65+($E65-$D65)*$I$2/(1+EXP($I$3*(COUNT($I$7:N$7)+$I$4))),TREND($D65:$E65,$D$7:$E$7,N$7))</f>
        <v>0</v>
      </c>
      <c r="O65" s="9">
        <f>IF($F65="s-curve",$D65+($E65-$D65)*$I$2/(1+EXP($I$3*(COUNT($I$7:O$7)+$I$4))),TREND($D65:$E65,$D$7:$E$7,O$7))</f>
        <v>0</v>
      </c>
      <c r="P65" s="9">
        <f>IF($F65="s-curve",$D65+($E65-$D65)*$I$2/(1+EXP($I$3*(COUNT($I$7:P$7)+$I$4))),TREND($D65:$E65,$D$7:$E$7,P$7))</f>
        <v>0</v>
      </c>
      <c r="Q65" s="9">
        <f>IF($F65="s-curve",$D65+($E65-$D65)*$I$2/(1+EXP($I$3*(COUNT($I$7:Q$7)+$I$4))),TREND($D65:$E65,$D$7:$E$7,Q$7))</f>
        <v>0</v>
      </c>
      <c r="R65" s="9">
        <f>IF($F65="s-curve",$D65+($E65-$D65)*$I$2/(1+EXP($I$3*(COUNT($I$7:R$7)+$I$4))),TREND($D65:$E65,$D$7:$E$7,R$7))</f>
        <v>0</v>
      </c>
      <c r="S65" s="9">
        <f>IF($F65="s-curve",$D65+($E65-$D65)*$I$2/(1+EXP($I$3*(COUNT($I$7:S$7)+$I$4))),TREND($D65:$E65,$D$7:$E$7,S$7))</f>
        <v>0</v>
      </c>
      <c r="T65" s="9">
        <f>IF($F65="s-curve",$D65+($E65-$D65)*$I$2/(1+EXP($I$3*(COUNT($I$7:T$7)+$I$4))),TREND($D65:$E65,$D$7:$E$7,T$7))</f>
        <v>0</v>
      </c>
      <c r="U65" s="9">
        <f>IF($F65="s-curve",$D65+($E65-$D65)*$I$2/(1+EXP($I$3*(COUNT($I$7:U$7)+$I$4))),TREND($D65:$E65,$D$7:$E$7,U$7))</f>
        <v>0</v>
      </c>
      <c r="V65" s="9">
        <f>IF($F65="s-curve",$D65+($E65-$D65)*$I$2/(1+EXP($I$3*(COUNT($I$7:V$7)+$I$4))),TREND($D65:$E65,$D$7:$E$7,V$7))</f>
        <v>0</v>
      </c>
      <c r="W65" s="9">
        <f>IF($F65="s-curve",$D65+($E65-$D65)*$I$2/(1+EXP($I$3*(COUNT($I$7:W$7)+$I$4))),TREND($D65:$E65,$D$7:$E$7,W$7))</f>
        <v>0</v>
      </c>
      <c r="X65" s="9">
        <f>IF($F65="s-curve",$D65+($E65-$D65)*$I$2/(1+EXP($I$3*(COUNT($I$7:X$7)+$I$4))),TREND($D65:$E65,$D$7:$E$7,X$7))</f>
        <v>0</v>
      </c>
      <c r="Y65" s="9">
        <f>IF($F65="s-curve",$D65+($E65-$D65)*$I$2/(1+EXP($I$3*(COUNT($I$7:Y$7)+$I$4))),TREND($D65:$E65,$D$7:$E$7,Y$7))</f>
        <v>0</v>
      </c>
      <c r="Z65" s="9">
        <f>IF($F65="s-curve",$D65+($E65-$D65)*$I$2/(1+EXP($I$3*(COUNT($I$7:Z$7)+$I$4))),TREND($D65:$E65,$D$7:$E$7,Z$7))</f>
        <v>0</v>
      </c>
      <c r="AA65" s="9">
        <f>IF($F65="s-curve",$D65+($E65-$D65)*$I$2/(1+EXP($I$3*(COUNT($I$7:AA$7)+$I$4))),TREND($D65:$E65,$D$7:$E$7,AA$7))</f>
        <v>0</v>
      </c>
      <c r="AB65" s="9">
        <f>IF($F65="s-curve",$D65+($E65-$D65)*$I$2/(1+EXP($I$3*(COUNT($I$7:AB$7)+$I$4))),TREND($D65:$E65,$D$7:$E$7,AB$7))</f>
        <v>0</v>
      </c>
      <c r="AC65" s="9">
        <f>IF($F65="s-curve",$D65+($E65-$D65)*$I$2/(1+EXP($I$3*(COUNT($I$7:AC$7)+$I$4))),TREND($D65:$E65,$D$7:$E$7,AC$7))</f>
        <v>0</v>
      </c>
      <c r="AD65" s="9">
        <f>IF($F65="s-curve",$D65+($E65-$D65)*$I$2/(1+EXP($I$3*(COUNT($I$7:AD$7)+$I$4))),TREND($D65:$E65,$D$7:$E$7,AD$7))</f>
        <v>0</v>
      </c>
      <c r="AE65" s="9">
        <f>IF($F65="s-curve",$D65+($E65-$D65)*$I$2/(1+EXP($I$3*(COUNT($I$7:AE$7)+$I$4))),TREND($D65:$E65,$D$7:$E$7,AE$7))</f>
        <v>0</v>
      </c>
      <c r="AF65" s="9">
        <f>IF($F65="s-curve",$D65+($E65-$D65)*$I$2/(1+EXP($I$3*(COUNT($I$7:AF$7)+$I$4))),TREND($D65:$E65,$D$7:$E$7,AF$7))</f>
        <v>0</v>
      </c>
      <c r="AG65" s="9">
        <f>IF($F65="s-curve",$D65+($E65-$D65)*$I$2/(1+EXP($I$3*(COUNT($I$7:AG$7)+$I$4))),TREND($D65:$E65,$D$7:$E$7,AG$7))</f>
        <v>0</v>
      </c>
      <c r="AH65" s="9">
        <f>IF($F65="s-curve",$D65+($E65-$D65)*$I$2/(1+EXP($I$3*(COUNT($I$7:AH$7)+$I$4))),TREND($D65:$E65,$D$7:$E$7,AH$7))</f>
        <v>0</v>
      </c>
      <c r="AI65" s="9">
        <f>IF($F65="s-curve",$D65+($E65-$D65)*$I$2/(1+EXP($I$3*(COUNT($I$7:AI$7)+$I$4))),TREND($D65:$E65,$D$7:$E$7,AI$7))</f>
        <v>0</v>
      </c>
      <c r="AJ65" s="9">
        <f>IF($F65="s-curve",$D65+($E65-$D65)*$I$2/(1+EXP($I$3*(COUNT($I$7:AJ$7)+$I$4))),TREND($D65:$E65,$D$7:$E$7,AJ$7))</f>
        <v>0</v>
      </c>
      <c r="AK65" s="9">
        <f>IF($F65="s-curve",$D65+($E65-$D65)*$I$2/(1+EXP($I$3*(COUNT($I$7:AK$7)+$I$4))),TREND($D65:$E65,$D$7:$E$7,AK$7))</f>
        <v>0</v>
      </c>
      <c r="AL65" s="9">
        <f>IF($F65="s-curve",$D65+($E65-$D65)*$I$2/(1+EXP($I$3*(COUNT($I$7:AL$7)+$I$4))),TREND($D65:$E65,$D$7:$E$7,AL$7))</f>
        <v>0</v>
      </c>
      <c r="AM65" s="9">
        <f>IF($F65="s-curve",$D65+($E65-$D65)*$I$2/(1+EXP($I$3*(COUNT($I$7:AM$7)+$I$4))),TREND($D65:$E65,$D$7:$E$7,AM$7))</f>
        <v>0</v>
      </c>
      <c r="AN65" s="9">
        <f>IF($F65="s-curve",$D65+($E65-$D65)*$I$2/(1+EXP($I$3*(COUNT($I$7:AN$7)+$I$4))),TREND($D65:$E65,$D$7:$E$7,AN$7))</f>
        <v>0</v>
      </c>
      <c r="AO65" s="9">
        <f>IF($F65="s-curve",$D65+($E65-$D65)*$I$2/(1+EXP($I$3*(COUNT($I$7:AO$7)+$I$4))),TREND($D65:$E65,$D$7:$E$7,AO$7))</f>
        <v>0</v>
      </c>
      <c r="AP65" s="9">
        <f>IF($F65="s-curve",$D65+($E65-$D65)*$I$2/(1+EXP($I$3*(COUNT($I$7:AP$7)+$I$4))),TREND($D65:$E65,$D$7:$E$7,AP$7))</f>
        <v>0</v>
      </c>
    </row>
    <row r="66" spans="1:42" x14ac:dyDescent="0.25">
      <c r="C66" s="9" t="s">
        <v>4</v>
      </c>
      <c r="D66" s="9">
        <v>0</v>
      </c>
      <c r="E66" s="9">
        <v>0</v>
      </c>
      <c r="F66" s="4" t="str">
        <f t="shared" si="1"/>
        <v>n/a</v>
      </c>
      <c r="H66" s="22"/>
      <c r="I66" s="21">
        <f t="shared" si="5"/>
        <v>0</v>
      </c>
      <c r="J66" s="9">
        <f>IF($F66="s-curve",$D66+($E66-$D66)*$I$2/(1+EXP($I$3*(COUNT($I$7:J$7)+$I$4))),TREND($D66:$E66,$D$7:$E$7,J$7))</f>
        <v>0</v>
      </c>
      <c r="K66" s="9">
        <f>IF($F66="s-curve",$D66+($E66-$D66)*$I$2/(1+EXP($I$3*(COUNT($I$7:K$7)+$I$4))),TREND($D66:$E66,$D$7:$E$7,K$7))</f>
        <v>0</v>
      </c>
      <c r="L66" s="9">
        <f>IF($F66="s-curve",$D66+($E66-$D66)*$I$2/(1+EXP($I$3*(COUNT($I$7:L$7)+$I$4))),TREND($D66:$E66,$D$7:$E$7,L$7))</f>
        <v>0</v>
      </c>
      <c r="M66" s="9">
        <f>IF($F66="s-curve",$D66+($E66-$D66)*$I$2/(1+EXP($I$3*(COUNT($I$7:M$7)+$I$4))),TREND($D66:$E66,$D$7:$E$7,M$7))</f>
        <v>0</v>
      </c>
      <c r="N66" s="9">
        <f>IF($F66="s-curve",$D66+($E66-$D66)*$I$2/(1+EXP($I$3*(COUNT($I$7:N$7)+$I$4))),TREND($D66:$E66,$D$7:$E$7,N$7))</f>
        <v>0</v>
      </c>
      <c r="O66" s="9">
        <f>IF($F66="s-curve",$D66+($E66-$D66)*$I$2/(1+EXP($I$3*(COUNT($I$7:O$7)+$I$4))),TREND($D66:$E66,$D$7:$E$7,O$7))</f>
        <v>0</v>
      </c>
      <c r="P66" s="9">
        <f>IF($F66="s-curve",$D66+($E66-$D66)*$I$2/(1+EXP($I$3*(COUNT($I$7:P$7)+$I$4))),TREND($D66:$E66,$D$7:$E$7,P$7))</f>
        <v>0</v>
      </c>
      <c r="Q66" s="9">
        <f>IF($F66="s-curve",$D66+($E66-$D66)*$I$2/(1+EXP($I$3*(COUNT($I$7:Q$7)+$I$4))),TREND($D66:$E66,$D$7:$E$7,Q$7))</f>
        <v>0</v>
      </c>
      <c r="R66" s="9">
        <f>IF($F66="s-curve",$D66+($E66-$D66)*$I$2/(1+EXP($I$3*(COUNT($I$7:R$7)+$I$4))),TREND($D66:$E66,$D$7:$E$7,R$7))</f>
        <v>0</v>
      </c>
      <c r="S66" s="9">
        <f>IF($F66="s-curve",$D66+($E66-$D66)*$I$2/(1+EXP($I$3*(COUNT($I$7:S$7)+$I$4))),TREND($D66:$E66,$D$7:$E$7,S$7))</f>
        <v>0</v>
      </c>
      <c r="T66" s="9">
        <f>IF($F66="s-curve",$D66+($E66-$D66)*$I$2/(1+EXP($I$3*(COUNT($I$7:T$7)+$I$4))),TREND($D66:$E66,$D$7:$E$7,T$7))</f>
        <v>0</v>
      </c>
      <c r="U66" s="9">
        <f>IF($F66="s-curve",$D66+($E66-$D66)*$I$2/(1+EXP($I$3*(COUNT($I$7:U$7)+$I$4))),TREND($D66:$E66,$D$7:$E$7,U$7))</f>
        <v>0</v>
      </c>
      <c r="V66" s="9">
        <f>IF($F66="s-curve",$D66+($E66-$D66)*$I$2/(1+EXP($I$3*(COUNT($I$7:V$7)+$I$4))),TREND($D66:$E66,$D$7:$E$7,V$7))</f>
        <v>0</v>
      </c>
      <c r="W66" s="9">
        <f>IF($F66="s-curve",$D66+($E66-$D66)*$I$2/(1+EXP($I$3*(COUNT($I$7:W$7)+$I$4))),TREND($D66:$E66,$D$7:$E$7,W$7))</f>
        <v>0</v>
      </c>
      <c r="X66" s="9">
        <f>IF($F66="s-curve",$D66+($E66-$D66)*$I$2/(1+EXP($I$3*(COUNT($I$7:X$7)+$I$4))),TREND($D66:$E66,$D$7:$E$7,X$7))</f>
        <v>0</v>
      </c>
      <c r="Y66" s="9">
        <f>IF($F66="s-curve",$D66+($E66-$D66)*$I$2/(1+EXP($I$3*(COUNT($I$7:Y$7)+$I$4))),TREND($D66:$E66,$D$7:$E$7,Y$7))</f>
        <v>0</v>
      </c>
      <c r="Z66" s="9">
        <f>IF($F66="s-curve",$D66+($E66-$D66)*$I$2/(1+EXP($I$3*(COUNT($I$7:Z$7)+$I$4))),TREND($D66:$E66,$D$7:$E$7,Z$7))</f>
        <v>0</v>
      </c>
      <c r="AA66" s="9">
        <f>IF($F66="s-curve",$D66+($E66-$D66)*$I$2/(1+EXP($I$3*(COUNT($I$7:AA$7)+$I$4))),TREND($D66:$E66,$D$7:$E$7,AA$7))</f>
        <v>0</v>
      </c>
      <c r="AB66" s="9">
        <f>IF($F66="s-curve",$D66+($E66-$D66)*$I$2/(1+EXP($I$3*(COUNT($I$7:AB$7)+$I$4))),TREND($D66:$E66,$D$7:$E$7,AB$7))</f>
        <v>0</v>
      </c>
      <c r="AC66" s="9">
        <f>IF($F66="s-curve",$D66+($E66-$D66)*$I$2/(1+EXP($I$3*(COUNT($I$7:AC$7)+$I$4))),TREND($D66:$E66,$D$7:$E$7,AC$7))</f>
        <v>0</v>
      </c>
      <c r="AD66" s="9">
        <f>IF($F66="s-curve",$D66+($E66-$D66)*$I$2/(1+EXP($I$3*(COUNT($I$7:AD$7)+$I$4))),TREND($D66:$E66,$D$7:$E$7,AD$7))</f>
        <v>0</v>
      </c>
      <c r="AE66" s="9">
        <f>IF($F66="s-curve",$D66+($E66-$D66)*$I$2/(1+EXP($I$3*(COUNT($I$7:AE$7)+$I$4))),TREND($D66:$E66,$D$7:$E$7,AE$7))</f>
        <v>0</v>
      </c>
      <c r="AF66" s="9">
        <f>IF($F66="s-curve",$D66+($E66-$D66)*$I$2/(1+EXP($I$3*(COUNT($I$7:AF$7)+$I$4))),TREND($D66:$E66,$D$7:$E$7,AF$7))</f>
        <v>0</v>
      </c>
      <c r="AG66" s="9">
        <f>IF($F66="s-curve",$D66+($E66-$D66)*$I$2/(1+EXP($I$3*(COUNT($I$7:AG$7)+$I$4))),TREND($D66:$E66,$D$7:$E$7,AG$7))</f>
        <v>0</v>
      </c>
      <c r="AH66" s="9">
        <f>IF($F66="s-curve",$D66+($E66-$D66)*$I$2/(1+EXP($I$3*(COUNT($I$7:AH$7)+$I$4))),TREND($D66:$E66,$D$7:$E$7,AH$7))</f>
        <v>0</v>
      </c>
      <c r="AI66" s="9">
        <f>IF($F66="s-curve",$D66+($E66-$D66)*$I$2/(1+EXP($I$3*(COUNT($I$7:AI$7)+$I$4))),TREND($D66:$E66,$D$7:$E$7,AI$7))</f>
        <v>0</v>
      </c>
      <c r="AJ66" s="9">
        <f>IF($F66="s-curve",$D66+($E66-$D66)*$I$2/(1+EXP($I$3*(COUNT($I$7:AJ$7)+$I$4))),TREND($D66:$E66,$D$7:$E$7,AJ$7))</f>
        <v>0</v>
      </c>
      <c r="AK66" s="9">
        <f>IF($F66="s-curve",$D66+($E66-$D66)*$I$2/(1+EXP($I$3*(COUNT($I$7:AK$7)+$I$4))),TREND($D66:$E66,$D$7:$E$7,AK$7))</f>
        <v>0</v>
      </c>
      <c r="AL66" s="9">
        <f>IF($F66="s-curve",$D66+($E66-$D66)*$I$2/(1+EXP($I$3*(COUNT($I$7:AL$7)+$I$4))),TREND($D66:$E66,$D$7:$E$7,AL$7))</f>
        <v>0</v>
      </c>
      <c r="AM66" s="9">
        <f>IF($F66="s-curve",$D66+($E66-$D66)*$I$2/(1+EXP($I$3*(COUNT($I$7:AM$7)+$I$4))),TREND($D66:$E66,$D$7:$E$7,AM$7))</f>
        <v>0</v>
      </c>
      <c r="AN66" s="9">
        <f>IF($F66="s-curve",$D66+($E66-$D66)*$I$2/(1+EXP($I$3*(COUNT($I$7:AN$7)+$I$4))),TREND($D66:$E66,$D$7:$E$7,AN$7))</f>
        <v>0</v>
      </c>
      <c r="AO66" s="9">
        <f>IF($F66="s-curve",$D66+($E66-$D66)*$I$2/(1+EXP($I$3*(COUNT($I$7:AO$7)+$I$4))),TREND($D66:$E66,$D$7:$E$7,AO$7))</f>
        <v>0</v>
      </c>
      <c r="AP66" s="9">
        <f>IF($F66="s-curve",$D66+($E66-$D66)*$I$2/(1+EXP($I$3*(COUNT($I$7:AP$7)+$I$4))),TREND($D66:$E66,$D$7:$E$7,AP$7))</f>
        <v>0</v>
      </c>
    </row>
    <row r="67" spans="1:42" x14ac:dyDescent="0.25">
      <c r="C67" s="9" t="s">
        <v>5</v>
      </c>
      <c r="D67" s="9">
        <v>0</v>
      </c>
      <c r="E67" s="9">
        <v>0</v>
      </c>
      <c r="F67" s="4" t="str">
        <f t="shared" si="1"/>
        <v>n/a</v>
      </c>
      <c r="H67" s="22"/>
      <c r="I67" s="21">
        <f t="shared" si="5"/>
        <v>0</v>
      </c>
      <c r="J67" s="9">
        <f>IF($F67="s-curve",$D67+($E67-$D67)*$I$2/(1+EXP($I$3*(COUNT($I$7:J$7)+$I$4))),TREND($D67:$E67,$D$7:$E$7,J$7))</f>
        <v>0</v>
      </c>
      <c r="K67" s="9">
        <f>IF($F67="s-curve",$D67+($E67-$D67)*$I$2/(1+EXP($I$3*(COUNT($I$7:K$7)+$I$4))),TREND($D67:$E67,$D$7:$E$7,K$7))</f>
        <v>0</v>
      </c>
      <c r="L67" s="9">
        <f>IF($F67="s-curve",$D67+($E67-$D67)*$I$2/(1+EXP($I$3*(COUNT($I$7:L$7)+$I$4))),TREND($D67:$E67,$D$7:$E$7,L$7))</f>
        <v>0</v>
      </c>
      <c r="M67" s="9">
        <f>IF($F67="s-curve",$D67+($E67-$D67)*$I$2/(1+EXP($I$3*(COUNT($I$7:M$7)+$I$4))),TREND($D67:$E67,$D$7:$E$7,M$7))</f>
        <v>0</v>
      </c>
      <c r="N67" s="9">
        <f>IF($F67="s-curve",$D67+($E67-$D67)*$I$2/(1+EXP($I$3*(COUNT($I$7:N$7)+$I$4))),TREND($D67:$E67,$D$7:$E$7,N$7))</f>
        <v>0</v>
      </c>
      <c r="O67" s="9">
        <f>IF($F67="s-curve",$D67+($E67-$D67)*$I$2/(1+EXP($I$3*(COUNT($I$7:O$7)+$I$4))),TREND($D67:$E67,$D$7:$E$7,O$7))</f>
        <v>0</v>
      </c>
      <c r="P67" s="9">
        <f>IF($F67="s-curve",$D67+($E67-$D67)*$I$2/(1+EXP($I$3*(COUNT($I$7:P$7)+$I$4))),TREND($D67:$E67,$D$7:$E$7,P$7))</f>
        <v>0</v>
      </c>
      <c r="Q67" s="9">
        <f>IF($F67="s-curve",$D67+($E67-$D67)*$I$2/(1+EXP($I$3*(COUNT($I$7:Q$7)+$I$4))),TREND($D67:$E67,$D$7:$E$7,Q$7))</f>
        <v>0</v>
      </c>
      <c r="R67" s="9">
        <f>IF($F67="s-curve",$D67+($E67-$D67)*$I$2/(1+EXP($I$3*(COUNT($I$7:R$7)+$I$4))),TREND($D67:$E67,$D$7:$E$7,R$7))</f>
        <v>0</v>
      </c>
      <c r="S67" s="9">
        <f>IF($F67="s-curve",$D67+($E67-$D67)*$I$2/(1+EXP($I$3*(COUNT($I$7:S$7)+$I$4))),TREND($D67:$E67,$D$7:$E$7,S$7))</f>
        <v>0</v>
      </c>
      <c r="T67" s="9">
        <f>IF($F67="s-curve",$D67+($E67-$D67)*$I$2/(1+EXP($I$3*(COUNT($I$7:T$7)+$I$4))),TREND($D67:$E67,$D$7:$E$7,T$7))</f>
        <v>0</v>
      </c>
      <c r="U67" s="9">
        <f>IF($F67="s-curve",$D67+($E67-$D67)*$I$2/(1+EXP($I$3*(COUNT($I$7:U$7)+$I$4))),TREND($D67:$E67,$D$7:$E$7,U$7))</f>
        <v>0</v>
      </c>
      <c r="V67" s="9">
        <f>IF($F67="s-curve",$D67+($E67-$D67)*$I$2/(1+EXP($I$3*(COUNT($I$7:V$7)+$I$4))),TREND($D67:$E67,$D$7:$E$7,V$7))</f>
        <v>0</v>
      </c>
      <c r="W67" s="9">
        <f>IF($F67="s-curve",$D67+($E67-$D67)*$I$2/(1+EXP($I$3*(COUNT($I$7:W$7)+$I$4))),TREND($D67:$E67,$D$7:$E$7,W$7))</f>
        <v>0</v>
      </c>
      <c r="X67" s="9">
        <f>IF($F67="s-curve",$D67+($E67-$D67)*$I$2/(1+EXP($I$3*(COUNT($I$7:X$7)+$I$4))),TREND($D67:$E67,$D$7:$E$7,X$7))</f>
        <v>0</v>
      </c>
      <c r="Y67" s="9">
        <f>IF($F67="s-curve",$D67+($E67-$D67)*$I$2/(1+EXP($I$3*(COUNT($I$7:Y$7)+$I$4))),TREND($D67:$E67,$D$7:$E$7,Y$7))</f>
        <v>0</v>
      </c>
      <c r="Z67" s="9">
        <f>IF($F67="s-curve",$D67+($E67-$D67)*$I$2/(1+EXP($I$3*(COUNT($I$7:Z$7)+$I$4))),TREND($D67:$E67,$D$7:$E$7,Z$7))</f>
        <v>0</v>
      </c>
      <c r="AA67" s="9">
        <f>IF($F67="s-curve",$D67+($E67-$D67)*$I$2/(1+EXP($I$3*(COUNT($I$7:AA$7)+$I$4))),TREND($D67:$E67,$D$7:$E$7,AA$7))</f>
        <v>0</v>
      </c>
      <c r="AB67" s="9">
        <f>IF($F67="s-curve",$D67+($E67-$D67)*$I$2/(1+EXP($I$3*(COUNT($I$7:AB$7)+$I$4))),TREND($D67:$E67,$D$7:$E$7,AB$7))</f>
        <v>0</v>
      </c>
      <c r="AC67" s="9">
        <f>IF($F67="s-curve",$D67+($E67-$D67)*$I$2/(1+EXP($I$3*(COUNT($I$7:AC$7)+$I$4))),TREND($D67:$E67,$D$7:$E$7,AC$7))</f>
        <v>0</v>
      </c>
      <c r="AD67" s="9">
        <f>IF($F67="s-curve",$D67+($E67-$D67)*$I$2/(1+EXP($I$3*(COUNT($I$7:AD$7)+$I$4))),TREND($D67:$E67,$D$7:$E$7,AD$7))</f>
        <v>0</v>
      </c>
      <c r="AE67" s="9">
        <f>IF($F67="s-curve",$D67+($E67-$D67)*$I$2/(1+EXP($I$3*(COUNT($I$7:AE$7)+$I$4))),TREND($D67:$E67,$D$7:$E$7,AE$7))</f>
        <v>0</v>
      </c>
      <c r="AF67" s="9">
        <f>IF($F67="s-curve",$D67+($E67-$D67)*$I$2/(1+EXP($I$3*(COUNT($I$7:AF$7)+$I$4))),TREND($D67:$E67,$D$7:$E$7,AF$7))</f>
        <v>0</v>
      </c>
      <c r="AG67" s="9">
        <f>IF($F67="s-curve",$D67+($E67-$D67)*$I$2/(1+EXP($I$3*(COUNT($I$7:AG$7)+$I$4))),TREND($D67:$E67,$D$7:$E$7,AG$7))</f>
        <v>0</v>
      </c>
      <c r="AH67" s="9">
        <f>IF($F67="s-curve",$D67+($E67-$D67)*$I$2/(1+EXP($I$3*(COUNT($I$7:AH$7)+$I$4))),TREND($D67:$E67,$D$7:$E$7,AH$7))</f>
        <v>0</v>
      </c>
      <c r="AI67" s="9">
        <f>IF($F67="s-curve",$D67+($E67-$D67)*$I$2/(1+EXP($I$3*(COUNT($I$7:AI$7)+$I$4))),TREND($D67:$E67,$D$7:$E$7,AI$7))</f>
        <v>0</v>
      </c>
      <c r="AJ67" s="9">
        <f>IF($F67="s-curve",$D67+($E67-$D67)*$I$2/(1+EXP($I$3*(COUNT($I$7:AJ$7)+$I$4))),TREND($D67:$E67,$D$7:$E$7,AJ$7))</f>
        <v>0</v>
      </c>
      <c r="AK67" s="9">
        <f>IF($F67="s-curve",$D67+($E67-$D67)*$I$2/(1+EXP($I$3*(COUNT($I$7:AK$7)+$I$4))),TREND($D67:$E67,$D$7:$E$7,AK$7))</f>
        <v>0</v>
      </c>
      <c r="AL67" s="9">
        <f>IF($F67="s-curve",$D67+($E67-$D67)*$I$2/(1+EXP($I$3*(COUNT($I$7:AL$7)+$I$4))),TREND($D67:$E67,$D$7:$E$7,AL$7))</f>
        <v>0</v>
      </c>
      <c r="AM67" s="9">
        <f>IF($F67="s-curve",$D67+($E67-$D67)*$I$2/(1+EXP($I$3*(COUNT($I$7:AM$7)+$I$4))),TREND($D67:$E67,$D$7:$E$7,AM$7))</f>
        <v>0</v>
      </c>
      <c r="AN67" s="9">
        <f>IF($F67="s-curve",$D67+($E67-$D67)*$I$2/(1+EXP($I$3*(COUNT($I$7:AN$7)+$I$4))),TREND($D67:$E67,$D$7:$E$7,AN$7))</f>
        <v>0</v>
      </c>
      <c r="AO67" s="9">
        <f>IF($F67="s-curve",$D67+($E67-$D67)*$I$2/(1+EXP($I$3*(COUNT($I$7:AO$7)+$I$4))),TREND($D67:$E67,$D$7:$E$7,AO$7))</f>
        <v>0</v>
      </c>
      <c r="AP67" s="9">
        <f>IF($F67="s-curve",$D67+($E67-$D67)*$I$2/(1+EXP($I$3*(COUNT($I$7:AP$7)+$I$4))),TREND($D67:$E67,$D$7:$E$7,AP$7))</f>
        <v>0</v>
      </c>
    </row>
    <row r="68" spans="1:42" x14ac:dyDescent="0.25">
      <c r="C68" s="9" t="s">
        <v>6</v>
      </c>
      <c r="D68" s="9">
        <v>0</v>
      </c>
      <c r="E68" s="9">
        <v>0</v>
      </c>
      <c r="F68" s="4" t="str">
        <f t="shared" si="1"/>
        <v>n/a</v>
      </c>
      <c r="H68" s="22"/>
      <c r="I68" s="21">
        <f t="shared" si="5"/>
        <v>0</v>
      </c>
      <c r="J68" s="9">
        <f>IF($F68="s-curve",$D68+($E68-$D68)*$I$2/(1+EXP($I$3*(COUNT($I$7:J$7)+$I$4))),TREND($D68:$E68,$D$7:$E$7,J$7))</f>
        <v>0</v>
      </c>
      <c r="K68" s="9">
        <f>IF($F68="s-curve",$D68+($E68-$D68)*$I$2/(1+EXP($I$3*(COUNT($I$7:K$7)+$I$4))),TREND($D68:$E68,$D$7:$E$7,K$7))</f>
        <v>0</v>
      </c>
      <c r="L68" s="9">
        <f>IF($F68="s-curve",$D68+($E68-$D68)*$I$2/(1+EXP($I$3*(COUNT($I$7:L$7)+$I$4))),TREND($D68:$E68,$D$7:$E$7,L$7))</f>
        <v>0</v>
      </c>
      <c r="M68" s="9">
        <f>IF($F68="s-curve",$D68+($E68-$D68)*$I$2/(1+EXP($I$3*(COUNT($I$7:M$7)+$I$4))),TREND($D68:$E68,$D$7:$E$7,M$7))</f>
        <v>0</v>
      </c>
      <c r="N68" s="9">
        <f>IF($F68="s-curve",$D68+($E68-$D68)*$I$2/(1+EXP($I$3*(COUNT($I$7:N$7)+$I$4))),TREND($D68:$E68,$D$7:$E$7,N$7))</f>
        <v>0</v>
      </c>
      <c r="O68" s="9">
        <f>IF($F68="s-curve",$D68+($E68-$D68)*$I$2/(1+EXP($I$3*(COUNT($I$7:O$7)+$I$4))),TREND($D68:$E68,$D$7:$E$7,O$7))</f>
        <v>0</v>
      </c>
      <c r="P68" s="9">
        <f>IF($F68="s-curve",$D68+($E68-$D68)*$I$2/(1+EXP($I$3*(COUNT($I$7:P$7)+$I$4))),TREND($D68:$E68,$D$7:$E$7,P$7))</f>
        <v>0</v>
      </c>
      <c r="Q68" s="9">
        <f>IF($F68="s-curve",$D68+($E68-$D68)*$I$2/(1+EXP($I$3*(COUNT($I$7:Q$7)+$I$4))),TREND($D68:$E68,$D$7:$E$7,Q$7))</f>
        <v>0</v>
      </c>
      <c r="R68" s="9">
        <f>IF($F68="s-curve",$D68+($E68-$D68)*$I$2/(1+EXP($I$3*(COUNT($I$7:R$7)+$I$4))),TREND($D68:$E68,$D$7:$E$7,R$7))</f>
        <v>0</v>
      </c>
      <c r="S68" s="9">
        <f>IF($F68="s-curve",$D68+($E68-$D68)*$I$2/(1+EXP($I$3*(COUNT($I$7:S$7)+$I$4))),TREND($D68:$E68,$D$7:$E$7,S$7))</f>
        <v>0</v>
      </c>
      <c r="T68" s="9">
        <f>IF($F68="s-curve",$D68+($E68-$D68)*$I$2/(1+EXP($I$3*(COUNT($I$7:T$7)+$I$4))),TREND($D68:$E68,$D$7:$E$7,T$7))</f>
        <v>0</v>
      </c>
      <c r="U68" s="9">
        <f>IF($F68="s-curve",$D68+($E68-$D68)*$I$2/(1+EXP($I$3*(COUNT($I$7:U$7)+$I$4))),TREND($D68:$E68,$D$7:$E$7,U$7))</f>
        <v>0</v>
      </c>
      <c r="V68" s="9">
        <f>IF($F68="s-curve",$D68+($E68-$D68)*$I$2/(1+EXP($I$3*(COUNT($I$7:V$7)+$I$4))),TREND($D68:$E68,$D$7:$E$7,V$7))</f>
        <v>0</v>
      </c>
      <c r="W68" s="9">
        <f>IF($F68="s-curve",$D68+($E68-$D68)*$I$2/(1+EXP($I$3*(COUNT($I$7:W$7)+$I$4))),TREND($D68:$E68,$D$7:$E$7,W$7))</f>
        <v>0</v>
      </c>
      <c r="X68" s="9">
        <f>IF($F68="s-curve",$D68+($E68-$D68)*$I$2/(1+EXP($I$3*(COUNT($I$7:X$7)+$I$4))),TREND($D68:$E68,$D$7:$E$7,X$7))</f>
        <v>0</v>
      </c>
      <c r="Y68" s="9">
        <f>IF($F68="s-curve",$D68+($E68-$D68)*$I$2/(1+EXP($I$3*(COUNT($I$7:Y$7)+$I$4))),TREND($D68:$E68,$D$7:$E$7,Y$7))</f>
        <v>0</v>
      </c>
      <c r="Z68" s="9">
        <f>IF($F68="s-curve",$D68+($E68-$D68)*$I$2/(1+EXP($I$3*(COUNT($I$7:Z$7)+$I$4))),TREND($D68:$E68,$D$7:$E$7,Z$7))</f>
        <v>0</v>
      </c>
      <c r="AA68" s="9">
        <f>IF($F68="s-curve",$D68+($E68-$D68)*$I$2/(1+EXP($I$3*(COUNT($I$7:AA$7)+$I$4))),TREND($D68:$E68,$D$7:$E$7,AA$7))</f>
        <v>0</v>
      </c>
      <c r="AB68" s="9">
        <f>IF($F68="s-curve",$D68+($E68-$D68)*$I$2/(1+EXP($I$3*(COUNT($I$7:AB$7)+$I$4))),TREND($D68:$E68,$D$7:$E$7,AB$7))</f>
        <v>0</v>
      </c>
      <c r="AC68" s="9">
        <f>IF($F68="s-curve",$D68+($E68-$D68)*$I$2/(1+EXP($I$3*(COUNT($I$7:AC$7)+$I$4))),TREND($D68:$E68,$D$7:$E$7,AC$7))</f>
        <v>0</v>
      </c>
      <c r="AD68" s="9">
        <f>IF($F68="s-curve",$D68+($E68-$D68)*$I$2/(1+EXP($I$3*(COUNT($I$7:AD$7)+$I$4))),TREND($D68:$E68,$D$7:$E$7,AD$7))</f>
        <v>0</v>
      </c>
      <c r="AE68" s="9">
        <f>IF($F68="s-curve",$D68+($E68-$D68)*$I$2/(1+EXP($I$3*(COUNT($I$7:AE$7)+$I$4))),TREND($D68:$E68,$D$7:$E$7,AE$7))</f>
        <v>0</v>
      </c>
      <c r="AF68" s="9">
        <f>IF($F68="s-curve",$D68+($E68-$D68)*$I$2/(1+EXP($I$3*(COUNT($I$7:AF$7)+$I$4))),TREND($D68:$E68,$D$7:$E$7,AF$7))</f>
        <v>0</v>
      </c>
      <c r="AG68" s="9">
        <f>IF($F68="s-curve",$D68+($E68-$D68)*$I$2/(1+EXP($I$3*(COUNT($I$7:AG$7)+$I$4))),TREND($D68:$E68,$D$7:$E$7,AG$7))</f>
        <v>0</v>
      </c>
      <c r="AH68" s="9">
        <f>IF($F68="s-curve",$D68+($E68-$D68)*$I$2/(1+EXP($I$3*(COUNT($I$7:AH$7)+$I$4))),TREND($D68:$E68,$D$7:$E$7,AH$7))</f>
        <v>0</v>
      </c>
      <c r="AI68" s="9">
        <f>IF($F68="s-curve",$D68+($E68-$D68)*$I$2/(1+EXP($I$3*(COUNT($I$7:AI$7)+$I$4))),TREND($D68:$E68,$D$7:$E$7,AI$7))</f>
        <v>0</v>
      </c>
      <c r="AJ68" s="9">
        <f>IF($F68="s-curve",$D68+($E68-$D68)*$I$2/(1+EXP($I$3*(COUNT($I$7:AJ$7)+$I$4))),TREND($D68:$E68,$D$7:$E$7,AJ$7))</f>
        <v>0</v>
      </c>
      <c r="AK68" s="9">
        <f>IF($F68="s-curve",$D68+($E68-$D68)*$I$2/(1+EXP($I$3*(COUNT($I$7:AK$7)+$I$4))),TREND($D68:$E68,$D$7:$E$7,AK$7))</f>
        <v>0</v>
      </c>
      <c r="AL68" s="9">
        <f>IF($F68="s-curve",$D68+($E68-$D68)*$I$2/(1+EXP($I$3*(COUNT($I$7:AL$7)+$I$4))),TREND($D68:$E68,$D$7:$E$7,AL$7))</f>
        <v>0</v>
      </c>
      <c r="AM68" s="9">
        <f>IF($F68="s-curve",$D68+($E68-$D68)*$I$2/(1+EXP($I$3*(COUNT($I$7:AM$7)+$I$4))),TREND($D68:$E68,$D$7:$E$7,AM$7))</f>
        <v>0</v>
      </c>
      <c r="AN68" s="9">
        <f>IF($F68="s-curve",$D68+($E68-$D68)*$I$2/(1+EXP($I$3*(COUNT($I$7:AN$7)+$I$4))),TREND($D68:$E68,$D$7:$E$7,AN$7))</f>
        <v>0</v>
      </c>
      <c r="AO68" s="9">
        <f>IF($F68="s-curve",$D68+($E68-$D68)*$I$2/(1+EXP($I$3*(COUNT($I$7:AO$7)+$I$4))),TREND($D68:$E68,$D$7:$E$7,AO$7))</f>
        <v>0</v>
      </c>
      <c r="AP68" s="9">
        <f>IF($F68="s-curve",$D68+($E68-$D68)*$I$2/(1+EXP($I$3*(COUNT($I$7:AP$7)+$I$4))),TREND($D68:$E68,$D$7:$E$7,AP$7))</f>
        <v>0</v>
      </c>
    </row>
    <row r="69" spans="1:42" x14ac:dyDescent="0.25">
      <c r="C69" s="9" t="s">
        <v>74</v>
      </c>
      <c r="D69" s="9">
        <v>0</v>
      </c>
      <c r="E69" s="9">
        <v>0</v>
      </c>
      <c r="F69" s="4" t="str">
        <f t="shared" ref="F69:F70" si="10">IF(D69=E69,"n/a",IF(OR(C69="battery electric vehicle",C69="natural gas vehicle",C69="plugin hybrid vehicle",C69="hydrogen vehicle"),"s-curve","linear"))</f>
        <v>n/a</v>
      </c>
      <c r="H69" s="22"/>
      <c r="I69" s="21">
        <f t="shared" si="5"/>
        <v>0</v>
      </c>
      <c r="J69" s="9">
        <f>IF($F69="s-curve",$D69+($E69-$D69)*$I$2/(1+EXP($I$3*(COUNT($I$7:J$7)+$I$4))),TREND($D69:$E69,$D$7:$E$7,J$7))</f>
        <v>0</v>
      </c>
      <c r="K69" s="9">
        <f>IF($F69="s-curve",$D69+($E69-$D69)*$I$2/(1+EXP($I$3*(COUNT($I$7:K$7)+$I$4))),TREND($D69:$E69,$D$7:$E$7,K$7))</f>
        <v>0</v>
      </c>
      <c r="L69" s="9">
        <f>IF($F69="s-curve",$D69+($E69-$D69)*$I$2/(1+EXP($I$3*(COUNT($I$7:L$7)+$I$4))),TREND($D69:$E69,$D$7:$E$7,L$7))</f>
        <v>0</v>
      </c>
      <c r="M69" s="9">
        <f>IF($F69="s-curve",$D69+($E69-$D69)*$I$2/(1+EXP($I$3*(COUNT($I$7:M$7)+$I$4))),TREND($D69:$E69,$D$7:$E$7,M$7))</f>
        <v>0</v>
      </c>
      <c r="N69" s="9">
        <f>IF($F69="s-curve",$D69+($E69-$D69)*$I$2/(1+EXP($I$3*(COUNT($I$7:N$7)+$I$4))),TREND($D69:$E69,$D$7:$E$7,N$7))</f>
        <v>0</v>
      </c>
      <c r="O69" s="9">
        <f>IF($F69="s-curve",$D69+($E69-$D69)*$I$2/(1+EXP($I$3*(COUNT($I$7:O$7)+$I$4))),TREND($D69:$E69,$D$7:$E$7,O$7))</f>
        <v>0</v>
      </c>
      <c r="P69" s="9">
        <f>IF($F69="s-curve",$D69+($E69-$D69)*$I$2/(1+EXP($I$3*(COUNT($I$7:P$7)+$I$4))),TREND($D69:$E69,$D$7:$E$7,P$7))</f>
        <v>0</v>
      </c>
      <c r="Q69" s="9">
        <f>IF($F69="s-curve",$D69+($E69-$D69)*$I$2/(1+EXP($I$3*(COUNT($I$7:Q$7)+$I$4))),TREND($D69:$E69,$D$7:$E$7,Q$7))</f>
        <v>0</v>
      </c>
      <c r="R69" s="9">
        <f>IF($F69="s-curve",$D69+($E69-$D69)*$I$2/(1+EXP($I$3*(COUNT($I$7:R$7)+$I$4))),TREND($D69:$E69,$D$7:$E$7,R$7))</f>
        <v>0</v>
      </c>
      <c r="S69" s="9">
        <f>IF($F69="s-curve",$D69+($E69-$D69)*$I$2/(1+EXP($I$3*(COUNT($I$7:S$7)+$I$4))),TREND($D69:$E69,$D$7:$E$7,S$7))</f>
        <v>0</v>
      </c>
      <c r="T69" s="9">
        <f>IF($F69="s-curve",$D69+($E69-$D69)*$I$2/(1+EXP($I$3*(COUNT($I$7:T$7)+$I$4))),TREND($D69:$E69,$D$7:$E$7,T$7))</f>
        <v>0</v>
      </c>
      <c r="U69" s="9">
        <f>IF($F69="s-curve",$D69+($E69-$D69)*$I$2/(1+EXP($I$3*(COUNT($I$7:U$7)+$I$4))),TREND($D69:$E69,$D$7:$E$7,U$7))</f>
        <v>0</v>
      </c>
      <c r="V69" s="9">
        <f>IF($F69="s-curve",$D69+($E69-$D69)*$I$2/(1+EXP($I$3*(COUNT($I$7:V$7)+$I$4))),TREND($D69:$E69,$D$7:$E$7,V$7))</f>
        <v>0</v>
      </c>
      <c r="W69" s="9">
        <f>IF($F69="s-curve",$D69+($E69-$D69)*$I$2/(1+EXP($I$3*(COUNT($I$7:W$7)+$I$4))),TREND($D69:$E69,$D$7:$E$7,W$7))</f>
        <v>0</v>
      </c>
      <c r="X69" s="9">
        <f>IF($F69="s-curve",$D69+($E69-$D69)*$I$2/(1+EXP($I$3*(COUNT($I$7:X$7)+$I$4))),TREND($D69:$E69,$D$7:$E$7,X$7))</f>
        <v>0</v>
      </c>
      <c r="Y69" s="9">
        <f>IF($F69="s-curve",$D69+($E69-$D69)*$I$2/(1+EXP($I$3*(COUNT($I$7:Y$7)+$I$4))),TREND($D69:$E69,$D$7:$E$7,Y$7))</f>
        <v>0</v>
      </c>
      <c r="Z69" s="9">
        <f>IF($F69="s-curve",$D69+($E69-$D69)*$I$2/(1+EXP($I$3*(COUNT($I$7:Z$7)+$I$4))),TREND($D69:$E69,$D$7:$E$7,Z$7))</f>
        <v>0</v>
      </c>
      <c r="AA69" s="9">
        <f>IF($F69="s-curve",$D69+($E69-$D69)*$I$2/(1+EXP($I$3*(COUNT($I$7:AA$7)+$I$4))),TREND($D69:$E69,$D$7:$E$7,AA$7))</f>
        <v>0</v>
      </c>
      <c r="AB69" s="9">
        <f>IF($F69="s-curve",$D69+($E69-$D69)*$I$2/(1+EXP($I$3*(COUNT($I$7:AB$7)+$I$4))),TREND($D69:$E69,$D$7:$E$7,AB$7))</f>
        <v>0</v>
      </c>
      <c r="AC69" s="9">
        <f>IF($F69="s-curve",$D69+($E69-$D69)*$I$2/(1+EXP($I$3*(COUNT($I$7:AC$7)+$I$4))),TREND($D69:$E69,$D$7:$E$7,AC$7))</f>
        <v>0</v>
      </c>
      <c r="AD69" s="9">
        <f>IF($F69="s-curve",$D69+($E69-$D69)*$I$2/(1+EXP($I$3*(COUNT($I$7:AD$7)+$I$4))),TREND($D69:$E69,$D$7:$E$7,AD$7))</f>
        <v>0</v>
      </c>
      <c r="AE69" s="9">
        <f>IF($F69="s-curve",$D69+($E69-$D69)*$I$2/(1+EXP($I$3*(COUNT($I$7:AE$7)+$I$4))),TREND($D69:$E69,$D$7:$E$7,AE$7))</f>
        <v>0</v>
      </c>
      <c r="AF69" s="9">
        <f>IF($F69="s-curve",$D69+($E69-$D69)*$I$2/(1+EXP($I$3*(COUNT($I$7:AF$7)+$I$4))),TREND($D69:$E69,$D$7:$E$7,AF$7))</f>
        <v>0</v>
      </c>
      <c r="AG69" s="9">
        <f>IF($F69="s-curve",$D69+($E69-$D69)*$I$2/(1+EXP($I$3*(COUNT($I$7:AG$7)+$I$4))),TREND($D69:$E69,$D$7:$E$7,AG$7))</f>
        <v>0</v>
      </c>
      <c r="AH69" s="9">
        <f>IF($F69="s-curve",$D69+($E69-$D69)*$I$2/(1+EXP($I$3*(COUNT($I$7:AH$7)+$I$4))),TREND($D69:$E69,$D$7:$E$7,AH$7))</f>
        <v>0</v>
      </c>
      <c r="AI69" s="9">
        <f>IF($F69="s-curve",$D69+($E69-$D69)*$I$2/(1+EXP($I$3*(COUNT($I$7:AI$7)+$I$4))),TREND($D69:$E69,$D$7:$E$7,AI$7))</f>
        <v>0</v>
      </c>
      <c r="AJ69" s="9">
        <f>IF($F69="s-curve",$D69+($E69-$D69)*$I$2/(1+EXP($I$3*(COUNT($I$7:AJ$7)+$I$4))),TREND($D69:$E69,$D$7:$E$7,AJ$7))</f>
        <v>0</v>
      </c>
      <c r="AK69" s="9">
        <f>IF($F69="s-curve",$D69+($E69-$D69)*$I$2/(1+EXP($I$3*(COUNT($I$7:AK$7)+$I$4))),TREND($D69:$E69,$D$7:$E$7,AK$7))</f>
        <v>0</v>
      </c>
      <c r="AL69" s="9">
        <f>IF($F69="s-curve",$D69+($E69-$D69)*$I$2/(1+EXP($I$3*(COUNT($I$7:AL$7)+$I$4))),TREND($D69:$E69,$D$7:$E$7,AL$7))</f>
        <v>0</v>
      </c>
      <c r="AM69" s="9">
        <f>IF($F69="s-curve",$D69+($E69-$D69)*$I$2/(1+EXP($I$3*(COUNT($I$7:AM$7)+$I$4))),TREND($D69:$E69,$D$7:$E$7,AM$7))</f>
        <v>0</v>
      </c>
      <c r="AN69" s="9">
        <f>IF($F69="s-curve",$D69+($E69-$D69)*$I$2/(1+EXP($I$3*(COUNT($I$7:AN$7)+$I$4))),TREND($D69:$E69,$D$7:$E$7,AN$7))</f>
        <v>0</v>
      </c>
      <c r="AO69" s="9">
        <f>IF($F69="s-curve",$D69+($E69-$D69)*$I$2/(1+EXP($I$3*(COUNT($I$7:AO$7)+$I$4))),TREND($D69:$E69,$D$7:$E$7,AO$7))</f>
        <v>0</v>
      </c>
      <c r="AP69" s="9">
        <f>IF($F69="s-curve",$D69+($E69-$D69)*$I$2/(1+EXP($I$3*(COUNT($I$7:AP$7)+$I$4))),TREND($D69:$E69,$D$7:$E$7,AP$7))</f>
        <v>0</v>
      </c>
    </row>
    <row r="70" spans="1:42" ht="15.75" thickBot="1" x14ac:dyDescent="0.3">
      <c r="A70" s="24"/>
      <c r="B70" s="24"/>
      <c r="C70" s="24" t="s">
        <v>75</v>
      </c>
      <c r="D70" s="24">
        <v>0</v>
      </c>
      <c r="E70" s="24">
        <v>0</v>
      </c>
      <c r="F70" s="5" t="str">
        <f t="shared" si="10"/>
        <v>n/a</v>
      </c>
      <c r="H70" s="22"/>
      <c r="I70" s="21">
        <f t="shared" si="5"/>
        <v>0</v>
      </c>
      <c r="J70" s="9">
        <f>IF($F70="s-curve",$D70+($E70-$D70)*$I$2/(1+EXP($I$3*(COUNT($I$7:J$7)+$I$4))),TREND($D70:$E70,$D$7:$E$7,J$7))</f>
        <v>0</v>
      </c>
      <c r="K70" s="9">
        <f>IF($F70="s-curve",$D70+($E70-$D70)*$I$2/(1+EXP($I$3*(COUNT($I$7:K$7)+$I$4))),TREND($D70:$E70,$D$7:$E$7,K$7))</f>
        <v>0</v>
      </c>
      <c r="L70" s="9">
        <f>IF($F70="s-curve",$D70+($E70-$D70)*$I$2/(1+EXP($I$3*(COUNT($I$7:L$7)+$I$4))),TREND($D70:$E70,$D$7:$E$7,L$7))</f>
        <v>0</v>
      </c>
      <c r="M70" s="9">
        <f>IF($F70="s-curve",$D70+($E70-$D70)*$I$2/(1+EXP($I$3*(COUNT($I$7:M$7)+$I$4))),TREND($D70:$E70,$D$7:$E$7,M$7))</f>
        <v>0</v>
      </c>
      <c r="N70" s="9">
        <f>IF($F70="s-curve",$D70+($E70-$D70)*$I$2/(1+EXP($I$3*(COUNT($I$7:N$7)+$I$4))),TREND($D70:$E70,$D$7:$E$7,N$7))</f>
        <v>0</v>
      </c>
      <c r="O70" s="9">
        <f>IF($F70="s-curve",$D70+($E70-$D70)*$I$2/(1+EXP($I$3*(COUNT($I$7:O$7)+$I$4))),TREND($D70:$E70,$D$7:$E$7,O$7))</f>
        <v>0</v>
      </c>
      <c r="P70" s="9">
        <f>IF($F70="s-curve",$D70+($E70-$D70)*$I$2/(1+EXP($I$3*(COUNT($I$7:P$7)+$I$4))),TREND($D70:$E70,$D$7:$E$7,P$7))</f>
        <v>0</v>
      </c>
      <c r="Q70" s="9">
        <f>IF($F70="s-curve",$D70+($E70-$D70)*$I$2/(1+EXP($I$3*(COUNT($I$7:Q$7)+$I$4))),TREND($D70:$E70,$D$7:$E$7,Q$7))</f>
        <v>0</v>
      </c>
      <c r="R70" s="9">
        <f>IF($F70="s-curve",$D70+($E70-$D70)*$I$2/(1+EXP($I$3*(COUNT($I$7:R$7)+$I$4))),TREND($D70:$E70,$D$7:$E$7,R$7))</f>
        <v>0</v>
      </c>
      <c r="S70" s="9">
        <f>IF($F70="s-curve",$D70+($E70-$D70)*$I$2/(1+EXP($I$3*(COUNT($I$7:S$7)+$I$4))),TREND($D70:$E70,$D$7:$E$7,S$7))</f>
        <v>0</v>
      </c>
      <c r="T70" s="9">
        <f>IF($F70="s-curve",$D70+($E70-$D70)*$I$2/(1+EXP($I$3*(COUNT($I$7:T$7)+$I$4))),TREND($D70:$E70,$D$7:$E$7,T$7))</f>
        <v>0</v>
      </c>
      <c r="U70" s="9">
        <f>IF($F70="s-curve",$D70+($E70-$D70)*$I$2/(1+EXP($I$3*(COUNT($I$7:U$7)+$I$4))),TREND($D70:$E70,$D$7:$E$7,U$7))</f>
        <v>0</v>
      </c>
      <c r="V70" s="9">
        <f>IF($F70="s-curve",$D70+($E70-$D70)*$I$2/(1+EXP($I$3*(COUNT($I$7:V$7)+$I$4))),TREND($D70:$E70,$D$7:$E$7,V$7))</f>
        <v>0</v>
      </c>
      <c r="W70" s="9">
        <f>IF($F70="s-curve",$D70+($E70-$D70)*$I$2/(1+EXP($I$3*(COUNT($I$7:W$7)+$I$4))),TREND($D70:$E70,$D$7:$E$7,W$7))</f>
        <v>0</v>
      </c>
      <c r="X70" s="9">
        <f>IF($F70="s-curve",$D70+($E70-$D70)*$I$2/(1+EXP($I$3*(COUNT($I$7:X$7)+$I$4))),TREND($D70:$E70,$D$7:$E$7,X$7))</f>
        <v>0</v>
      </c>
      <c r="Y70" s="9">
        <f>IF($F70="s-curve",$D70+($E70-$D70)*$I$2/(1+EXP($I$3*(COUNT($I$7:Y$7)+$I$4))),TREND($D70:$E70,$D$7:$E$7,Y$7))</f>
        <v>0</v>
      </c>
      <c r="Z70" s="9">
        <f>IF($F70="s-curve",$D70+($E70-$D70)*$I$2/(1+EXP($I$3*(COUNT($I$7:Z$7)+$I$4))),TREND($D70:$E70,$D$7:$E$7,Z$7))</f>
        <v>0</v>
      </c>
      <c r="AA70" s="9">
        <f>IF($F70="s-curve",$D70+($E70-$D70)*$I$2/(1+EXP($I$3*(COUNT($I$7:AA$7)+$I$4))),TREND($D70:$E70,$D$7:$E$7,AA$7))</f>
        <v>0</v>
      </c>
      <c r="AB70" s="9">
        <f>IF($F70="s-curve",$D70+($E70-$D70)*$I$2/(1+EXP($I$3*(COUNT($I$7:AB$7)+$I$4))),TREND($D70:$E70,$D$7:$E$7,AB$7))</f>
        <v>0</v>
      </c>
      <c r="AC70" s="9">
        <f>IF($F70="s-curve",$D70+($E70-$D70)*$I$2/(1+EXP($I$3*(COUNT($I$7:AC$7)+$I$4))),TREND($D70:$E70,$D$7:$E$7,AC$7))</f>
        <v>0</v>
      </c>
      <c r="AD70" s="9">
        <f>IF($F70="s-curve",$D70+($E70-$D70)*$I$2/(1+EXP($I$3*(COUNT($I$7:AD$7)+$I$4))),TREND($D70:$E70,$D$7:$E$7,AD$7))</f>
        <v>0</v>
      </c>
      <c r="AE70" s="9">
        <f>IF($F70="s-curve",$D70+($E70-$D70)*$I$2/(1+EXP($I$3*(COUNT($I$7:AE$7)+$I$4))),TREND($D70:$E70,$D$7:$E$7,AE$7))</f>
        <v>0</v>
      </c>
      <c r="AF70" s="9">
        <f>IF($F70="s-curve",$D70+($E70-$D70)*$I$2/(1+EXP($I$3*(COUNT($I$7:AF$7)+$I$4))),TREND($D70:$E70,$D$7:$E$7,AF$7))</f>
        <v>0</v>
      </c>
      <c r="AG70" s="9">
        <f>IF($F70="s-curve",$D70+($E70-$D70)*$I$2/(1+EXP($I$3*(COUNT($I$7:AG$7)+$I$4))),TREND($D70:$E70,$D$7:$E$7,AG$7))</f>
        <v>0</v>
      </c>
      <c r="AH70" s="9">
        <f>IF($F70="s-curve",$D70+($E70-$D70)*$I$2/(1+EXP($I$3*(COUNT($I$7:AH$7)+$I$4))),TREND($D70:$E70,$D$7:$E$7,AH$7))</f>
        <v>0</v>
      </c>
      <c r="AI70" s="9">
        <f>IF($F70="s-curve",$D70+($E70-$D70)*$I$2/(1+EXP($I$3*(COUNT($I$7:AI$7)+$I$4))),TREND($D70:$E70,$D$7:$E$7,AI$7))</f>
        <v>0</v>
      </c>
      <c r="AJ70" s="9">
        <f>IF($F70="s-curve",$D70+($E70-$D70)*$I$2/(1+EXP($I$3*(COUNT($I$7:AJ$7)+$I$4))),TREND($D70:$E70,$D$7:$E$7,AJ$7))</f>
        <v>0</v>
      </c>
      <c r="AK70" s="9">
        <f>IF($F70="s-curve",$D70+($E70-$D70)*$I$2/(1+EXP($I$3*(COUNT($I$7:AK$7)+$I$4))),TREND($D70:$E70,$D$7:$E$7,AK$7))</f>
        <v>0</v>
      </c>
      <c r="AL70" s="9">
        <f>IF($F70="s-curve",$D70+($E70-$D70)*$I$2/(1+EXP($I$3*(COUNT($I$7:AL$7)+$I$4))),TREND($D70:$E70,$D$7:$E$7,AL$7))</f>
        <v>0</v>
      </c>
      <c r="AM70" s="9">
        <f>IF($F70="s-curve",$D70+($E70-$D70)*$I$2/(1+EXP($I$3*(COUNT($I$7:AM$7)+$I$4))),TREND($D70:$E70,$D$7:$E$7,AM$7))</f>
        <v>0</v>
      </c>
      <c r="AN70" s="9">
        <f>IF($F70="s-curve",$D70+($E70-$D70)*$I$2/(1+EXP($I$3*(COUNT($I$7:AN$7)+$I$4))),TREND($D70:$E70,$D$7:$E$7,AN$7))</f>
        <v>0</v>
      </c>
      <c r="AO70" s="9">
        <f>IF($F70="s-curve",$D70+($E70-$D70)*$I$2/(1+EXP($I$3*(COUNT($I$7:AO$7)+$I$4))),TREND($D70:$E70,$D$7:$E$7,AO$7))</f>
        <v>0</v>
      </c>
      <c r="AP70" s="9">
        <f>IF($F70="s-curve",$D70+($E70-$D70)*$I$2/(1+EXP($I$3*(COUNT($I$7:AP$7)+$I$4))),TREND($D70:$E70,$D$7:$E$7,AP$7))</f>
        <v>0</v>
      </c>
    </row>
    <row r="71" spans="1:42" x14ac:dyDescent="0.25">
      <c r="A71" s="23" t="s">
        <v>17</v>
      </c>
      <c r="B71" s="9" t="s">
        <v>19</v>
      </c>
      <c r="C71" s="9" t="s">
        <v>2</v>
      </c>
      <c r="D71" s="9">
        <v>0</v>
      </c>
      <c r="E71" s="9">
        <v>0</v>
      </c>
      <c r="F71" s="4" t="str">
        <f t="shared" si="1"/>
        <v>n/a</v>
      </c>
      <c r="H71" s="22"/>
      <c r="I71" s="21">
        <f t="shared" si="5"/>
        <v>0</v>
      </c>
      <c r="J71" s="9">
        <f>IF($F71="s-curve",$D71+($E71-$D71)*$I$2/(1+EXP($I$3*(COUNT($I$7:J$7)+$I$4))),TREND($D71:$E71,$D$7:$E$7,J$7))</f>
        <v>0</v>
      </c>
      <c r="K71" s="9">
        <f>IF($F71="s-curve",$D71+($E71-$D71)*$I$2/(1+EXP($I$3*(COUNT($I$7:K$7)+$I$4))),TREND($D71:$E71,$D$7:$E$7,K$7))</f>
        <v>0</v>
      </c>
      <c r="L71" s="9">
        <f>IF($F71="s-curve",$D71+($E71-$D71)*$I$2/(1+EXP($I$3*(COUNT($I$7:L$7)+$I$4))),TREND($D71:$E71,$D$7:$E$7,L$7))</f>
        <v>0</v>
      </c>
      <c r="M71" s="9">
        <f>IF($F71="s-curve",$D71+($E71-$D71)*$I$2/(1+EXP($I$3*(COUNT($I$7:M$7)+$I$4))),TREND($D71:$E71,$D$7:$E$7,M$7))</f>
        <v>0</v>
      </c>
      <c r="N71" s="9">
        <f>IF($F71="s-curve",$D71+($E71-$D71)*$I$2/(1+EXP($I$3*(COUNT($I$7:N$7)+$I$4))),TREND($D71:$E71,$D$7:$E$7,N$7))</f>
        <v>0</v>
      </c>
      <c r="O71" s="9">
        <f>IF($F71="s-curve",$D71+($E71-$D71)*$I$2/(1+EXP($I$3*(COUNT($I$7:O$7)+$I$4))),TREND($D71:$E71,$D$7:$E$7,O$7))</f>
        <v>0</v>
      </c>
      <c r="P71" s="9">
        <f>IF($F71="s-curve",$D71+($E71-$D71)*$I$2/(1+EXP($I$3*(COUNT($I$7:P$7)+$I$4))),TREND($D71:$E71,$D$7:$E$7,P$7))</f>
        <v>0</v>
      </c>
      <c r="Q71" s="9">
        <f>IF($F71="s-curve",$D71+($E71-$D71)*$I$2/(1+EXP($I$3*(COUNT($I$7:Q$7)+$I$4))),TREND($D71:$E71,$D$7:$E$7,Q$7))</f>
        <v>0</v>
      </c>
      <c r="R71" s="9">
        <f>IF($F71="s-curve",$D71+($E71-$D71)*$I$2/(1+EXP($I$3*(COUNT($I$7:R$7)+$I$4))),TREND($D71:$E71,$D$7:$E$7,R$7))</f>
        <v>0</v>
      </c>
      <c r="S71" s="9">
        <f>IF($F71="s-curve",$D71+($E71-$D71)*$I$2/(1+EXP($I$3*(COUNT($I$7:S$7)+$I$4))),TREND($D71:$E71,$D$7:$E$7,S$7))</f>
        <v>0</v>
      </c>
      <c r="T71" s="9">
        <f>IF($F71="s-curve",$D71+($E71-$D71)*$I$2/(1+EXP($I$3*(COUNT($I$7:T$7)+$I$4))),TREND($D71:$E71,$D$7:$E$7,T$7))</f>
        <v>0</v>
      </c>
      <c r="U71" s="9">
        <f>IF($F71="s-curve",$D71+($E71-$D71)*$I$2/(1+EXP($I$3*(COUNT($I$7:U$7)+$I$4))),TREND($D71:$E71,$D$7:$E$7,U$7))</f>
        <v>0</v>
      </c>
      <c r="V71" s="9">
        <f>IF($F71="s-curve",$D71+($E71-$D71)*$I$2/(1+EXP($I$3*(COUNT($I$7:V$7)+$I$4))),TREND($D71:$E71,$D$7:$E$7,V$7))</f>
        <v>0</v>
      </c>
      <c r="W71" s="9">
        <f>IF($F71="s-curve",$D71+($E71-$D71)*$I$2/(1+EXP($I$3*(COUNT($I$7:W$7)+$I$4))),TREND($D71:$E71,$D$7:$E$7,W$7))</f>
        <v>0</v>
      </c>
      <c r="X71" s="9">
        <f>IF($F71="s-curve",$D71+($E71-$D71)*$I$2/(1+EXP($I$3*(COUNT($I$7:X$7)+$I$4))),TREND($D71:$E71,$D$7:$E$7,X$7))</f>
        <v>0</v>
      </c>
      <c r="Y71" s="9">
        <f>IF($F71="s-curve",$D71+($E71-$D71)*$I$2/(1+EXP($I$3*(COUNT($I$7:Y$7)+$I$4))),TREND($D71:$E71,$D$7:$E$7,Y$7))</f>
        <v>0</v>
      </c>
      <c r="Z71" s="9">
        <f>IF($F71="s-curve",$D71+($E71-$D71)*$I$2/(1+EXP($I$3*(COUNT($I$7:Z$7)+$I$4))),TREND($D71:$E71,$D$7:$E$7,Z$7))</f>
        <v>0</v>
      </c>
      <c r="AA71" s="9">
        <f>IF($F71="s-curve",$D71+($E71-$D71)*$I$2/(1+EXP($I$3*(COUNT($I$7:AA$7)+$I$4))),TREND($D71:$E71,$D$7:$E$7,AA$7))</f>
        <v>0</v>
      </c>
      <c r="AB71" s="9">
        <f>IF($F71="s-curve",$D71+($E71-$D71)*$I$2/(1+EXP($I$3*(COUNT($I$7:AB$7)+$I$4))),TREND($D71:$E71,$D$7:$E$7,AB$7))</f>
        <v>0</v>
      </c>
      <c r="AC71" s="9">
        <f>IF($F71="s-curve",$D71+($E71-$D71)*$I$2/(1+EXP($I$3*(COUNT($I$7:AC$7)+$I$4))),TREND($D71:$E71,$D$7:$E$7,AC$7))</f>
        <v>0</v>
      </c>
      <c r="AD71" s="9">
        <f>IF($F71="s-curve",$D71+($E71-$D71)*$I$2/(1+EXP($I$3*(COUNT($I$7:AD$7)+$I$4))),TREND($D71:$E71,$D$7:$E$7,AD$7))</f>
        <v>0</v>
      </c>
      <c r="AE71" s="9">
        <f>IF($F71="s-curve",$D71+($E71-$D71)*$I$2/(1+EXP($I$3*(COUNT($I$7:AE$7)+$I$4))),TREND($D71:$E71,$D$7:$E$7,AE$7))</f>
        <v>0</v>
      </c>
      <c r="AF71" s="9">
        <f>IF($F71="s-curve",$D71+($E71-$D71)*$I$2/(1+EXP($I$3*(COUNT($I$7:AF$7)+$I$4))),TREND($D71:$E71,$D$7:$E$7,AF$7))</f>
        <v>0</v>
      </c>
      <c r="AG71" s="9">
        <f>IF($F71="s-curve",$D71+($E71-$D71)*$I$2/(1+EXP($I$3*(COUNT($I$7:AG$7)+$I$4))),TREND($D71:$E71,$D$7:$E$7,AG$7))</f>
        <v>0</v>
      </c>
      <c r="AH71" s="9">
        <f>IF($F71="s-curve",$D71+($E71-$D71)*$I$2/(1+EXP($I$3*(COUNT($I$7:AH$7)+$I$4))),TREND($D71:$E71,$D$7:$E$7,AH$7))</f>
        <v>0</v>
      </c>
      <c r="AI71" s="9">
        <f>IF($F71="s-curve",$D71+($E71-$D71)*$I$2/(1+EXP($I$3*(COUNT($I$7:AI$7)+$I$4))),TREND($D71:$E71,$D$7:$E$7,AI$7))</f>
        <v>0</v>
      </c>
      <c r="AJ71" s="9">
        <f>IF($F71="s-curve",$D71+($E71-$D71)*$I$2/(1+EXP($I$3*(COUNT($I$7:AJ$7)+$I$4))),TREND($D71:$E71,$D$7:$E$7,AJ$7))</f>
        <v>0</v>
      </c>
      <c r="AK71" s="9">
        <f>IF($F71="s-curve",$D71+($E71-$D71)*$I$2/(1+EXP($I$3*(COUNT($I$7:AK$7)+$I$4))),TREND($D71:$E71,$D$7:$E$7,AK$7))</f>
        <v>0</v>
      </c>
      <c r="AL71" s="9">
        <f>IF($F71="s-curve",$D71+($E71-$D71)*$I$2/(1+EXP($I$3*(COUNT($I$7:AL$7)+$I$4))),TREND($D71:$E71,$D$7:$E$7,AL$7))</f>
        <v>0</v>
      </c>
      <c r="AM71" s="9">
        <f>IF($F71="s-curve",$D71+($E71-$D71)*$I$2/(1+EXP($I$3*(COUNT($I$7:AM$7)+$I$4))),TREND($D71:$E71,$D$7:$E$7,AM$7))</f>
        <v>0</v>
      </c>
      <c r="AN71" s="9">
        <f>IF($F71="s-curve",$D71+($E71-$D71)*$I$2/(1+EXP($I$3*(COUNT($I$7:AN$7)+$I$4))),TREND($D71:$E71,$D$7:$E$7,AN$7))</f>
        <v>0</v>
      </c>
      <c r="AO71" s="9">
        <f>IF($F71="s-curve",$D71+($E71-$D71)*$I$2/(1+EXP($I$3*(COUNT($I$7:AO$7)+$I$4))),TREND($D71:$E71,$D$7:$E$7,AO$7))</f>
        <v>0</v>
      </c>
      <c r="AP71" s="9">
        <f>IF($F71="s-curve",$D71+($E71-$D71)*$I$2/(1+EXP($I$3*(COUNT($I$7:AP$7)+$I$4))),TREND($D71:$E71,$D$7:$E$7,AP$7))</f>
        <v>0</v>
      </c>
    </row>
    <row r="72" spans="1:42" x14ac:dyDescent="0.25">
      <c r="C72" s="9" t="s">
        <v>3</v>
      </c>
      <c r="D72" s="9">
        <v>0</v>
      </c>
      <c r="E72" s="9">
        <v>0</v>
      </c>
      <c r="F72" s="4" t="str">
        <f t="shared" si="1"/>
        <v>n/a</v>
      </c>
      <c r="H72" s="22"/>
      <c r="I72" s="21">
        <f t="shared" si="5"/>
        <v>0</v>
      </c>
      <c r="J72" s="9">
        <f>IF($F72="s-curve",$D72+($E72-$D72)*$I$2/(1+EXP($I$3*(COUNT($I$7:J$7)+$I$4))),TREND($D72:$E72,$D$7:$E$7,J$7))</f>
        <v>0</v>
      </c>
      <c r="K72" s="9">
        <f>IF($F72="s-curve",$D72+($E72-$D72)*$I$2/(1+EXP($I$3*(COUNT($I$7:K$7)+$I$4))),TREND($D72:$E72,$D$7:$E$7,K$7))</f>
        <v>0</v>
      </c>
      <c r="L72" s="9">
        <f>IF($F72="s-curve",$D72+($E72-$D72)*$I$2/(1+EXP($I$3*(COUNT($I$7:L$7)+$I$4))),TREND($D72:$E72,$D$7:$E$7,L$7))</f>
        <v>0</v>
      </c>
      <c r="M72" s="9">
        <f>IF($F72="s-curve",$D72+($E72-$D72)*$I$2/(1+EXP($I$3*(COUNT($I$7:M$7)+$I$4))),TREND($D72:$E72,$D$7:$E$7,M$7))</f>
        <v>0</v>
      </c>
      <c r="N72" s="9">
        <f>IF($F72="s-curve",$D72+($E72-$D72)*$I$2/(1+EXP($I$3*(COUNT($I$7:N$7)+$I$4))),TREND($D72:$E72,$D$7:$E$7,N$7))</f>
        <v>0</v>
      </c>
      <c r="O72" s="9">
        <f>IF($F72="s-curve",$D72+($E72-$D72)*$I$2/(1+EXP($I$3*(COUNT($I$7:O$7)+$I$4))),TREND($D72:$E72,$D$7:$E$7,O$7))</f>
        <v>0</v>
      </c>
      <c r="P72" s="9">
        <f>IF($F72="s-curve",$D72+($E72-$D72)*$I$2/(1+EXP($I$3*(COUNT($I$7:P$7)+$I$4))),TREND($D72:$E72,$D$7:$E$7,P$7))</f>
        <v>0</v>
      </c>
      <c r="Q72" s="9">
        <f>IF($F72="s-curve",$D72+($E72-$D72)*$I$2/(1+EXP($I$3*(COUNT($I$7:Q$7)+$I$4))),TREND($D72:$E72,$D$7:$E$7,Q$7))</f>
        <v>0</v>
      </c>
      <c r="R72" s="9">
        <f>IF($F72="s-curve",$D72+($E72-$D72)*$I$2/(1+EXP($I$3*(COUNT($I$7:R$7)+$I$4))),TREND($D72:$E72,$D$7:$E$7,R$7))</f>
        <v>0</v>
      </c>
      <c r="S72" s="9">
        <f>IF($F72="s-curve",$D72+($E72-$D72)*$I$2/(1+EXP($I$3*(COUNT($I$7:S$7)+$I$4))),TREND($D72:$E72,$D$7:$E$7,S$7))</f>
        <v>0</v>
      </c>
      <c r="T72" s="9">
        <f>IF($F72="s-curve",$D72+($E72-$D72)*$I$2/(1+EXP($I$3*(COUNT($I$7:T$7)+$I$4))),TREND($D72:$E72,$D$7:$E$7,T$7))</f>
        <v>0</v>
      </c>
      <c r="U72" s="9">
        <f>IF($F72="s-curve",$D72+($E72-$D72)*$I$2/(1+EXP($I$3*(COUNT($I$7:U$7)+$I$4))),TREND($D72:$E72,$D$7:$E$7,U$7))</f>
        <v>0</v>
      </c>
      <c r="V72" s="9">
        <f>IF($F72="s-curve",$D72+($E72-$D72)*$I$2/(1+EXP($I$3*(COUNT($I$7:V$7)+$I$4))),TREND($D72:$E72,$D$7:$E$7,V$7))</f>
        <v>0</v>
      </c>
      <c r="W72" s="9">
        <f>IF($F72="s-curve",$D72+($E72-$D72)*$I$2/(1+EXP($I$3*(COUNT($I$7:W$7)+$I$4))),TREND($D72:$E72,$D$7:$E$7,W$7))</f>
        <v>0</v>
      </c>
      <c r="X72" s="9">
        <f>IF($F72="s-curve",$D72+($E72-$D72)*$I$2/(1+EXP($I$3*(COUNT($I$7:X$7)+$I$4))),TREND($D72:$E72,$D$7:$E$7,X$7))</f>
        <v>0</v>
      </c>
      <c r="Y72" s="9">
        <f>IF($F72="s-curve",$D72+($E72-$D72)*$I$2/(1+EXP($I$3*(COUNT($I$7:Y$7)+$I$4))),TREND($D72:$E72,$D$7:$E$7,Y$7))</f>
        <v>0</v>
      </c>
      <c r="Z72" s="9">
        <f>IF($F72="s-curve",$D72+($E72-$D72)*$I$2/(1+EXP($I$3*(COUNT($I$7:Z$7)+$I$4))),TREND($D72:$E72,$D$7:$E$7,Z$7))</f>
        <v>0</v>
      </c>
      <c r="AA72" s="9">
        <f>IF($F72="s-curve",$D72+($E72-$D72)*$I$2/(1+EXP($I$3*(COUNT($I$7:AA$7)+$I$4))),TREND($D72:$E72,$D$7:$E$7,AA$7))</f>
        <v>0</v>
      </c>
      <c r="AB72" s="9">
        <f>IF($F72="s-curve",$D72+($E72-$D72)*$I$2/(1+EXP($I$3*(COUNT($I$7:AB$7)+$I$4))),TREND($D72:$E72,$D$7:$E$7,AB$7))</f>
        <v>0</v>
      </c>
      <c r="AC72" s="9">
        <f>IF($F72="s-curve",$D72+($E72-$D72)*$I$2/(1+EXP($I$3*(COUNT($I$7:AC$7)+$I$4))),TREND($D72:$E72,$D$7:$E$7,AC$7))</f>
        <v>0</v>
      </c>
      <c r="AD72" s="9">
        <f>IF($F72="s-curve",$D72+($E72-$D72)*$I$2/(1+EXP($I$3*(COUNT($I$7:AD$7)+$I$4))),TREND($D72:$E72,$D$7:$E$7,AD$7))</f>
        <v>0</v>
      </c>
      <c r="AE72" s="9">
        <f>IF($F72="s-curve",$D72+($E72-$D72)*$I$2/(1+EXP($I$3*(COUNT($I$7:AE$7)+$I$4))),TREND($D72:$E72,$D$7:$E$7,AE$7))</f>
        <v>0</v>
      </c>
      <c r="AF72" s="9">
        <f>IF($F72="s-curve",$D72+($E72-$D72)*$I$2/(1+EXP($I$3*(COUNT($I$7:AF$7)+$I$4))),TREND($D72:$E72,$D$7:$E$7,AF$7))</f>
        <v>0</v>
      </c>
      <c r="AG72" s="9">
        <f>IF($F72="s-curve",$D72+($E72-$D72)*$I$2/(1+EXP($I$3*(COUNT($I$7:AG$7)+$I$4))),TREND($D72:$E72,$D$7:$E$7,AG$7))</f>
        <v>0</v>
      </c>
      <c r="AH72" s="9">
        <f>IF($F72="s-curve",$D72+($E72-$D72)*$I$2/(1+EXP($I$3*(COUNT($I$7:AH$7)+$I$4))),TREND($D72:$E72,$D$7:$E$7,AH$7))</f>
        <v>0</v>
      </c>
      <c r="AI72" s="9">
        <f>IF($F72="s-curve",$D72+($E72-$D72)*$I$2/(1+EXP($I$3*(COUNT($I$7:AI$7)+$I$4))),TREND($D72:$E72,$D$7:$E$7,AI$7))</f>
        <v>0</v>
      </c>
      <c r="AJ72" s="9">
        <f>IF($F72="s-curve",$D72+($E72-$D72)*$I$2/(1+EXP($I$3*(COUNT($I$7:AJ$7)+$I$4))),TREND($D72:$E72,$D$7:$E$7,AJ$7))</f>
        <v>0</v>
      </c>
      <c r="AK72" s="9">
        <f>IF($F72="s-curve",$D72+($E72-$D72)*$I$2/(1+EXP($I$3*(COUNT($I$7:AK$7)+$I$4))),TREND($D72:$E72,$D$7:$E$7,AK$7))</f>
        <v>0</v>
      </c>
      <c r="AL72" s="9">
        <f>IF($F72="s-curve",$D72+($E72-$D72)*$I$2/(1+EXP($I$3*(COUNT($I$7:AL$7)+$I$4))),TREND($D72:$E72,$D$7:$E$7,AL$7))</f>
        <v>0</v>
      </c>
      <c r="AM72" s="9">
        <f>IF($F72="s-curve",$D72+($E72-$D72)*$I$2/(1+EXP($I$3*(COUNT($I$7:AM$7)+$I$4))),TREND($D72:$E72,$D$7:$E$7,AM$7))</f>
        <v>0</v>
      </c>
      <c r="AN72" s="9">
        <f>IF($F72="s-curve",$D72+($E72-$D72)*$I$2/(1+EXP($I$3*(COUNT($I$7:AN$7)+$I$4))),TREND($D72:$E72,$D$7:$E$7,AN$7))</f>
        <v>0</v>
      </c>
      <c r="AO72" s="9">
        <f>IF($F72="s-curve",$D72+($E72-$D72)*$I$2/(1+EXP($I$3*(COUNT($I$7:AO$7)+$I$4))),TREND($D72:$E72,$D$7:$E$7,AO$7))</f>
        <v>0</v>
      </c>
      <c r="AP72" s="9">
        <f>IF($F72="s-curve",$D72+($E72-$D72)*$I$2/(1+EXP($I$3*(COUNT($I$7:AP$7)+$I$4))),TREND($D72:$E72,$D$7:$E$7,AP$7))</f>
        <v>0</v>
      </c>
    </row>
    <row r="73" spans="1:42" x14ac:dyDescent="0.25">
      <c r="C73" s="9" t="s">
        <v>4</v>
      </c>
      <c r="D73" s="9">
        <v>0</v>
      </c>
      <c r="E73" s="9">
        <v>0</v>
      </c>
      <c r="F73" s="4" t="str">
        <f t="shared" si="1"/>
        <v>n/a</v>
      </c>
      <c r="H73" s="22"/>
      <c r="I73" s="21">
        <f t="shared" si="5"/>
        <v>0</v>
      </c>
      <c r="J73" s="9">
        <f>IF($F73="s-curve",$D73+($E73-$D73)*$I$2/(1+EXP($I$3*(COUNT($I$7:J$7)+$I$4))),TREND($D73:$E73,$D$7:$E$7,J$7))</f>
        <v>0</v>
      </c>
      <c r="K73" s="9">
        <f>IF($F73="s-curve",$D73+($E73-$D73)*$I$2/(1+EXP($I$3*(COUNT($I$7:K$7)+$I$4))),TREND($D73:$E73,$D$7:$E$7,K$7))</f>
        <v>0</v>
      </c>
      <c r="L73" s="9">
        <f>IF($F73="s-curve",$D73+($E73-$D73)*$I$2/(1+EXP($I$3*(COUNT($I$7:L$7)+$I$4))),TREND($D73:$E73,$D$7:$E$7,L$7))</f>
        <v>0</v>
      </c>
      <c r="M73" s="9">
        <f>IF($F73="s-curve",$D73+($E73-$D73)*$I$2/(1+EXP($I$3*(COUNT($I$7:M$7)+$I$4))),TREND($D73:$E73,$D$7:$E$7,M$7))</f>
        <v>0</v>
      </c>
      <c r="N73" s="9">
        <f>IF($F73="s-curve",$D73+($E73-$D73)*$I$2/(1+EXP($I$3*(COUNT($I$7:N$7)+$I$4))),TREND($D73:$E73,$D$7:$E$7,N$7))</f>
        <v>0</v>
      </c>
      <c r="O73" s="9">
        <f>IF($F73="s-curve",$D73+($E73-$D73)*$I$2/(1+EXP($I$3*(COUNT($I$7:O$7)+$I$4))),TREND($D73:$E73,$D$7:$E$7,O$7))</f>
        <v>0</v>
      </c>
      <c r="P73" s="9">
        <f>IF($F73="s-curve",$D73+($E73-$D73)*$I$2/(1+EXP($I$3*(COUNT($I$7:P$7)+$I$4))),TREND($D73:$E73,$D$7:$E$7,P$7))</f>
        <v>0</v>
      </c>
      <c r="Q73" s="9">
        <f>IF($F73="s-curve",$D73+($E73-$D73)*$I$2/(1+EXP($I$3*(COUNT($I$7:Q$7)+$I$4))),TREND($D73:$E73,$D$7:$E$7,Q$7))</f>
        <v>0</v>
      </c>
      <c r="R73" s="9">
        <f>IF($F73="s-curve",$D73+($E73-$D73)*$I$2/(1+EXP($I$3*(COUNT($I$7:R$7)+$I$4))),TREND($D73:$E73,$D$7:$E$7,R$7))</f>
        <v>0</v>
      </c>
      <c r="S73" s="9">
        <f>IF($F73="s-curve",$D73+($E73-$D73)*$I$2/(1+EXP($I$3*(COUNT($I$7:S$7)+$I$4))),TREND($D73:$E73,$D$7:$E$7,S$7))</f>
        <v>0</v>
      </c>
      <c r="T73" s="9">
        <f>IF($F73="s-curve",$D73+($E73-$D73)*$I$2/(1+EXP($I$3*(COUNT($I$7:T$7)+$I$4))),TREND($D73:$E73,$D$7:$E$7,T$7))</f>
        <v>0</v>
      </c>
      <c r="U73" s="9">
        <f>IF($F73="s-curve",$D73+($E73-$D73)*$I$2/(1+EXP($I$3*(COUNT($I$7:U$7)+$I$4))),TREND($D73:$E73,$D$7:$E$7,U$7))</f>
        <v>0</v>
      </c>
      <c r="V73" s="9">
        <f>IF($F73="s-curve",$D73+($E73-$D73)*$I$2/(1+EXP($I$3*(COUNT($I$7:V$7)+$I$4))),TREND($D73:$E73,$D$7:$E$7,V$7))</f>
        <v>0</v>
      </c>
      <c r="W73" s="9">
        <f>IF($F73="s-curve",$D73+($E73-$D73)*$I$2/(1+EXP($I$3*(COUNT($I$7:W$7)+$I$4))),TREND($D73:$E73,$D$7:$E$7,W$7))</f>
        <v>0</v>
      </c>
      <c r="X73" s="9">
        <f>IF($F73="s-curve",$D73+($E73-$D73)*$I$2/(1+EXP($I$3*(COUNT($I$7:X$7)+$I$4))),TREND($D73:$E73,$D$7:$E$7,X$7))</f>
        <v>0</v>
      </c>
      <c r="Y73" s="9">
        <f>IF($F73="s-curve",$D73+($E73-$D73)*$I$2/(1+EXP($I$3*(COUNT($I$7:Y$7)+$I$4))),TREND($D73:$E73,$D$7:$E$7,Y$7))</f>
        <v>0</v>
      </c>
      <c r="Z73" s="9">
        <f>IF($F73="s-curve",$D73+($E73-$D73)*$I$2/(1+EXP($I$3*(COUNT($I$7:Z$7)+$I$4))),TREND($D73:$E73,$D$7:$E$7,Z$7))</f>
        <v>0</v>
      </c>
      <c r="AA73" s="9">
        <f>IF($F73="s-curve",$D73+($E73-$D73)*$I$2/(1+EXP($I$3*(COUNT($I$7:AA$7)+$I$4))),TREND($D73:$E73,$D$7:$E$7,AA$7))</f>
        <v>0</v>
      </c>
      <c r="AB73" s="9">
        <f>IF($F73="s-curve",$D73+($E73-$D73)*$I$2/(1+EXP($I$3*(COUNT($I$7:AB$7)+$I$4))),TREND($D73:$E73,$D$7:$E$7,AB$7))</f>
        <v>0</v>
      </c>
      <c r="AC73" s="9">
        <f>IF($F73="s-curve",$D73+($E73-$D73)*$I$2/(1+EXP($I$3*(COUNT($I$7:AC$7)+$I$4))),TREND($D73:$E73,$D$7:$E$7,AC$7))</f>
        <v>0</v>
      </c>
      <c r="AD73" s="9">
        <f>IF($F73="s-curve",$D73+($E73-$D73)*$I$2/(1+EXP($I$3*(COUNT($I$7:AD$7)+$I$4))),TREND($D73:$E73,$D$7:$E$7,AD$7))</f>
        <v>0</v>
      </c>
      <c r="AE73" s="9">
        <f>IF($F73="s-curve",$D73+($E73-$D73)*$I$2/(1+EXP($I$3*(COUNT($I$7:AE$7)+$I$4))),TREND($D73:$E73,$D$7:$E$7,AE$7))</f>
        <v>0</v>
      </c>
      <c r="AF73" s="9">
        <f>IF($F73="s-curve",$D73+($E73-$D73)*$I$2/(1+EXP($I$3*(COUNT($I$7:AF$7)+$I$4))),TREND($D73:$E73,$D$7:$E$7,AF$7))</f>
        <v>0</v>
      </c>
      <c r="AG73" s="9">
        <f>IF($F73="s-curve",$D73+($E73-$D73)*$I$2/(1+EXP($I$3*(COUNT($I$7:AG$7)+$I$4))),TREND($D73:$E73,$D$7:$E$7,AG$7))</f>
        <v>0</v>
      </c>
      <c r="AH73" s="9">
        <f>IF($F73="s-curve",$D73+($E73-$D73)*$I$2/(1+EXP($I$3*(COUNT($I$7:AH$7)+$I$4))),TREND($D73:$E73,$D$7:$E$7,AH$7))</f>
        <v>0</v>
      </c>
      <c r="AI73" s="9">
        <f>IF($F73="s-curve",$D73+($E73-$D73)*$I$2/(1+EXP($I$3*(COUNT($I$7:AI$7)+$I$4))),TREND($D73:$E73,$D$7:$E$7,AI$7))</f>
        <v>0</v>
      </c>
      <c r="AJ73" s="9">
        <f>IF($F73="s-curve",$D73+($E73-$D73)*$I$2/(1+EXP($I$3*(COUNT($I$7:AJ$7)+$I$4))),TREND($D73:$E73,$D$7:$E$7,AJ$7))</f>
        <v>0</v>
      </c>
      <c r="AK73" s="9">
        <f>IF($F73="s-curve",$D73+($E73-$D73)*$I$2/(1+EXP($I$3*(COUNT($I$7:AK$7)+$I$4))),TREND($D73:$E73,$D$7:$E$7,AK$7))</f>
        <v>0</v>
      </c>
      <c r="AL73" s="9">
        <f>IF($F73="s-curve",$D73+($E73-$D73)*$I$2/(1+EXP($I$3*(COUNT($I$7:AL$7)+$I$4))),TREND($D73:$E73,$D$7:$E$7,AL$7))</f>
        <v>0</v>
      </c>
      <c r="AM73" s="9">
        <f>IF($F73="s-curve",$D73+($E73-$D73)*$I$2/(1+EXP($I$3*(COUNT($I$7:AM$7)+$I$4))),TREND($D73:$E73,$D$7:$E$7,AM$7))</f>
        <v>0</v>
      </c>
      <c r="AN73" s="9">
        <f>IF($F73="s-curve",$D73+($E73-$D73)*$I$2/(1+EXP($I$3*(COUNT($I$7:AN$7)+$I$4))),TREND($D73:$E73,$D$7:$E$7,AN$7))</f>
        <v>0</v>
      </c>
      <c r="AO73" s="9">
        <f>IF($F73="s-curve",$D73+($E73-$D73)*$I$2/(1+EXP($I$3*(COUNT($I$7:AO$7)+$I$4))),TREND($D73:$E73,$D$7:$E$7,AO$7))</f>
        <v>0</v>
      </c>
      <c r="AP73" s="9">
        <f>IF($F73="s-curve",$D73+($E73-$D73)*$I$2/(1+EXP($I$3*(COUNT($I$7:AP$7)+$I$4))),TREND($D73:$E73,$D$7:$E$7,AP$7))</f>
        <v>0</v>
      </c>
    </row>
    <row r="74" spans="1:42" x14ac:dyDescent="0.25">
      <c r="C74" s="9" t="s">
        <v>5</v>
      </c>
      <c r="D74" s="9">
        <v>1</v>
      </c>
      <c r="E74" s="9">
        <v>1</v>
      </c>
      <c r="F74" s="4" t="str">
        <f t="shared" si="1"/>
        <v>n/a</v>
      </c>
      <c r="H74" s="22"/>
      <c r="I74" s="21">
        <f t="shared" si="5"/>
        <v>1</v>
      </c>
      <c r="J74" s="9">
        <f>IF($F74="s-curve",$D74+($E74-$D74)*$I$2/(1+EXP($I$3*(COUNT($I$7:J$7)+$I$4))),TREND($D74:$E74,$D$7:$E$7,J$7))</f>
        <v>1</v>
      </c>
      <c r="K74" s="9">
        <f>IF($F74="s-curve",$D74+($E74-$D74)*$I$2/(1+EXP($I$3*(COUNT($I$7:K$7)+$I$4))),TREND($D74:$E74,$D$7:$E$7,K$7))</f>
        <v>1</v>
      </c>
      <c r="L74" s="9">
        <f>IF($F74="s-curve",$D74+($E74-$D74)*$I$2/(1+EXP($I$3*(COUNT($I$7:L$7)+$I$4))),TREND($D74:$E74,$D$7:$E$7,L$7))</f>
        <v>1</v>
      </c>
      <c r="M74" s="9">
        <f>IF($F74="s-curve",$D74+($E74-$D74)*$I$2/(1+EXP($I$3*(COUNT($I$7:M$7)+$I$4))),TREND($D74:$E74,$D$7:$E$7,M$7))</f>
        <v>1</v>
      </c>
      <c r="N74" s="9">
        <f>IF($F74="s-curve",$D74+($E74-$D74)*$I$2/(1+EXP($I$3*(COUNT($I$7:N$7)+$I$4))),TREND($D74:$E74,$D$7:$E$7,N$7))</f>
        <v>1</v>
      </c>
      <c r="O74" s="9">
        <f>IF($F74="s-curve",$D74+($E74-$D74)*$I$2/(1+EXP($I$3*(COUNT($I$7:O$7)+$I$4))),TREND($D74:$E74,$D$7:$E$7,O$7))</f>
        <v>1</v>
      </c>
      <c r="P74" s="9">
        <f>IF($F74="s-curve",$D74+($E74-$D74)*$I$2/(1+EXP($I$3*(COUNT($I$7:P$7)+$I$4))),TREND($D74:$E74,$D$7:$E$7,P$7))</f>
        <v>1</v>
      </c>
      <c r="Q74" s="9">
        <f>IF($F74="s-curve",$D74+($E74-$D74)*$I$2/(1+EXP($I$3*(COUNT($I$7:Q$7)+$I$4))),TREND($D74:$E74,$D$7:$E$7,Q$7))</f>
        <v>1</v>
      </c>
      <c r="R74" s="9">
        <f>IF($F74="s-curve",$D74+($E74-$D74)*$I$2/(1+EXP($I$3*(COUNT($I$7:R$7)+$I$4))),TREND($D74:$E74,$D$7:$E$7,R$7))</f>
        <v>1</v>
      </c>
      <c r="S74" s="9">
        <f>IF($F74="s-curve",$D74+($E74-$D74)*$I$2/(1+EXP($I$3*(COUNT($I$7:S$7)+$I$4))),TREND($D74:$E74,$D$7:$E$7,S$7))</f>
        <v>1</v>
      </c>
      <c r="T74" s="9">
        <f>IF($F74="s-curve",$D74+($E74-$D74)*$I$2/(1+EXP($I$3*(COUNT($I$7:T$7)+$I$4))),TREND($D74:$E74,$D$7:$E$7,T$7))</f>
        <v>1</v>
      </c>
      <c r="U74" s="9">
        <f>IF($F74="s-curve",$D74+($E74-$D74)*$I$2/(1+EXP($I$3*(COUNT($I$7:U$7)+$I$4))),TREND($D74:$E74,$D$7:$E$7,U$7))</f>
        <v>1</v>
      </c>
      <c r="V74" s="9">
        <f>IF($F74="s-curve",$D74+($E74-$D74)*$I$2/(1+EXP($I$3*(COUNT($I$7:V$7)+$I$4))),TREND($D74:$E74,$D$7:$E$7,V$7))</f>
        <v>1</v>
      </c>
      <c r="W74" s="9">
        <f>IF($F74="s-curve",$D74+($E74-$D74)*$I$2/(1+EXP($I$3*(COUNT($I$7:W$7)+$I$4))),TREND($D74:$E74,$D$7:$E$7,W$7))</f>
        <v>1</v>
      </c>
      <c r="X74" s="9">
        <f>IF($F74="s-curve",$D74+($E74-$D74)*$I$2/(1+EXP($I$3*(COUNT($I$7:X$7)+$I$4))),TREND($D74:$E74,$D$7:$E$7,X$7))</f>
        <v>1</v>
      </c>
      <c r="Y74" s="9">
        <f>IF($F74="s-curve",$D74+($E74-$D74)*$I$2/(1+EXP($I$3*(COUNT($I$7:Y$7)+$I$4))),TREND($D74:$E74,$D$7:$E$7,Y$7))</f>
        <v>1</v>
      </c>
      <c r="Z74" s="9">
        <f>IF($F74="s-curve",$D74+($E74-$D74)*$I$2/(1+EXP($I$3*(COUNT($I$7:Z$7)+$I$4))),TREND($D74:$E74,$D$7:$E$7,Z$7))</f>
        <v>1</v>
      </c>
      <c r="AA74" s="9">
        <f>IF($F74="s-curve",$D74+($E74-$D74)*$I$2/(1+EXP($I$3*(COUNT($I$7:AA$7)+$I$4))),TREND($D74:$E74,$D$7:$E$7,AA$7))</f>
        <v>1</v>
      </c>
      <c r="AB74" s="9">
        <f>IF($F74="s-curve",$D74+($E74-$D74)*$I$2/(1+EXP($I$3*(COUNT($I$7:AB$7)+$I$4))),TREND($D74:$E74,$D$7:$E$7,AB$7))</f>
        <v>1</v>
      </c>
      <c r="AC74" s="9">
        <f>IF($F74="s-curve",$D74+($E74-$D74)*$I$2/(1+EXP($I$3*(COUNT($I$7:AC$7)+$I$4))),TREND($D74:$E74,$D$7:$E$7,AC$7))</f>
        <v>1</v>
      </c>
      <c r="AD74" s="9">
        <f>IF($F74="s-curve",$D74+($E74-$D74)*$I$2/(1+EXP($I$3*(COUNT($I$7:AD$7)+$I$4))),TREND($D74:$E74,$D$7:$E$7,AD$7))</f>
        <v>1</v>
      </c>
      <c r="AE74" s="9">
        <f>IF($F74="s-curve",$D74+($E74-$D74)*$I$2/(1+EXP($I$3*(COUNT($I$7:AE$7)+$I$4))),TREND($D74:$E74,$D$7:$E$7,AE$7))</f>
        <v>1</v>
      </c>
      <c r="AF74" s="9">
        <f>IF($F74="s-curve",$D74+($E74-$D74)*$I$2/(1+EXP($I$3*(COUNT($I$7:AF$7)+$I$4))),TREND($D74:$E74,$D$7:$E$7,AF$7))</f>
        <v>1</v>
      </c>
      <c r="AG74" s="9">
        <f>IF($F74="s-curve",$D74+($E74-$D74)*$I$2/(1+EXP($I$3*(COUNT($I$7:AG$7)+$I$4))),TREND($D74:$E74,$D$7:$E$7,AG$7))</f>
        <v>1</v>
      </c>
      <c r="AH74" s="9">
        <f>IF($F74="s-curve",$D74+($E74-$D74)*$I$2/(1+EXP($I$3*(COUNT($I$7:AH$7)+$I$4))),TREND($D74:$E74,$D$7:$E$7,AH$7))</f>
        <v>1</v>
      </c>
      <c r="AI74" s="9">
        <f>IF($F74="s-curve",$D74+($E74-$D74)*$I$2/(1+EXP($I$3*(COUNT($I$7:AI$7)+$I$4))),TREND($D74:$E74,$D$7:$E$7,AI$7))</f>
        <v>1</v>
      </c>
      <c r="AJ74" s="9">
        <f>IF($F74="s-curve",$D74+($E74-$D74)*$I$2/(1+EXP($I$3*(COUNT($I$7:AJ$7)+$I$4))),TREND($D74:$E74,$D$7:$E$7,AJ$7))</f>
        <v>1</v>
      </c>
      <c r="AK74" s="9">
        <f>IF($F74="s-curve",$D74+($E74-$D74)*$I$2/(1+EXP($I$3*(COUNT($I$7:AK$7)+$I$4))),TREND($D74:$E74,$D$7:$E$7,AK$7))</f>
        <v>1</v>
      </c>
      <c r="AL74" s="9">
        <f>IF($F74="s-curve",$D74+($E74-$D74)*$I$2/(1+EXP($I$3*(COUNT($I$7:AL$7)+$I$4))),TREND($D74:$E74,$D$7:$E$7,AL$7))</f>
        <v>1</v>
      </c>
      <c r="AM74" s="9">
        <f>IF($F74="s-curve",$D74+($E74-$D74)*$I$2/(1+EXP($I$3*(COUNT($I$7:AM$7)+$I$4))),TREND($D74:$E74,$D$7:$E$7,AM$7))</f>
        <v>1</v>
      </c>
      <c r="AN74" s="9">
        <f>IF($F74="s-curve",$D74+($E74-$D74)*$I$2/(1+EXP($I$3*(COUNT($I$7:AN$7)+$I$4))),TREND($D74:$E74,$D$7:$E$7,AN$7))</f>
        <v>1</v>
      </c>
      <c r="AO74" s="9">
        <f>IF($F74="s-curve",$D74+($E74-$D74)*$I$2/(1+EXP($I$3*(COUNT($I$7:AO$7)+$I$4))),TREND($D74:$E74,$D$7:$E$7,AO$7))</f>
        <v>1</v>
      </c>
      <c r="AP74" s="9">
        <f>IF($F74="s-curve",$D74+($E74-$D74)*$I$2/(1+EXP($I$3*(COUNT($I$7:AP$7)+$I$4))),TREND($D74:$E74,$D$7:$E$7,AP$7))</f>
        <v>1</v>
      </c>
    </row>
    <row r="75" spans="1:42" x14ac:dyDescent="0.25">
      <c r="C75" s="9" t="s">
        <v>6</v>
      </c>
      <c r="D75" s="9">
        <v>0</v>
      </c>
      <c r="E75" s="9">
        <v>0</v>
      </c>
      <c r="F75" s="4" t="str">
        <f t="shared" si="1"/>
        <v>n/a</v>
      </c>
      <c r="H75" s="22"/>
      <c r="I75" s="21">
        <f t="shared" si="5"/>
        <v>0</v>
      </c>
      <c r="J75" s="9">
        <f>IF($F75="s-curve",$D75+($E75-$D75)*$I$2/(1+EXP($I$3*(COUNT($I$7:J$7)+$I$4))),TREND($D75:$E75,$D$7:$E$7,J$7))</f>
        <v>0</v>
      </c>
      <c r="K75" s="9">
        <f>IF($F75="s-curve",$D75+($E75-$D75)*$I$2/(1+EXP($I$3*(COUNT($I$7:K$7)+$I$4))),TREND($D75:$E75,$D$7:$E$7,K$7))</f>
        <v>0</v>
      </c>
      <c r="L75" s="9">
        <f>IF($F75="s-curve",$D75+($E75-$D75)*$I$2/(1+EXP($I$3*(COUNT($I$7:L$7)+$I$4))),TREND($D75:$E75,$D$7:$E$7,L$7))</f>
        <v>0</v>
      </c>
      <c r="M75" s="9">
        <f>IF($F75="s-curve",$D75+($E75-$D75)*$I$2/(1+EXP($I$3*(COUNT($I$7:M$7)+$I$4))),TREND($D75:$E75,$D$7:$E$7,M$7))</f>
        <v>0</v>
      </c>
      <c r="N75" s="9">
        <f>IF($F75="s-curve",$D75+($E75-$D75)*$I$2/(1+EXP($I$3*(COUNT($I$7:N$7)+$I$4))),TREND($D75:$E75,$D$7:$E$7,N$7))</f>
        <v>0</v>
      </c>
      <c r="O75" s="9">
        <f>IF($F75="s-curve",$D75+($E75-$D75)*$I$2/(1+EXP($I$3*(COUNT($I$7:O$7)+$I$4))),TREND($D75:$E75,$D$7:$E$7,O$7))</f>
        <v>0</v>
      </c>
      <c r="P75" s="9">
        <f>IF($F75="s-curve",$D75+($E75-$D75)*$I$2/(1+EXP($I$3*(COUNT($I$7:P$7)+$I$4))),TREND($D75:$E75,$D$7:$E$7,P$7))</f>
        <v>0</v>
      </c>
      <c r="Q75" s="9">
        <f>IF($F75="s-curve",$D75+($E75-$D75)*$I$2/(1+EXP($I$3*(COUNT($I$7:Q$7)+$I$4))),TREND($D75:$E75,$D$7:$E$7,Q$7))</f>
        <v>0</v>
      </c>
      <c r="R75" s="9">
        <f>IF($F75="s-curve",$D75+($E75-$D75)*$I$2/(1+EXP($I$3*(COUNT($I$7:R$7)+$I$4))),TREND($D75:$E75,$D$7:$E$7,R$7))</f>
        <v>0</v>
      </c>
      <c r="S75" s="9">
        <f>IF($F75="s-curve",$D75+($E75-$D75)*$I$2/(1+EXP($I$3*(COUNT($I$7:S$7)+$I$4))),TREND($D75:$E75,$D$7:$E$7,S$7))</f>
        <v>0</v>
      </c>
      <c r="T75" s="9">
        <f>IF($F75="s-curve",$D75+($E75-$D75)*$I$2/(1+EXP($I$3*(COUNT($I$7:T$7)+$I$4))),TREND($D75:$E75,$D$7:$E$7,T$7))</f>
        <v>0</v>
      </c>
      <c r="U75" s="9">
        <f>IF($F75="s-curve",$D75+($E75-$D75)*$I$2/(1+EXP($I$3*(COUNT($I$7:U$7)+$I$4))),TREND($D75:$E75,$D$7:$E$7,U$7))</f>
        <v>0</v>
      </c>
      <c r="V75" s="9">
        <f>IF($F75="s-curve",$D75+($E75-$D75)*$I$2/(1+EXP($I$3*(COUNT($I$7:V$7)+$I$4))),TREND($D75:$E75,$D$7:$E$7,V$7))</f>
        <v>0</v>
      </c>
      <c r="W75" s="9">
        <f>IF($F75="s-curve",$D75+($E75-$D75)*$I$2/(1+EXP($I$3*(COUNT($I$7:W$7)+$I$4))),TREND($D75:$E75,$D$7:$E$7,W$7))</f>
        <v>0</v>
      </c>
      <c r="X75" s="9">
        <f>IF($F75="s-curve",$D75+($E75-$D75)*$I$2/(1+EXP($I$3*(COUNT($I$7:X$7)+$I$4))),TREND($D75:$E75,$D$7:$E$7,X$7))</f>
        <v>0</v>
      </c>
      <c r="Y75" s="9">
        <f>IF($F75="s-curve",$D75+($E75-$D75)*$I$2/(1+EXP($I$3*(COUNT($I$7:Y$7)+$I$4))),TREND($D75:$E75,$D$7:$E$7,Y$7))</f>
        <v>0</v>
      </c>
      <c r="Z75" s="9">
        <f>IF($F75="s-curve",$D75+($E75-$D75)*$I$2/(1+EXP($I$3*(COUNT($I$7:Z$7)+$I$4))),TREND($D75:$E75,$D$7:$E$7,Z$7))</f>
        <v>0</v>
      </c>
      <c r="AA75" s="9">
        <f>IF($F75="s-curve",$D75+($E75-$D75)*$I$2/(1+EXP($I$3*(COUNT($I$7:AA$7)+$I$4))),TREND($D75:$E75,$D$7:$E$7,AA$7))</f>
        <v>0</v>
      </c>
      <c r="AB75" s="9">
        <f>IF($F75="s-curve",$D75+($E75-$D75)*$I$2/(1+EXP($I$3*(COUNT($I$7:AB$7)+$I$4))),TREND($D75:$E75,$D$7:$E$7,AB$7))</f>
        <v>0</v>
      </c>
      <c r="AC75" s="9">
        <f>IF($F75="s-curve",$D75+($E75-$D75)*$I$2/(1+EXP($I$3*(COUNT($I$7:AC$7)+$I$4))),TREND($D75:$E75,$D$7:$E$7,AC$7))</f>
        <v>0</v>
      </c>
      <c r="AD75" s="9">
        <f>IF($F75="s-curve",$D75+($E75-$D75)*$I$2/(1+EXP($I$3*(COUNT($I$7:AD$7)+$I$4))),TREND($D75:$E75,$D$7:$E$7,AD$7))</f>
        <v>0</v>
      </c>
      <c r="AE75" s="9">
        <f>IF($F75="s-curve",$D75+($E75-$D75)*$I$2/(1+EXP($I$3*(COUNT($I$7:AE$7)+$I$4))),TREND($D75:$E75,$D$7:$E$7,AE$7))</f>
        <v>0</v>
      </c>
      <c r="AF75" s="9">
        <f>IF($F75="s-curve",$D75+($E75-$D75)*$I$2/(1+EXP($I$3*(COUNT($I$7:AF$7)+$I$4))),TREND($D75:$E75,$D$7:$E$7,AF$7))</f>
        <v>0</v>
      </c>
      <c r="AG75" s="9">
        <f>IF($F75="s-curve",$D75+($E75-$D75)*$I$2/(1+EXP($I$3*(COUNT($I$7:AG$7)+$I$4))),TREND($D75:$E75,$D$7:$E$7,AG$7))</f>
        <v>0</v>
      </c>
      <c r="AH75" s="9">
        <f>IF($F75="s-curve",$D75+($E75-$D75)*$I$2/(1+EXP($I$3*(COUNT($I$7:AH$7)+$I$4))),TREND($D75:$E75,$D$7:$E$7,AH$7))</f>
        <v>0</v>
      </c>
      <c r="AI75" s="9">
        <f>IF($F75="s-curve",$D75+($E75-$D75)*$I$2/(1+EXP($I$3*(COUNT($I$7:AI$7)+$I$4))),TREND($D75:$E75,$D$7:$E$7,AI$7))</f>
        <v>0</v>
      </c>
      <c r="AJ75" s="9">
        <f>IF($F75="s-curve",$D75+($E75-$D75)*$I$2/(1+EXP($I$3*(COUNT($I$7:AJ$7)+$I$4))),TREND($D75:$E75,$D$7:$E$7,AJ$7))</f>
        <v>0</v>
      </c>
      <c r="AK75" s="9">
        <f>IF($F75="s-curve",$D75+($E75-$D75)*$I$2/(1+EXP($I$3*(COUNT($I$7:AK$7)+$I$4))),TREND($D75:$E75,$D$7:$E$7,AK$7))</f>
        <v>0</v>
      </c>
      <c r="AL75" s="9">
        <f>IF($F75="s-curve",$D75+($E75-$D75)*$I$2/(1+EXP($I$3*(COUNT($I$7:AL$7)+$I$4))),TREND($D75:$E75,$D$7:$E$7,AL$7))</f>
        <v>0</v>
      </c>
      <c r="AM75" s="9">
        <f>IF($F75="s-curve",$D75+($E75-$D75)*$I$2/(1+EXP($I$3*(COUNT($I$7:AM$7)+$I$4))),TREND($D75:$E75,$D$7:$E$7,AM$7))</f>
        <v>0</v>
      </c>
      <c r="AN75" s="9">
        <f>IF($F75="s-curve",$D75+($E75-$D75)*$I$2/(1+EXP($I$3*(COUNT($I$7:AN$7)+$I$4))),TREND($D75:$E75,$D$7:$E$7,AN$7))</f>
        <v>0</v>
      </c>
      <c r="AO75" s="9">
        <f>IF($F75="s-curve",$D75+($E75-$D75)*$I$2/(1+EXP($I$3*(COUNT($I$7:AO$7)+$I$4))),TREND($D75:$E75,$D$7:$E$7,AO$7))</f>
        <v>0</v>
      </c>
      <c r="AP75" s="9">
        <f>IF($F75="s-curve",$D75+($E75-$D75)*$I$2/(1+EXP($I$3*(COUNT($I$7:AP$7)+$I$4))),TREND($D75:$E75,$D$7:$E$7,AP$7))</f>
        <v>0</v>
      </c>
    </row>
    <row r="76" spans="1:42" x14ac:dyDescent="0.25">
      <c r="C76" s="9" t="s">
        <v>74</v>
      </c>
      <c r="D76" s="9">
        <v>0</v>
      </c>
      <c r="E76" s="9">
        <v>0</v>
      </c>
      <c r="F76" s="4" t="str">
        <f t="shared" ref="F76:F77" si="11">IF(D76=E76,"n/a",IF(OR(C76="battery electric vehicle",C76="natural gas vehicle",C76="plugin hybrid vehicle",C76="hydrogen vehicle"),"s-curve","linear"))</f>
        <v>n/a</v>
      </c>
      <c r="H76" s="22"/>
      <c r="I76" s="21">
        <f t="shared" si="5"/>
        <v>0</v>
      </c>
      <c r="J76" s="9">
        <f>IF($F76="s-curve",$D76+($E76-$D76)*$I$2/(1+EXP($I$3*(COUNT($I$7:J$7)+$I$4))),TREND($D76:$E76,$D$7:$E$7,J$7))</f>
        <v>0</v>
      </c>
      <c r="K76" s="9">
        <f>IF($F76="s-curve",$D76+($E76-$D76)*$I$2/(1+EXP($I$3*(COUNT($I$7:K$7)+$I$4))),TREND($D76:$E76,$D$7:$E$7,K$7))</f>
        <v>0</v>
      </c>
      <c r="L76" s="9">
        <f>IF($F76="s-curve",$D76+($E76-$D76)*$I$2/(1+EXP($I$3*(COUNT($I$7:L$7)+$I$4))),TREND($D76:$E76,$D$7:$E$7,L$7))</f>
        <v>0</v>
      </c>
      <c r="M76" s="9">
        <f>IF($F76="s-curve",$D76+($E76-$D76)*$I$2/(1+EXP($I$3*(COUNT($I$7:M$7)+$I$4))),TREND($D76:$E76,$D$7:$E$7,M$7))</f>
        <v>0</v>
      </c>
      <c r="N76" s="9">
        <f>IF($F76="s-curve",$D76+($E76-$D76)*$I$2/(1+EXP($I$3*(COUNT($I$7:N$7)+$I$4))),TREND($D76:$E76,$D$7:$E$7,N$7))</f>
        <v>0</v>
      </c>
      <c r="O76" s="9">
        <f>IF($F76="s-curve",$D76+($E76-$D76)*$I$2/(1+EXP($I$3*(COUNT($I$7:O$7)+$I$4))),TREND($D76:$E76,$D$7:$E$7,O$7))</f>
        <v>0</v>
      </c>
      <c r="P76" s="9">
        <f>IF($F76="s-curve",$D76+($E76-$D76)*$I$2/(1+EXP($I$3*(COUNT($I$7:P$7)+$I$4))),TREND($D76:$E76,$D$7:$E$7,P$7))</f>
        <v>0</v>
      </c>
      <c r="Q76" s="9">
        <f>IF($F76="s-curve",$D76+($E76-$D76)*$I$2/(1+EXP($I$3*(COUNT($I$7:Q$7)+$I$4))),TREND($D76:$E76,$D$7:$E$7,Q$7))</f>
        <v>0</v>
      </c>
      <c r="R76" s="9">
        <f>IF($F76="s-curve",$D76+($E76-$D76)*$I$2/(1+EXP($I$3*(COUNT($I$7:R$7)+$I$4))),TREND($D76:$E76,$D$7:$E$7,R$7))</f>
        <v>0</v>
      </c>
      <c r="S76" s="9">
        <f>IF($F76="s-curve",$D76+($E76-$D76)*$I$2/(1+EXP($I$3*(COUNT($I$7:S$7)+$I$4))),TREND($D76:$E76,$D$7:$E$7,S$7))</f>
        <v>0</v>
      </c>
      <c r="T76" s="9">
        <f>IF($F76="s-curve",$D76+($E76-$D76)*$I$2/(1+EXP($I$3*(COUNT($I$7:T$7)+$I$4))),TREND($D76:$E76,$D$7:$E$7,T$7))</f>
        <v>0</v>
      </c>
      <c r="U76" s="9">
        <f>IF($F76="s-curve",$D76+($E76-$D76)*$I$2/(1+EXP($I$3*(COUNT($I$7:U$7)+$I$4))),TREND($D76:$E76,$D$7:$E$7,U$7))</f>
        <v>0</v>
      </c>
      <c r="V76" s="9">
        <f>IF($F76="s-curve",$D76+($E76-$D76)*$I$2/(1+EXP($I$3*(COUNT($I$7:V$7)+$I$4))),TREND($D76:$E76,$D$7:$E$7,V$7))</f>
        <v>0</v>
      </c>
      <c r="W76" s="9">
        <f>IF($F76="s-curve",$D76+($E76-$D76)*$I$2/(1+EXP($I$3*(COUNT($I$7:W$7)+$I$4))),TREND($D76:$E76,$D$7:$E$7,W$7))</f>
        <v>0</v>
      </c>
      <c r="X76" s="9">
        <f>IF($F76="s-curve",$D76+($E76-$D76)*$I$2/(1+EXP($I$3*(COUNT($I$7:X$7)+$I$4))),TREND($D76:$E76,$D$7:$E$7,X$7))</f>
        <v>0</v>
      </c>
      <c r="Y76" s="9">
        <f>IF($F76="s-curve",$D76+($E76-$D76)*$I$2/(1+EXP($I$3*(COUNT($I$7:Y$7)+$I$4))),TREND($D76:$E76,$D$7:$E$7,Y$7))</f>
        <v>0</v>
      </c>
      <c r="Z76" s="9">
        <f>IF($F76="s-curve",$D76+($E76-$D76)*$I$2/(1+EXP($I$3*(COUNT($I$7:Z$7)+$I$4))),TREND($D76:$E76,$D$7:$E$7,Z$7))</f>
        <v>0</v>
      </c>
      <c r="AA76" s="9">
        <f>IF($F76="s-curve",$D76+($E76-$D76)*$I$2/(1+EXP($I$3*(COUNT($I$7:AA$7)+$I$4))),TREND($D76:$E76,$D$7:$E$7,AA$7))</f>
        <v>0</v>
      </c>
      <c r="AB76" s="9">
        <f>IF($F76="s-curve",$D76+($E76-$D76)*$I$2/(1+EXP($I$3*(COUNT($I$7:AB$7)+$I$4))),TREND($D76:$E76,$D$7:$E$7,AB$7))</f>
        <v>0</v>
      </c>
      <c r="AC76" s="9">
        <f>IF($F76="s-curve",$D76+($E76-$D76)*$I$2/(1+EXP($I$3*(COUNT($I$7:AC$7)+$I$4))),TREND($D76:$E76,$D$7:$E$7,AC$7))</f>
        <v>0</v>
      </c>
      <c r="AD76" s="9">
        <f>IF($F76="s-curve",$D76+($E76-$D76)*$I$2/(1+EXP($I$3*(COUNT($I$7:AD$7)+$I$4))),TREND($D76:$E76,$D$7:$E$7,AD$7))</f>
        <v>0</v>
      </c>
      <c r="AE76" s="9">
        <f>IF($F76="s-curve",$D76+($E76-$D76)*$I$2/(1+EXP($I$3*(COUNT($I$7:AE$7)+$I$4))),TREND($D76:$E76,$D$7:$E$7,AE$7))</f>
        <v>0</v>
      </c>
      <c r="AF76" s="9">
        <f>IF($F76="s-curve",$D76+($E76-$D76)*$I$2/(1+EXP($I$3*(COUNT($I$7:AF$7)+$I$4))),TREND($D76:$E76,$D$7:$E$7,AF$7))</f>
        <v>0</v>
      </c>
      <c r="AG76" s="9">
        <f>IF($F76="s-curve",$D76+($E76-$D76)*$I$2/(1+EXP($I$3*(COUNT($I$7:AG$7)+$I$4))),TREND($D76:$E76,$D$7:$E$7,AG$7))</f>
        <v>0</v>
      </c>
      <c r="AH76" s="9">
        <f>IF($F76="s-curve",$D76+($E76-$D76)*$I$2/(1+EXP($I$3*(COUNT($I$7:AH$7)+$I$4))),TREND($D76:$E76,$D$7:$E$7,AH$7))</f>
        <v>0</v>
      </c>
      <c r="AI76" s="9">
        <f>IF($F76="s-curve",$D76+($E76-$D76)*$I$2/(1+EXP($I$3*(COUNT($I$7:AI$7)+$I$4))),TREND($D76:$E76,$D$7:$E$7,AI$7))</f>
        <v>0</v>
      </c>
      <c r="AJ76" s="9">
        <f>IF($F76="s-curve",$D76+($E76-$D76)*$I$2/(1+EXP($I$3*(COUNT($I$7:AJ$7)+$I$4))),TREND($D76:$E76,$D$7:$E$7,AJ$7))</f>
        <v>0</v>
      </c>
      <c r="AK76" s="9">
        <f>IF($F76="s-curve",$D76+($E76-$D76)*$I$2/(1+EXP($I$3*(COUNT($I$7:AK$7)+$I$4))),TREND($D76:$E76,$D$7:$E$7,AK$7))</f>
        <v>0</v>
      </c>
      <c r="AL76" s="9">
        <f>IF($F76="s-curve",$D76+($E76-$D76)*$I$2/(1+EXP($I$3*(COUNT($I$7:AL$7)+$I$4))),TREND($D76:$E76,$D$7:$E$7,AL$7))</f>
        <v>0</v>
      </c>
      <c r="AM76" s="9">
        <f>IF($F76="s-curve",$D76+($E76-$D76)*$I$2/(1+EXP($I$3*(COUNT($I$7:AM$7)+$I$4))),TREND($D76:$E76,$D$7:$E$7,AM$7))</f>
        <v>0</v>
      </c>
      <c r="AN76" s="9">
        <f>IF($F76="s-curve",$D76+($E76-$D76)*$I$2/(1+EXP($I$3*(COUNT($I$7:AN$7)+$I$4))),TREND($D76:$E76,$D$7:$E$7,AN$7))</f>
        <v>0</v>
      </c>
      <c r="AO76" s="9">
        <f>IF($F76="s-curve",$D76+($E76-$D76)*$I$2/(1+EXP($I$3*(COUNT($I$7:AO$7)+$I$4))),TREND($D76:$E76,$D$7:$E$7,AO$7))</f>
        <v>0</v>
      </c>
      <c r="AP76" s="9">
        <f>IF($F76="s-curve",$D76+($E76-$D76)*$I$2/(1+EXP($I$3*(COUNT($I$7:AP$7)+$I$4))),TREND($D76:$E76,$D$7:$E$7,AP$7))</f>
        <v>0</v>
      </c>
    </row>
    <row r="77" spans="1:42" ht="15.75" thickBot="1" x14ac:dyDescent="0.3">
      <c r="A77" s="24"/>
      <c r="B77" s="24"/>
      <c r="C77" s="24" t="s">
        <v>75</v>
      </c>
      <c r="D77" s="24">
        <v>0</v>
      </c>
      <c r="E77" s="24">
        <v>0</v>
      </c>
      <c r="F77" s="5" t="str">
        <f t="shared" si="11"/>
        <v>n/a</v>
      </c>
      <c r="H77" s="22"/>
      <c r="I77" s="21">
        <f t="shared" si="5"/>
        <v>0</v>
      </c>
      <c r="J77" s="9">
        <f>IF($F77="s-curve",$D77+($E77-$D77)*$I$2/(1+EXP($I$3*(COUNT($I$7:J$7)+$I$4))),TREND($D77:$E77,$D$7:$E$7,J$7))</f>
        <v>0</v>
      </c>
      <c r="K77" s="9">
        <f>IF($F77="s-curve",$D77+($E77-$D77)*$I$2/(1+EXP($I$3*(COUNT($I$7:K$7)+$I$4))),TREND($D77:$E77,$D$7:$E$7,K$7))</f>
        <v>0</v>
      </c>
      <c r="L77" s="9">
        <f>IF($F77="s-curve",$D77+($E77-$D77)*$I$2/(1+EXP($I$3*(COUNT($I$7:L$7)+$I$4))),TREND($D77:$E77,$D$7:$E$7,L$7))</f>
        <v>0</v>
      </c>
      <c r="M77" s="9">
        <f>IF($F77="s-curve",$D77+($E77-$D77)*$I$2/(1+EXP($I$3*(COUNT($I$7:M$7)+$I$4))),TREND($D77:$E77,$D$7:$E$7,M$7))</f>
        <v>0</v>
      </c>
      <c r="N77" s="9">
        <f>IF($F77="s-curve",$D77+($E77-$D77)*$I$2/(1+EXP($I$3*(COUNT($I$7:N$7)+$I$4))),TREND($D77:$E77,$D$7:$E$7,N$7))</f>
        <v>0</v>
      </c>
      <c r="O77" s="9">
        <f>IF($F77="s-curve",$D77+($E77-$D77)*$I$2/(1+EXP($I$3*(COUNT($I$7:O$7)+$I$4))),TREND($D77:$E77,$D$7:$E$7,O$7))</f>
        <v>0</v>
      </c>
      <c r="P77" s="9">
        <f>IF($F77="s-curve",$D77+($E77-$D77)*$I$2/(1+EXP($I$3*(COUNT($I$7:P$7)+$I$4))),TREND($D77:$E77,$D$7:$E$7,P$7))</f>
        <v>0</v>
      </c>
      <c r="Q77" s="9">
        <f>IF($F77="s-curve",$D77+($E77-$D77)*$I$2/(1+EXP($I$3*(COUNT($I$7:Q$7)+$I$4))),TREND($D77:$E77,$D$7:$E$7,Q$7))</f>
        <v>0</v>
      </c>
      <c r="R77" s="9">
        <f>IF($F77="s-curve",$D77+($E77-$D77)*$I$2/(1+EXP($I$3*(COUNT($I$7:R$7)+$I$4))),TREND($D77:$E77,$D$7:$E$7,R$7))</f>
        <v>0</v>
      </c>
      <c r="S77" s="9">
        <f>IF($F77="s-curve",$D77+($E77-$D77)*$I$2/(1+EXP($I$3*(COUNT($I$7:S$7)+$I$4))),TREND($D77:$E77,$D$7:$E$7,S$7))</f>
        <v>0</v>
      </c>
      <c r="T77" s="9">
        <f>IF($F77="s-curve",$D77+($E77-$D77)*$I$2/(1+EXP($I$3*(COUNT($I$7:T$7)+$I$4))),TREND($D77:$E77,$D$7:$E$7,T$7))</f>
        <v>0</v>
      </c>
      <c r="U77" s="9">
        <f>IF($F77="s-curve",$D77+($E77-$D77)*$I$2/(1+EXP($I$3*(COUNT($I$7:U$7)+$I$4))),TREND($D77:$E77,$D$7:$E$7,U$7))</f>
        <v>0</v>
      </c>
      <c r="V77" s="9">
        <f>IF($F77="s-curve",$D77+($E77-$D77)*$I$2/(1+EXP($I$3*(COUNT($I$7:V$7)+$I$4))),TREND($D77:$E77,$D$7:$E$7,V$7))</f>
        <v>0</v>
      </c>
      <c r="W77" s="9">
        <f>IF($F77="s-curve",$D77+($E77-$D77)*$I$2/(1+EXP($I$3*(COUNT($I$7:W$7)+$I$4))),TREND($D77:$E77,$D$7:$E$7,W$7))</f>
        <v>0</v>
      </c>
      <c r="X77" s="9">
        <f>IF($F77="s-curve",$D77+($E77-$D77)*$I$2/(1+EXP($I$3*(COUNT($I$7:X$7)+$I$4))),TREND($D77:$E77,$D$7:$E$7,X$7))</f>
        <v>0</v>
      </c>
      <c r="Y77" s="9">
        <f>IF($F77="s-curve",$D77+($E77-$D77)*$I$2/(1+EXP($I$3*(COUNT($I$7:Y$7)+$I$4))),TREND($D77:$E77,$D$7:$E$7,Y$7))</f>
        <v>0</v>
      </c>
      <c r="Z77" s="9">
        <f>IF($F77="s-curve",$D77+($E77-$D77)*$I$2/(1+EXP($I$3*(COUNT($I$7:Z$7)+$I$4))),TREND($D77:$E77,$D$7:$E$7,Z$7))</f>
        <v>0</v>
      </c>
      <c r="AA77" s="9">
        <f>IF($F77="s-curve",$D77+($E77-$D77)*$I$2/(1+EXP($I$3*(COUNT($I$7:AA$7)+$I$4))),TREND($D77:$E77,$D$7:$E$7,AA$7))</f>
        <v>0</v>
      </c>
      <c r="AB77" s="9">
        <f>IF($F77="s-curve",$D77+($E77-$D77)*$I$2/(1+EXP($I$3*(COUNT($I$7:AB$7)+$I$4))),TREND($D77:$E77,$D$7:$E$7,AB$7))</f>
        <v>0</v>
      </c>
      <c r="AC77" s="9">
        <f>IF($F77="s-curve",$D77+($E77-$D77)*$I$2/(1+EXP($I$3*(COUNT($I$7:AC$7)+$I$4))),TREND($D77:$E77,$D$7:$E$7,AC$7))</f>
        <v>0</v>
      </c>
      <c r="AD77" s="9">
        <f>IF($F77="s-curve",$D77+($E77-$D77)*$I$2/(1+EXP($I$3*(COUNT($I$7:AD$7)+$I$4))),TREND($D77:$E77,$D$7:$E$7,AD$7))</f>
        <v>0</v>
      </c>
      <c r="AE77" s="9">
        <f>IF($F77="s-curve",$D77+($E77-$D77)*$I$2/(1+EXP($I$3*(COUNT($I$7:AE$7)+$I$4))),TREND($D77:$E77,$D$7:$E$7,AE$7))</f>
        <v>0</v>
      </c>
      <c r="AF77" s="9">
        <f>IF($F77="s-curve",$D77+($E77-$D77)*$I$2/(1+EXP($I$3*(COUNT($I$7:AF$7)+$I$4))),TREND($D77:$E77,$D$7:$E$7,AF$7))</f>
        <v>0</v>
      </c>
      <c r="AG77" s="9">
        <f>IF($F77="s-curve",$D77+($E77-$D77)*$I$2/(1+EXP($I$3*(COUNT($I$7:AG$7)+$I$4))),TREND($D77:$E77,$D$7:$E$7,AG$7))</f>
        <v>0</v>
      </c>
      <c r="AH77" s="9">
        <f>IF($F77="s-curve",$D77+($E77-$D77)*$I$2/(1+EXP($I$3*(COUNT($I$7:AH$7)+$I$4))),TREND($D77:$E77,$D$7:$E$7,AH$7))</f>
        <v>0</v>
      </c>
      <c r="AI77" s="9">
        <f>IF($F77="s-curve",$D77+($E77-$D77)*$I$2/(1+EXP($I$3*(COUNT($I$7:AI$7)+$I$4))),TREND($D77:$E77,$D$7:$E$7,AI$7))</f>
        <v>0</v>
      </c>
      <c r="AJ77" s="9">
        <f>IF($F77="s-curve",$D77+($E77-$D77)*$I$2/(1+EXP($I$3*(COUNT($I$7:AJ$7)+$I$4))),TREND($D77:$E77,$D$7:$E$7,AJ$7))</f>
        <v>0</v>
      </c>
      <c r="AK77" s="9">
        <f>IF($F77="s-curve",$D77+($E77-$D77)*$I$2/(1+EXP($I$3*(COUNT($I$7:AK$7)+$I$4))),TREND($D77:$E77,$D$7:$E$7,AK$7))</f>
        <v>0</v>
      </c>
      <c r="AL77" s="9">
        <f>IF($F77="s-curve",$D77+($E77-$D77)*$I$2/(1+EXP($I$3*(COUNT($I$7:AL$7)+$I$4))),TREND($D77:$E77,$D$7:$E$7,AL$7))</f>
        <v>0</v>
      </c>
      <c r="AM77" s="9">
        <f>IF($F77="s-curve",$D77+($E77-$D77)*$I$2/(1+EXP($I$3*(COUNT($I$7:AM$7)+$I$4))),TREND($D77:$E77,$D$7:$E$7,AM$7))</f>
        <v>0</v>
      </c>
      <c r="AN77" s="9">
        <f>IF($F77="s-curve",$D77+($E77-$D77)*$I$2/(1+EXP($I$3*(COUNT($I$7:AN$7)+$I$4))),TREND($D77:$E77,$D$7:$E$7,AN$7))</f>
        <v>0</v>
      </c>
      <c r="AO77" s="9">
        <f>IF($F77="s-curve",$D77+($E77-$D77)*$I$2/(1+EXP($I$3*(COUNT($I$7:AO$7)+$I$4))),TREND($D77:$E77,$D$7:$E$7,AO$7))</f>
        <v>0</v>
      </c>
      <c r="AP77" s="9">
        <f>IF($F77="s-curve",$D77+($E77-$D77)*$I$2/(1+EXP($I$3*(COUNT($I$7:AP$7)+$I$4))),TREND($D77:$E77,$D$7:$E$7,AP$7))</f>
        <v>0</v>
      </c>
    </row>
    <row r="78" spans="1:42" x14ac:dyDescent="0.25">
      <c r="A78" s="9" t="s">
        <v>18</v>
      </c>
      <c r="B78" s="9" t="s">
        <v>20</v>
      </c>
      <c r="C78" s="9" t="s">
        <v>2</v>
      </c>
      <c r="D78" s="21">
        <f>TRA_StockTot!S40/TRA_StockTot!S32</f>
        <v>2.5885607447617656E-2</v>
      </c>
      <c r="E78" s="25">
        <v>1</v>
      </c>
      <c r="F78" s="4" t="str">
        <f t="shared" si="1"/>
        <v>s-curve</v>
      </c>
      <c r="H78" s="22"/>
      <c r="I78" s="21">
        <f t="shared" ref="I78:I91" si="12">D78</f>
        <v>2.5885607447617656E-2</v>
      </c>
      <c r="J78" s="9">
        <f>IF($F78="s-curve",$D78+($E78-$D78)*$I$2/(1+EXP($I$3*(COUNT($I$7:J$7)+$I$4))),TREND($D78:$E78,$D$7:$E$7,J$7))</f>
        <v>3.6588146394225807E-2</v>
      </c>
      <c r="K78" s="9">
        <f>IF($F78="s-curve",$D78+($E78-$D78)*$I$2/(1+EXP($I$3*(COUNT($I$7:K$7)+$I$4))),TREND($D78:$E78,$D$7:$E$7,K$7))</f>
        <v>4.0277204356059984E-2</v>
      </c>
      <c r="L78" s="9">
        <f>IF($F78="s-curve",$D78+($E78-$D78)*$I$2/(1+EXP($I$3*(COUNT($I$7:L$7)+$I$4))),TREND($D78:$E78,$D$7:$E$7,L$7))</f>
        <v>4.5212334815822118E-2</v>
      </c>
      <c r="M78" s="9">
        <f>IF($F78="s-curve",$D78+($E78-$D78)*$I$2/(1+EXP($I$3*(COUNT($I$7:M$7)+$I$4))),TREND($D78:$E78,$D$7:$E$7,M$7))</f>
        <v>5.1794121689465962E-2</v>
      </c>
      <c r="N78" s="9">
        <f>IF($F78="s-curve",$D78+($E78-$D78)*$I$2/(1+EXP($I$3*(COUNT($I$7:N$7)+$I$4))),TREND($D78:$E78,$D$7:$E$7,N$7))</f>
        <v>6.0536014878297462E-2</v>
      </c>
      <c r="O78" s="9">
        <f>IF($F78="s-curve",$D78+($E78-$D78)*$I$2/(1+EXP($I$3*(COUNT($I$7:O$7)+$I$4))),TREND($D78:$E78,$D$7:$E$7,O$7))</f>
        <v>7.2083833089249441E-2</v>
      </c>
      <c r="P78" s="9">
        <f>IF($F78="s-curve",$D78+($E78-$D78)*$I$2/(1+EXP($I$3*(COUNT($I$7:P$7)+$I$4))),TREND($D78:$E78,$D$7:$E$7,P$7))</f>
        <v>8.7228859930063685E-2</v>
      </c>
      <c r="Q78" s="9">
        <f>IF($F78="s-curve",$D78+($E78-$D78)*$I$2/(1+EXP($I$3*(COUNT($I$7:Q$7)+$I$4))),TREND($D78:$E78,$D$7:$E$7,Q$7))</f>
        <v>0.10690532816973851</v>
      </c>
      <c r="R78" s="9">
        <f>IF($F78="s-curve",$D78+($E78-$D78)*$I$2/(1+EXP($I$3*(COUNT($I$7:R$7)+$I$4))),TREND($D78:$E78,$D$7:$E$7,R$7))</f>
        <v>0.13215839115597799</v>
      </c>
      <c r="S78" s="9">
        <f>IF($F78="s-curve",$D78+($E78-$D78)*$I$2/(1+EXP($I$3*(COUNT($I$7:S$7)+$I$4))),TREND($D78:$E78,$D$7:$E$7,S$7))</f>
        <v>0.1640647713660649</v>
      </c>
      <c r="T78" s="9">
        <f>IF($F78="s-curve",$D78+($E78-$D78)*$I$2/(1+EXP($I$3*(COUNT($I$7:T$7)+$I$4))),TREND($D78:$E78,$D$7:$E$7,T$7))</f>
        <v>0.20358893575629661</v>
      </c>
      <c r="U78" s="9">
        <f>IF($F78="s-curve",$D78+($E78-$D78)*$I$2/(1+EXP($I$3*(COUNT($I$7:U$7)+$I$4))),TREND($D78:$E78,$D$7:$E$7,U$7))</f>
        <v>0.25136894736040327</v>
      </c>
      <c r="V78" s="9">
        <f>IF($F78="s-curve",$D78+($E78-$D78)*$I$2/(1+EXP($I$3*(COUNT($I$7:V$7)+$I$4))),TREND($D78:$E78,$D$7:$E$7,V$7))</f>
        <v>0.30745385711502593</v>
      </c>
      <c r="W78" s="9">
        <f>IF($F78="s-curve",$D78+($E78-$D78)*$I$2/(1+EXP($I$3*(COUNT($I$7:W$7)+$I$4))),TREND($D78:$E78,$D$7:$E$7,W$7))</f>
        <v>0.37105689946324427</v>
      </c>
      <c r="X78" s="9">
        <f>IF($F78="s-curve",$D78+($E78-$D78)*$I$2/(1+EXP($I$3*(COUNT($I$7:X$7)+$I$4))),TREND($D78:$E78,$D$7:$E$7,X$7))</f>
        <v>0.44042727667974907</v>
      </c>
      <c r="Y78" s="9">
        <f>IF($F78="s-curve",$D78+($E78-$D78)*$I$2/(1+EXP($I$3*(COUNT($I$7:Y$7)+$I$4))),TREND($D78:$E78,$D$7:$E$7,Y$7))</f>
        <v>0.51294280372380885</v>
      </c>
      <c r="Z78" s="9">
        <f>IF($F78="s-curve",$D78+($E78-$D78)*$I$2/(1+EXP($I$3*(COUNT($I$7:Z$7)+$I$4))),TREND($D78:$E78,$D$7:$E$7,Z$7))</f>
        <v>0.58545833076786857</v>
      </c>
      <c r="AA78" s="9">
        <f>IF($F78="s-curve",$D78+($E78-$D78)*$I$2/(1+EXP($I$3*(COUNT($I$7:AA$7)+$I$4))),TREND($D78:$E78,$D$7:$E$7,AA$7))</f>
        <v>0.65482870798437331</v>
      </c>
      <c r="AB78" s="9">
        <f>IF($F78="s-curve",$D78+($E78-$D78)*$I$2/(1+EXP($I$3*(COUNT($I$7:AB$7)+$I$4))),TREND($D78:$E78,$D$7:$E$7,AB$7))</f>
        <v>0.71843175033259166</v>
      </c>
      <c r="AC78" s="9">
        <f>IF($F78="s-curve",$D78+($E78-$D78)*$I$2/(1+EXP($I$3*(COUNT($I$7:AC$7)+$I$4))),TREND($D78:$E78,$D$7:$E$7,AC$7))</f>
        <v>0.77451666008721431</v>
      </c>
      <c r="AD78" s="9">
        <f>IF($F78="s-curve",$D78+($E78-$D78)*$I$2/(1+EXP($I$3*(COUNT($I$7:AD$7)+$I$4))),TREND($D78:$E78,$D$7:$E$7,AD$7))</f>
        <v>0.82229667169132103</v>
      </c>
      <c r="AE78" s="9">
        <f>IF($F78="s-curve",$D78+($E78-$D78)*$I$2/(1+EXP($I$3*(COUNT($I$7:AE$7)+$I$4))),TREND($D78:$E78,$D$7:$E$7,AE$7))</f>
        <v>0.8618208360815528</v>
      </c>
      <c r="AF78" s="9">
        <f>IF($F78="s-curve",$D78+($E78-$D78)*$I$2/(1+EXP($I$3*(COUNT($I$7:AF$7)+$I$4))),TREND($D78:$E78,$D$7:$E$7,AF$7))</f>
        <v>0.89372721629163965</v>
      </c>
      <c r="AG78" s="9">
        <f>IF($F78="s-curve",$D78+($E78-$D78)*$I$2/(1+EXP($I$3*(COUNT($I$7:AG$7)+$I$4))),TREND($D78:$E78,$D$7:$E$7,AG$7))</f>
        <v>0.91898027927787918</v>
      </c>
      <c r="AH78" s="9">
        <f>IF($F78="s-curve",$D78+($E78-$D78)*$I$2/(1+EXP($I$3*(COUNT($I$7:AH$7)+$I$4))),TREND($D78:$E78,$D$7:$E$7,AH$7))</f>
        <v>0.93865674751755401</v>
      </c>
      <c r="AI78" s="9">
        <f>IF($F78="s-curve",$D78+($E78-$D78)*$I$2/(1+EXP($I$3*(COUNT($I$7:AI$7)+$I$4))),TREND($D78:$E78,$D$7:$E$7,AI$7))</f>
        <v>0.95380177435836833</v>
      </c>
      <c r="AJ78" s="9">
        <f>IF($F78="s-curve",$D78+($E78-$D78)*$I$2/(1+EXP($I$3*(COUNT($I$7:AJ$7)+$I$4))),TREND($D78:$E78,$D$7:$E$7,AJ$7))</f>
        <v>0.96534959256932018</v>
      </c>
      <c r="AK78" s="9">
        <f>IF($F78="s-curve",$D78+($E78-$D78)*$I$2/(1+EXP($I$3*(COUNT($I$7:AK$7)+$I$4))),TREND($D78:$E78,$D$7:$E$7,AK$7))</f>
        <v>0.97409148575815163</v>
      </c>
      <c r="AL78" s="9">
        <f>IF($F78="s-curve",$D78+($E78-$D78)*$I$2/(1+EXP($I$3*(COUNT($I$7:AL$7)+$I$4))),TREND($D78:$E78,$D$7:$E$7,AL$7))</f>
        <v>0.9806732726317956</v>
      </c>
      <c r="AM78" s="9">
        <f>IF($F78="s-curve",$D78+($E78-$D78)*$I$2/(1+EXP($I$3*(COUNT($I$7:AM$7)+$I$4))),TREND($D78:$E78,$D$7:$E$7,AM$7))</f>
        <v>0.98560840309155773</v>
      </c>
      <c r="AN78" s="9">
        <f>IF($F78="s-curve",$D78+($E78-$D78)*$I$2/(1+EXP($I$3*(COUNT($I$7:AN$7)+$I$4))),TREND($D78:$E78,$D$7:$E$7,AN$7))</f>
        <v>0.98929746105339189</v>
      </c>
      <c r="AO78" s="9">
        <f>IF($F78="s-curve",$D78+($E78-$D78)*$I$2/(1+EXP($I$3*(COUNT($I$7:AO$7)+$I$4))),TREND($D78:$E78,$D$7:$E$7,AO$7))</f>
        <v>0.99204872195947402</v>
      </c>
      <c r="AP78" s="9">
        <f>IF($F78="s-curve",$D78+($E78-$D78)*$I$2/(1+EXP($I$3*(COUNT($I$7:AP$7)+$I$4))),TREND($D78:$E78,$D$7:$E$7,AP$7))</f>
        <v>0.99409706015103738</v>
      </c>
    </row>
    <row r="79" spans="1:42" x14ac:dyDescent="0.25">
      <c r="C79" s="9" t="s">
        <v>3</v>
      </c>
      <c r="D79" s="9">
        <v>0</v>
      </c>
      <c r="E79" s="26">
        <v>0</v>
      </c>
      <c r="F79" s="4" t="str">
        <f t="shared" si="1"/>
        <v>n/a</v>
      </c>
      <c r="H79" s="22"/>
      <c r="I79" s="21">
        <f t="shared" si="12"/>
        <v>0</v>
      </c>
      <c r="J79" s="9">
        <f>IF($F79="s-curve",$D79+($E79-$D79)*$I$2/(1+EXP($I$3*(COUNT($I$7:J$7)+$I$4))),TREND($D79:$E79,$D$7:$E$7,J$7))</f>
        <v>0</v>
      </c>
      <c r="K79" s="9">
        <f>IF($F79="s-curve",$D79+($E79-$D79)*$I$2/(1+EXP($I$3*(COUNT($I$7:K$7)+$I$4))),TREND($D79:$E79,$D$7:$E$7,K$7))</f>
        <v>0</v>
      </c>
      <c r="L79" s="9">
        <f>IF($F79="s-curve",$D79+($E79-$D79)*$I$2/(1+EXP($I$3*(COUNT($I$7:L$7)+$I$4))),TREND($D79:$E79,$D$7:$E$7,L$7))</f>
        <v>0</v>
      </c>
      <c r="M79" s="9">
        <f>IF($F79="s-curve",$D79+($E79-$D79)*$I$2/(1+EXP($I$3*(COUNT($I$7:M$7)+$I$4))),TREND($D79:$E79,$D$7:$E$7,M$7))</f>
        <v>0</v>
      </c>
      <c r="N79" s="9">
        <f>IF($F79="s-curve",$D79+($E79-$D79)*$I$2/(1+EXP($I$3*(COUNT($I$7:N$7)+$I$4))),TREND($D79:$E79,$D$7:$E$7,N$7))</f>
        <v>0</v>
      </c>
      <c r="O79" s="9">
        <f>IF($F79="s-curve",$D79+($E79-$D79)*$I$2/(1+EXP($I$3*(COUNT($I$7:O$7)+$I$4))),TREND($D79:$E79,$D$7:$E$7,O$7))</f>
        <v>0</v>
      </c>
      <c r="P79" s="9">
        <f>IF($F79="s-curve",$D79+($E79-$D79)*$I$2/(1+EXP($I$3*(COUNT($I$7:P$7)+$I$4))),TREND($D79:$E79,$D$7:$E$7,P$7))</f>
        <v>0</v>
      </c>
      <c r="Q79" s="9">
        <f>IF($F79="s-curve",$D79+($E79-$D79)*$I$2/(1+EXP($I$3*(COUNT($I$7:Q$7)+$I$4))),TREND($D79:$E79,$D$7:$E$7,Q$7))</f>
        <v>0</v>
      </c>
      <c r="R79" s="9">
        <f>IF($F79="s-curve",$D79+($E79-$D79)*$I$2/(1+EXP($I$3*(COUNT($I$7:R$7)+$I$4))),TREND($D79:$E79,$D$7:$E$7,R$7))</f>
        <v>0</v>
      </c>
      <c r="S79" s="9">
        <f>IF($F79="s-curve",$D79+($E79-$D79)*$I$2/(1+EXP($I$3*(COUNT($I$7:S$7)+$I$4))),TREND($D79:$E79,$D$7:$E$7,S$7))</f>
        <v>0</v>
      </c>
      <c r="T79" s="9">
        <f>IF($F79="s-curve",$D79+($E79-$D79)*$I$2/(1+EXP($I$3*(COUNT($I$7:T$7)+$I$4))),TREND($D79:$E79,$D$7:$E$7,T$7))</f>
        <v>0</v>
      </c>
      <c r="U79" s="9">
        <f>IF($F79="s-curve",$D79+($E79-$D79)*$I$2/(1+EXP($I$3*(COUNT($I$7:U$7)+$I$4))),TREND($D79:$E79,$D$7:$E$7,U$7))</f>
        <v>0</v>
      </c>
      <c r="V79" s="9">
        <f>IF($F79="s-curve",$D79+($E79-$D79)*$I$2/(1+EXP($I$3*(COUNT($I$7:V$7)+$I$4))),TREND($D79:$E79,$D$7:$E$7,V$7))</f>
        <v>0</v>
      </c>
      <c r="W79" s="9">
        <f>IF($F79="s-curve",$D79+($E79-$D79)*$I$2/(1+EXP($I$3*(COUNT($I$7:W$7)+$I$4))),TREND($D79:$E79,$D$7:$E$7,W$7))</f>
        <v>0</v>
      </c>
      <c r="X79" s="9">
        <f>IF($F79="s-curve",$D79+($E79-$D79)*$I$2/(1+EXP($I$3*(COUNT($I$7:X$7)+$I$4))),TREND($D79:$E79,$D$7:$E$7,X$7))</f>
        <v>0</v>
      </c>
      <c r="Y79" s="9">
        <f>IF($F79="s-curve",$D79+($E79-$D79)*$I$2/(1+EXP($I$3*(COUNT($I$7:Y$7)+$I$4))),TREND($D79:$E79,$D$7:$E$7,Y$7))</f>
        <v>0</v>
      </c>
      <c r="Z79" s="9">
        <f>IF($F79="s-curve",$D79+($E79-$D79)*$I$2/(1+EXP($I$3*(COUNT($I$7:Z$7)+$I$4))),TREND($D79:$E79,$D$7:$E$7,Z$7))</f>
        <v>0</v>
      </c>
      <c r="AA79" s="9">
        <f>IF($F79="s-curve",$D79+($E79-$D79)*$I$2/(1+EXP($I$3*(COUNT($I$7:AA$7)+$I$4))),TREND($D79:$E79,$D$7:$E$7,AA$7))</f>
        <v>0</v>
      </c>
      <c r="AB79" s="9">
        <f>IF($F79="s-curve",$D79+($E79-$D79)*$I$2/(1+EXP($I$3*(COUNT($I$7:AB$7)+$I$4))),TREND($D79:$E79,$D$7:$E$7,AB$7))</f>
        <v>0</v>
      </c>
      <c r="AC79" s="9">
        <f>IF($F79="s-curve",$D79+($E79-$D79)*$I$2/(1+EXP($I$3*(COUNT($I$7:AC$7)+$I$4))),TREND($D79:$E79,$D$7:$E$7,AC$7))</f>
        <v>0</v>
      </c>
      <c r="AD79" s="9">
        <f>IF($F79="s-curve",$D79+($E79-$D79)*$I$2/(1+EXP($I$3*(COUNT($I$7:AD$7)+$I$4))),TREND($D79:$E79,$D$7:$E$7,AD$7))</f>
        <v>0</v>
      </c>
      <c r="AE79" s="9">
        <f>IF($F79="s-curve",$D79+($E79-$D79)*$I$2/(1+EXP($I$3*(COUNT($I$7:AE$7)+$I$4))),TREND($D79:$E79,$D$7:$E$7,AE$7))</f>
        <v>0</v>
      </c>
      <c r="AF79" s="9">
        <f>IF($F79="s-curve",$D79+($E79-$D79)*$I$2/(1+EXP($I$3*(COUNT($I$7:AF$7)+$I$4))),TREND($D79:$E79,$D$7:$E$7,AF$7))</f>
        <v>0</v>
      </c>
      <c r="AG79" s="9">
        <f>IF($F79="s-curve",$D79+($E79-$D79)*$I$2/(1+EXP($I$3*(COUNT($I$7:AG$7)+$I$4))),TREND($D79:$E79,$D$7:$E$7,AG$7))</f>
        <v>0</v>
      </c>
      <c r="AH79" s="9">
        <f>IF($F79="s-curve",$D79+($E79-$D79)*$I$2/(1+EXP($I$3*(COUNT($I$7:AH$7)+$I$4))),TREND($D79:$E79,$D$7:$E$7,AH$7))</f>
        <v>0</v>
      </c>
      <c r="AI79" s="9">
        <f>IF($F79="s-curve",$D79+($E79-$D79)*$I$2/(1+EXP($I$3*(COUNT($I$7:AI$7)+$I$4))),TREND($D79:$E79,$D$7:$E$7,AI$7))</f>
        <v>0</v>
      </c>
      <c r="AJ79" s="9">
        <f>IF($F79="s-curve",$D79+($E79-$D79)*$I$2/(1+EXP($I$3*(COUNT($I$7:AJ$7)+$I$4))),TREND($D79:$E79,$D$7:$E$7,AJ$7))</f>
        <v>0</v>
      </c>
      <c r="AK79" s="9">
        <f>IF($F79="s-curve",$D79+($E79-$D79)*$I$2/(1+EXP($I$3*(COUNT($I$7:AK$7)+$I$4))),TREND($D79:$E79,$D$7:$E$7,AK$7))</f>
        <v>0</v>
      </c>
      <c r="AL79" s="9">
        <f>IF($F79="s-curve",$D79+($E79-$D79)*$I$2/(1+EXP($I$3*(COUNT($I$7:AL$7)+$I$4))),TREND($D79:$E79,$D$7:$E$7,AL$7))</f>
        <v>0</v>
      </c>
      <c r="AM79" s="9">
        <f>IF($F79="s-curve",$D79+($E79-$D79)*$I$2/(1+EXP($I$3*(COUNT($I$7:AM$7)+$I$4))),TREND($D79:$E79,$D$7:$E$7,AM$7))</f>
        <v>0</v>
      </c>
      <c r="AN79" s="9">
        <f>IF($F79="s-curve",$D79+($E79-$D79)*$I$2/(1+EXP($I$3*(COUNT($I$7:AN$7)+$I$4))),TREND($D79:$E79,$D$7:$E$7,AN$7))</f>
        <v>0</v>
      </c>
      <c r="AO79" s="9">
        <f>IF($F79="s-curve",$D79+($E79-$D79)*$I$2/(1+EXP($I$3*(COUNT($I$7:AO$7)+$I$4))),TREND($D79:$E79,$D$7:$E$7,AO$7))</f>
        <v>0</v>
      </c>
      <c r="AP79" s="9">
        <f>IF($F79="s-curve",$D79+($E79-$D79)*$I$2/(1+EXP($I$3*(COUNT($I$7:AP$7)+$I$4))),TREND($D79:$E79,$D$7:$E$7,AP$7))</f>
        <v>0</v>
      </c>
    </row>
    <row r="80" spans="1:42" x14ac:dyDescent="0.25">
      <c r="C80" s="9" t="s">
        <v>4</v>
      </c>
      <c r="D80" s="9">
        <v>1</v>
      </c>
      <c r="E80" s="26">
        <v>1</v>
      </c>
      <c r="F80" s="4" t="str">
        <f t="shared" si="1"/>
        <v>n/a</v>
      </c>
      <c r="H80" s="22"/>
      <c r="I80" s="21">
        <f t="shared" si="12"/>
        <v>1</v>
      </c>
      <c r="J80" s="9">
        <f>IF($F80="s-curve",$D80+($E80-$D80)*$I$2/(1+EXP($I$3*(COUNT($I$7:J$7)+$I$4))),TREND($D80:$E80,$D$7:$E$7,J$7))</f>
        <v>1</v>
      </c>
      <c r="K80" s="9">
        <f>IF($F80="s-curve",$D80+($E80-$D80)*$I$2/(1+EXP($I$3*(COUNT($I$7:K$7)+$I$4))),TREND($D80:$E80,$D$7:$E$7,K$7))</f>
        <v>1</v>
      </c>
      <c r="L80" s="9">
        <f>IF($F80="s-curve",$D80+($E80-$D80)*$I$2/(1+EXP($I$3*(COUNT($I$7:L$7)+$I$4))),TREND($D80:$E80,$D$7:$E$7,L$7))</f>
        <v>1</v>
      </c>
      <c r="M80" s="9">
        <f>IF($F80="s-curve",$D80+($E80-$D80)*$I$2/(1+EXP($I$3*(COUNT($I$7:M$7)+$I$4))),TREND($D80:$E80,$D$7:$E$7,M$7))</f>
        <v>1</v>
      </c>
      <c r="N80" s="9">
        <f>IF($F80="s-curve",$D80+($E80-$D80)*$I$2/(1+EXP($I$3*(COUNT($I$7:N$7)+$I$4))),TREND($D80:$E80,$D$7:$E$7,N$7))</f>
        <v>1</v>
      </c>
      <c r="O80" s="9">
        <f>IF($F80="s-curve",$D80+($E80-$D80)*$I$2/(1+EXP($I$3*(COUNT($I$7:O$7)+$I$4))),TREND($D80:$E80,$D$7:$E$7,O$7))</f>
        <v>1</v>
      </c>
      <c r="P80" s="9">
        <f>IF($F80="s-curve",$D80+($E80-$D80)*$I$2/(1+EXP($I$3*(COUNT($I$7:P$7)+$I$4))),TREND($D80:$E80,$D$7:$E$7,P$7))</f>
        <v>1</v>
      </c>
      <c r="Q80" s="9">
        <f>IF($F80="s-curve",$D80+($E80-$D80)*$I$2/(1+EXP($I$3*(COUNT($I$7:Q$7)+$I$4))),TREND($D80:$E80,$D$7:$E$7,Q$7))</f>
        <v>1</v>
      </c>
      <c r="R80" s="9">
        <f>IF($F80="s-curve",$D80+($E80-$D80)*$I$2/(1+EXP($I$3*(COUNT($I$7:R$7)+$I$4))),TREND($D80:$E80,$D$7:$E$7,R$7))</f>
        <v>1</v>
      </c>
      <c r="S80" s="9">
        <f>IF($F80="s-curve",$D80+($E80-$D80)*$I$2/(1+EXP($I$3*(COUNT($I$7:S$7)+$I$4))),TREND($D80:$E80,$D$7:$E$7,S$7))</f>
        <v>1</v>
      </c>
      <c r="T80" s="9">
        <f>IF($F80="s-curve",$D80+($E80-$D80)*$I$2/(1+EXP($I$3*(COUNT($I$7:T$7)+$I$4))),TREND($D80:$E80,$D$7:$E$7,T$7))</f>
        <v>1</v>
      </c>
      <c r="U80" s="9">
        <f>IF($F80="s-curve",$D80+($E80-$D80)*$I$2/(1+EXP($I$3*(COUNT($I$7:U$7)+$I$4))),TREND($D80:$E80,$D$7:$E$7,U$7))</f>
        <v>1</v>
      </c>
      <c r="V80" s="9">
        <f>IF($F80="s-curve",$D80+($E80-$D80)*$I$2/(1+EXP($I$3*(COUNT($I$7:V$7)+$I$4))),TREND($D80:$E80,$D$7:$E$7,V$7))</f>
        <v>1</v>
      </c>
      <c r="W80" s="9">
        <f>IF($F80="s-curve",$D80+($E80-$D80)*$I$2/(1+EXP($I$3*(COUNT($I$7:W$7)+$I$4))),TREND($D80:$E80,$D$7:$E$7,W$7))</f>
        <v>1</v>
      </c>
      <c r="X80" s="9">
        <f>IF($F80="s-curve",$D80+($E80-$D80)*$I$2/(1+EXP($I$3*(COUNT($I$7:X$7)+$I$4))),TREND($D80:$E80,$D$7:$E$7,X$7))</f>
        <v>1</v>
      </c>
      <c r="Y80" s="9">
        <f>IF($F80="s-curve",$D80+($E80-$D80)*$I$2/(1+EXP($I$3*(COUNT($I$7:Y$7)+$I$4))),TREND($D80:$E80,$D$7:$E$7,Y$7))</f>
        <v>1</v>
      </c>
      <c r="Z80" s="9">
        <f>IF($F80="s-curve",$D80+($E80-$D80)*$I$2/(1+EXP($I$3*(COUNT($I$7:Z$7)+$I$4))),TREND($D80:$E80,$D$7:$E$7,Z$7))</f>
        <v>1</v>
      </c>
      <c r="AA80" s="9">
        <f>IF($F80="s-curve",$D80+($E80-$D80)*$I$2/(1+EXP($I$3*(COUNT($I$7:AA$7)+$I$4))),TREND($D80:$E80,$D$7:$E$7,AA$7))</f>
        <v>1</v>
      </c>
      <c r="AB80" s="9">
        <f>IF($F80="s-curve",$D80+($E80-$D80)*$I$2/(1+EXP($I$3*(COUNT($I$7:AB$7)+$I$4))),TREND($D80:$E80,$D$7:$E$7,AB$7))</f>
        <v>1</v>
      </c>
      <c r="AC80" s="9">
        <f>IF($F80="s-curve",$D80+($E80-$D80)*$I$2/(1+EXP($I$3*(COUNT($I$7:AC$7)+$I$4))),TREND($D80:$E80,$D$7:$E$7,AC$7))</f>
        <v>1</v>
      </c>
      <c r="AD80" s="9">
        <f>IF($F80="s-curve",$D80+($E80-$D80)*$I$2/(1+EXP($I$3*(COUNT($I$7:AD$7)+$I$4))),TREND($D80:$E80,$D$7:$E$7,AD$7))</f>
        <v>1</v>
      </c>
      <c r="AE80" s="9">
        <f>IF($F80="s-curve",$D80+($E80-$D80)*$I$2/(1+EXP($I$3*(COUNT($I$7:AE$7)+$I$4))),TREND($D80:$E80,$D$7:$E$7,AE$7))</f>
        <v>1</v>
      </c>
      <c r="AF80" s="9">
        <f>IF($F80="s-curve",$D80+($E80-$D80)*$I$2/(1+EXP($I$3*(COUNT($I$7:AF$7)+$I$4))),TREND($D80:$E80,$D$7:$E$7,AF$7))</f>
        <v>1</v>
      </c>
      <c r="AG80" s="9">
        <f>IF($F80="s-curve",$D80+($E80-$D80)*$I$2/(1+EXP($I$3*(COUNT($I$7:AG$7)+$I$4))),TREND($D80:$E80,$D$7:$E$7,AG$7))</f>
        <v>1</v>
      </c>
      <c r="AH80" s="9">
        <f>IF($F80="s-curve",$D80+($E80-$D80)*$I$2/(1+EXP($I$3*(COUNT($I$7:AH$7)+$I$4))),TREND($D80:$E80,$D$7:$E$7,AH$7))</f>
        <v>1</v>
      </c>
      <c r="AI80" s="9">
        <f>IF($F80="s-curve",$D80+($E80-$D80)*$I$2/(1+EXP($I$3*(COUNT($I$7:AI$7)+$I$4))),TREND($D80:$E80,$D$7:$E$7,AI$7))</f>
        <v>1</v>
      </c>
      <c r="AJ80" s="9">
        <f>IF($F80="s-curve",$D80+($E80-$D80)*$I$2/(1+EXP($I$3*(COUNT($I$7:AJ$7)+$I$4))),TREND($D80:$E80,$D$7:$E$7,AJ$7))</f>
        <v>1</v>
      </c>
      <c r="AK80" s="9">
        <f>IF($F80="s-curve",$D80+($E80-$D80)*$I$2/(1+EXP($I$3*(COUNT($I$7:AK$7)+$I$4))),TREND($D80:$E80,$D$7:$E$7,AK$7))</f>
        <v>1</v>
      </c>
      <c r="AL80" s="9">
        <f>IF($F80="s-curve",$D80+($E80-$D80)*$I$2/(1+EXP($I$3*(COUNT($I$7:AL$7)+$I$4))),TREND($D80:$E80,$D$7:$E$7,AL$7))</f>
        <v>1</v>
      </c>
      <c r="AM80" s="9">
        <f>IF($F80="s-curve",$D80+($E80-$D80)*$I$2/(1+EXP($I$3*(COUNT($I$7:AM$7)+$I$4))),TREND($D80:$E80,$D$7:$E$7,AM$7))</f>
        <v>1</v>
      </c>
      <c r="AN80" s="9">
        <f>IF($F80="s-curve",$D80+($E80-$D80)*$I$2/(1+EXP($I$3*(COUNT($I$7:AN$7)+$I$4))),TREND($D80:$E80,$D$7:$E$7,AN$7))</f>
        <v>1</v>
      </c>
      <c r="AO80" s="9">
        <f>IF($F80="s-curve",$D80+($E80-$D80)*$I$2/(1+EXP($I$3*(COUNT($I$7:AO$7)+$I$4))),TREND($D80:$E80,$D$7:$E$7,AO$7))</f>
        <v>1</v>
      </c>
      <c r="AP80" s="9">
        <f>IF($F80="s-curve",$D80+($E80-$D80)*$I$2/(1+EXP($I$3*(COUNT($I$7:AP$7)+$I$4))),TREND($D80:$E80,$D$7:$E$7,AP$7))</f>
        <v>1</v>
      </c>
    </row>
    <row r="81" spans="1:42" x14ac:dyDescent="0.25">
      <c r="C81" s="9" t="s">
        <v>5</v>
      </c>
      <c r="D81" s="9">
        <v>0</v>
      </c>
      <c r="E81" s="26">
        <v>0</v>
      </c>
      <c r="F81" s="4" t="str">
        <f t="shared" si="1"/>
        <v>n/a</v>
      </c>
      <c r="H81" s="22"/>
      <c r="I81" s="21">
        <f t="shared" si="12"/>
        <v>0</v>
      </c>
      <c r="J81" s="9">
        <f>IF($F81="s-curve",$D81+($E81-$D81)*$I$2/(1+EXP($I$3*(COUNT($I$7:J$7)+$I$4))),TREND($D81:$E81,$D$7:$E$7,J$7))</f>
        <v>0</v>
      </c>
      <c r="K81" s="9">
        <f>IF($F81="s-curve",$D81+($E81-$D81)*$I$2/(1+EXP($I$3*(COUNT($I$7:K$7)+$I$4))),TREND($D81:$E81,$D$7:$E$7,K$7))</f>
        <v>0</v>
      </c>
      <c r="L81" s="9">
        <f>IF($F81="s-curve",$D81+($E81-$D81)*$I$2/(1+EXP($I$3*(COUNT($I$7:L$7)+$I$4))),TREND($D81:$E81,$D$7:$E$7,L$7))</f>
        <v>0</v>
      </c>
      <c r="M81" s="9">
        <f>IF($F81="s-curve",$D81+($E81-$D81)*$I$2/(1+EXP($I$3*(COUNT($I$7:M$7)+$I$4))),TREND($D81:$E81,$D$7:$E$7,M$7))</f>
        <v>0</v>
      </c>
      <c r="N81" s="9">
        <f>IF($F81="s-curve",$D81+($E81-$D81)*$I$2/(1+EXP($I$3*(COUNT($I$7:N$7)+$I$4))),TREND($D81:$E81,$D$7:$E$7,N$7))</f>
        <v>0</v>
      </c>
      <c r="O81" s="9">
        <f>IF($F81="s-curve",$D81+($E81-$D81)*$I$2/(1+EXP($I$3*(COUNT($I$7:O$7)+$I$4))),TREND($D81:$E81,$D$7:$E$7,O$7))</f>
        <v>0</v>
      </c>
      <c r="P81" s="9">
        <f>IF($F81="s-curve",$D81+($E81-$D81)*$I$2/(1+EXP($I$3*(COUNT($I$7:P$7)+$I$4))),TREND($D81:$E81,$D$7:$E$7,P$7))</f>
        <v>0</v>
      </c>
      <c r="Q81" s="9">
        <f>IF($F81="s-curve",$D81+($E81-$D81)*$I$2/(1+EXP($I$3*(COUNT($I$7:Q$7)+$I$4))),TREND($D81:$E81,$D$7:$E$7,Q$7))</f>
        <v>0</v>
      </c>
      <c r="R81" s="9">
        <f>IF($F81="s-curve",$D81+($E81-$D81)*$I$2/(1+EXP($I$3*(COUNT($I$7:R$7)+$I$4))),TREND($D81:$E81,$D$7:$E$7,R$7))</f>
        <v>0</v>
      </c>
      <c r="S81" s="9">
        <f>IF($F81="s-curve",$D81+($E81-$D81)*$I$2/(1+EXP($I$3*(COUNT($I$7:S$7)+$I$4))),TREND($D81:$E81,$D$7:$E$7,S$7))</f>
        <v>0</v>
      </c>
      <c r="T81" s="9">
        <f>IF($F81="s-curve",$D81+($E81-$D81)*$I$2/(1+EXP($I$3*(COUNT($I$7:T$7)+$I$4))),TREND($D81:$E81,$D$7:$E$7,T$7))</f>
        <v>0</v>
      </c>
      <c r="U81" s="9">
        <f>IF($F81="s-curve",$D81+($E81-$D81)*$I$2/(1+EXP($I$3*(COUNT($I$7:U$7)+$I$4))),TREND($D81:$E81,$D$7:$E$7,U$7))</f>
        <v>0</v>
      </c>
      <c r="V81" s="9">
        <f>IF($F81="s-curve",$D81+($E81-$D81)*$I$2/(1+EXP($I$3*(COUNT($I$7:V$7)+$I$4))),TREND($D81:$E81,$D$7:$E$7,V$7))</f>
        <v>0</v>
      </c>
      <c r="W81" s="9">
        <f>IF($F81="s-curve",$D81+($E81-$D81)*$I$2/(1+EXP($I$3*(COUNT($I$7:W$7)+$I$4))),TREND($D81:$E81,$D$7:$E$7,W$7))</f>
        <v>0</v>
      </c>
      <c r="X81" s="9">
        <f>IF($F81="s-curve",$D81+($E81-$D81)*$I$2/(1+EXP($I$3*(COUNT($I$7:X$7)+$I$4))),TREND($D81:$E81,$D$7:$E$7,X$7))</f>
        <v>0</v>
      </c>
      <c r="Y81" s="9">
        <f>IF($F81="s-curve",$D81+($E81-$D81)*$I$2/(1+EXP($I$3*(COUNT($I$7:Y$7)+$I$4))),TREND($D81:$E81,$D$7:$E$7,Y$7))</f>
        <v>0</v>
      </c>
      <c r="Z81" s="9">
        <f>IF($F81="s-curve",$D81+($E81-$D81)*$I$2/(1+EXP($I$3*(COUNT($I$7:Z$7)+$I$4))),TREND($D81:$E81,$D$7:$E$7,Z$7))</f>
        <v>0</v>
      </c>
      <c r="AA81" s="9">
        <f>IF($F81="s-curve",$D81+($E81-$D81)*$I$2/(1+EXP($I$3*(COUNT($I$7:AA$7)+$I$4))),TREND($D81:$E81,$D$7:$E$7,AA$7))</f>
        <v>0</v>
      </c>
      <c r="AB81" s="9">
        <f>IF($F81="s-curve",$D81+($E81-$D81)*$I$2/(1+EXP($I$3*(COUNT($I$7:AB$7)+$I$4))),TREND($D81:$E81,$D$7:$E$7,AB$7))</f>
        <v>0</v>
      </c>
      <c r="AC81" s="9">
        <f>IF($F81="s-curve",$D81+($E81-$D81)*$I$2/(1+EXP($I$3*(COUNT($I$7:AC$7)+$I$4))),TREND($D81:$E81,$D$7:$E$7,AC$7))</f>
        <v>0</v>
      </c>
      <c r="AD81" s="9">
        <f>IF($F81="s-curve",$D81+($E81-$D81)*$I$2/(1+EXP($I$3*(COUNT($I$7:AD$7)+$I$4))),TREND($D81:$E81,$D$7:$E$7,AD$7))</f>
        <v>0</v>
      </c>
      <c r="AE81" s="9">
        <f>IF($F81="s-curve",$D81+($E81-$D81)*$I$2/(1+EXP($I$3*(COUNT($I$7:AE$7)+$I$4))),TREND($D81:$E81,$D$7:$E$7,AE$7))</f>
        <v>0</v>
      </c>
      <c r="AF81" s="9">
        <f>IF($F81="s-curve",$D81+($E81-$D81)*$I$2/(1+EXP($I$3*(COUNT($I$7:AF$7)+$I$4))),TREND($D81:$E81,$D$7:$E$7,AF$7))</f>
        <v>0</v>
      </c>
      <c r="AG81" s="9">
        <f>IF($F81="s-curve",$D81+($E81-$D81)*$I$2/(1+EXP($I$3*(COUNT($I$7:AG$7)+$I$4))),TREND($D81:$E81,$D$7:$E$7,AG$7))</f>
        <v>0</v>
      </c>
      <c r="AH81" s="9">
        <f>IF($F81="s-curve",$D81+($E81-$D81)*$I$2/(1+EXP($I$3*(COUNT($I$7:AH$7)+$I$4))),TREND($D81:$E81,$D$7:$E$7,AH$7))</f>
        <v>0</v>
      </c>
      <c r="AI81" s="9">
        <f>IF($F81="s-curve",$D81+($E81-$D81)*$I$2/(1+EXP($I$3*(COUNT($I$7:AI$7)+$I$4))),TREND($D81:$E81,$D$7:$E$7,AI$7))</f>
        <v>0</v>
      </c>
      <c r="AJ81" s="9">
        <f>IF($F81="s-curve",$D81+($E81-$D81)*$I$2/(1+EXP($I$3*(COUNT($I$7:AJ$7)+$I$4))),TREND($D81:$E81,$D$7:$E$7,AJ$7))</f>
        <v>0</v>
      </c>
      <c r="AK81" s="9">
        <f>IF($F81="s-curve",$D81+($E81-$D81)*$I$2/(1+EXP($I$3*(COUNT($I$7:AK$7)+$I$4))),TREND($D81:$E81,$D$7:$E$7,AK$7))</f>
        <v>0</v>
      </c>
      <c r="AL81" s="9">
        <f>IF($F81="s-curve",$D81+($E81-$D81)*$I$2/(1+EXP($I$3*(COUNT($I$7:AL$7)+$I$4))),TREND($D81:$E81,$D$7:$E$7,AL$7))</f>
        <v>0</v>
      </c>
      <c r="AM81" s="9">
        <f>IF($F81="s-curve",$D81+($E81-$D81)*$I$2/(1+EXP($I$3*(COUNT($I$7:AM$7)+$I$4))),TREND($D81:$E81,$D$7:$E$7,AM$7))</f>
        <v>0</v>
      </c>
      <c r="AN81" s="9">
        <f>IF($F81="s-curve",$D81+($E81-$D81)*$I$2/(1+EXP($I$3*(COUNT($I$7:AN$7)+$I$4))),TREND($D81:$E81,$D$7:$E$7,AN$7))</f>
        <v>0</v>
      </c>
      <c r="AO81" s="9">
        <f>IF($F81="s-curve",$D81+($E81-$D81)*$I$2/(1+EXP($I$3*(COUNT($I$7:AO$7)+$I$4))),TREND($D81:$E81,$D$7:$E$7,AO$7))</f>
        <v>0</v>
      </c>
      <c r="AP81" s="9">
        <f>IF($F81="s-curve",$D81+($E81-$D81)*$I$2/(1+EXP($I$3*(COUNT($I$7:AP$7)+$I$4))),TREND($D81:$E81,$D$7:$E$7,AP$7))</f>
        <v>0</v>
      </c>
    </row>
    <row r="82" spans="1:42" x14ac:dyDescent="0.25">
      <c r="C82" s="9" t="s">
        <v>6</v>
      </c>
      <c r="D82" s="9">
        <v>0</v>
      </c>
      <c r="E82" s="26">
        <v>0</v>
      </c>
      <c r="F82" s="4" t="str">
        <f t="shared" si="1"/>
        <v>n/a</v>
      </c>
      <c r="H82" s="22"/>
      <c r="I82" s="21">
        <f t="shared" si="12"/>
        <v>0</v>
      </c>
      <c r="J82" s="9">
        <f>IF($F82="s-curve",$D82+($E82-$D82)*$I$2/(1+EXP($I$3*(COUNT($I$7:J$7)+$I$4))),TREND($D82:$E82,$D$7:$E$7,J$7))</f>
        <v>0</v>
      </c>
      <c r="K82" s="9">
        <f>IF($F82="s-curve",$D82+($E82-$D82)*$I$2/(1+EXP($I$3*(COUNT($I$7:K$7)+$I$4))),TREND($D82:$E82,$D$7:$E$7,K$7))</f>
        <v>0</v>
      </c>
      <c r="L82" s="9">
        <f>IF($F82="s-curve",$D82+($E82-$D82)*$I$2/(1+EXP($I$3*(COUNT($I$7:L$7)+$I$4))),TREND($D82:$E82,$D$7:$E$7,L$7))</f>
        <v>0</v>
      </c>
      <c r="M82" s="9">
        <f>IF($F82="s-curve",$D82+($E82-$D82)*$I$2/(1+EXP($I$3*(COUNT($I$7:M$7)+$I$4))),TREND($D82:$E82,$D$7:$E$7,M$7))</f>
        <v>0</v>
      </c>
      <c r="N82" s="9">
        <f>IF($F82="s-curve",$D82+($E82-$D82)*$I$2/(1+EXP($I$3*(COUNT($I$7:N$7)+$I$4))),TREND($D82:$E82,$D$7:$E$7,N$7))</f>
        <v>0</v>
      </c>
      <c r="O82" s="9">
        <f>IF($F82="s-curve",$D82+($E82-$D82)*$I$2/(1+EXP($I$3*(COUNT($I$7:O$7)+$I$4))),TREND($D82:$E82,$D$7:$E$7,O$7))</f>
        <v>0</v>
      </c>
      <c r="P82" s="9">
        <f>IF($F82="s-curve",$D82+($E82-$D82)*$I$2/(1+EXP($I$3*(COUNT($I$7:P$7)+$I$4))),TREND($D82:$E82,$D$7:$E$7,P$7))</f>
        <v>0</v>
      </c>
      <c r="Q82" s="9">
        <f>IF($F82="s-curve",$D82+($E82-$D82)*$I$2/(1+EXP($I$3*(COUNT($I$7:Q$7)+$I$4))),TREND($D82:$E82,$D$7:$E$7,Q$7))</f>
        <v>0</v>
      </c>
      <c r="R82" s="9">
        <f>IF($F82="s-curve",$D82+($E82-$D82)*$I$2/(1+EXP($I$3*(COUNT($I$7:R$7)+$I$4))),TREND($D82:$E82,$D$7:$E$7,R$7))</f>
        <v>0</v>
      </c>
      <c r="S82" s="9">
        <f>IF($F82="s-curve",$D82+($E82-$D82)*$I$2/(1+EXP($I$3*(COUNT($I$7:S$7)+$I$4))),TREND($D82:$E82,$D$7:$E$7,S$7))</f>
        <v>0</v>
      </c>
      <c r="T82" s="9">
        <f>IF($F82="s-curve",$D82+($E82-$D82)*$I$2/(1+EXP($I$3*(COUNT($I$7:T$7)+$I$4))),TREND($D82:$E82,$D$7:$E$7,T$7))</f>
        <v>0</v>
      </c>
      <c r="U82" s="9">
        <f>IF($F82="s-curve",$D82+($E82-$D82)*$I$2/(1+EXP($I$3*(COUNT($I$7:U$7)+$I$4))),TREND($D82:$E82,$D$7:$E$7,U$7))</f>
        <v>0</v>
      </c>
      <c r="V82" s="9">
        <f>IF($F82="s-curve",$D82+($E82-$D82)*$I$2/(1+EXP($I$3*(COUNT($I$7:V$7)+$I$4))),TREND($D82:$E82,$D$7:$E$7,V$7))</f>
        <v>0</v>
      </c>
      <c r="W82" s="9">
        <f>IF($F82="s-curve",$D82+($E82-$D82)*$I$2/(1+EXP($I$3*(COUNT($I$7:W$7)+$I$4))),TREND($D82:$E82,$D$7:$E$7,W$7))</f>
        <v>0</v>
      </c>
      <c r="X82" s="9">
        <f>IF($F82="s-curve",$D82+($E82-$D82)*$I$2/(1+EXP($I$3*(COUNT($I$7:X$7)+$I$4))),TREND($D82:$E82,$D$7:$E$7,X$7))</f>
        <v>0</v>
      </c>
      <c r="Y82" s="9">
        <f>IF($F82="s-curve",$D82+($E82-$D82)*$I$2/(1+EXP($I$3*(COUNT($I$7:Y$7)+$I$4))),TREND($D82:$E82,$D$7:$E$7,Y$7))</f>
        <v>0</v>
      </c>
      <c r="Z82" s="9">
        <f>IF($F82="s-curve",$D82+($E82-$D82)*$I$2/(1+EXP($I$3*(COUNT($I$7:Z$7)+$I$4))),TREND($D82:$E82,$D$7:$E$7,Z$7))</f>
        <v>0</v>
      </c>
      <c r="AA82" s="9">
        <f>IF($F82="s-curve",$D82+($E82-$D82)*$I$2/(1+EXP($I$3*(COUNT($I$7:AA$7)+$I$4))),TREND($D82:$E82,$D$7:$E$7,AA$7))</f>
        <v>0</v>
      </c>
      <c r="AB82" s="9">
        <f>IF($F82="s-curve",$D82+($E82-$D82)*$I$2/(1+EXP($I$3*(COUNT($I$7:AB$7)+$I$4))),TREND($D82:$E82,$D$7:$E$7,AB$7))</f>
        <v>0</v>
      </c>
      <c r="AC82" s="9">
        <f>IF($F82="s-curve",$D82+($E82-$D82)*$I$2/(1+EXP($I$3*(COUNT($I$7:AC$7)+$I$4))),TREND($D82:$E82,$D$7:$E$7,AC$7))</f>
        <v>0</v>
      </c>
      <c r="AD82" s="9">
        <f>IF($F82="s-curve",$D82+($E82-$D82)*$I$2/(1+EXP($I$3*(COUNT($I$7:AD$7)+$I$4))),TREND($D82:$E82,$D$7:$E$7,AD$7))</f>
        <v>0</v>
      </c>
      <c r="AE82" s="9">
        <f>IF($F82="s-curve",$D82+($E82-$D82)*$I$2/(1+EXP($I$3*(COUNT($I$7:AE$7)+$I$4))),TREND($D82:$E82,$D$7:$E$7,AE$7))</f>
        <v>0</v>
      </c>
      <c r="AF82" s="9">
        <f>IF($F82="s-curve",$D82+($E82-$D82)*$I$2/(1+EXP($I$3*(COUNT($I$7:AF$7)+$I$4))),TREND($D82:$E82,$D$7:$E$7,AF$7))</f>
        <v>0</v>
      </c>
      <c r="AG82" s="9">
        <f>IF($F82="s-curve",$D82+($E82-$D82)*$I$2/(1+EXP($I$3*(COUNT($I$7:AG$7)+$I$4))),TREND($D82:$E82,$D$7:$E$7,AG$7))</f>
        <v>0</v>
      </c>
      <c r="AH82" s="9">
        <f>IF($F82="s-curve",$D82+($E82-$D82)*$I$2/(1+EXP($I$3*(COUNT($I$7:AH$7)+$I$4))),TREND($D82:$E82,$D$7:$E$7,AH$7))</f>
        <v>0</v>
      </c>
      <c r="AI82" s="9">
        <f>IF($F82="s-curve",$D82+($E82-$D82)*$I$2/(1+EXP($I$3*(COUNT($I$7:AI$7)+$I$4))),TREND($D82:$E82,$D$7:$E$7,AI$7))</f>
        <v>0</v>
      </c>
      <c r="AJ82" s="9">
        <f>IF($F82="s-curve",$D82+($E82-$D82)*$I$2/(1+EXP($I$3*(COUNT($I$7:AJ$7)+$I$4))),TREND($D82:$E82,$D$7:$E$7,AJ$7))</f>
        <v>0</v>
      </c>
      <c r="AK82" s="9">
        <f>IF($F82="s-curve",$D82+($E82-$D82)*$I$2/(1+EXP($I$3*(COUNT($I$7:AK$7)+$I$4))),TREND($D82:$E82,$D$7:$E$7,AK$7))</f>
        <v>0</v>
      </c>
      <c r="AL82" s="9">
        <f>IF($F82="s-curve",$D82+($E82-$D82)*$I$2/(1+EXP($I$3*(COUNT($I$7:AL$7)+$I$4))),TREND($D82:$E82,$D$7:$E$7,AL$7))</f>
        <v>0</v>
      </c>
      <c r="AM82" s="9">
        <f>IF($F82="s-curve",$D82+($E82-$D82)*$I$2/(1+EXP($I$3*(COUNT($I$7:AM$7)+$I$4))),TREND($D82:$E82,$D$7:$E$7,AM$7))</f>
        <v>0</v>
      </c>
      <c r="AN82" s="9">
        <f>IF($F82="s-curve",$D82+($E82-$D82)*$I$2/(1+EXP($I$3*(COUNT($I$7:AN$7)+$I$4))),TREND($D82:$E82,$D$7:$E$7,AN$7))</f>
        <v>0</v>
      </c>
      <c r="AO82" s="9">
        <f>IF($F82="s-curve",$D82+($E82-$D82)*$I$2/(1+EXP($I$3*(COUNT($I$7:AO$7)+$I$4))),TREND($D82:$E82,$D$7:$E$7,AO$7))</f>
        <v>0</v>
      </c>
      <c r="AP82" s="9">
        <f>IF($F82="s-curve",$D82+($E82-$D82)*$I$2/(1+EXP($I$3*(COUNT($I$7:AP$7)+$I$4))),TREND($D82:$E82,$D$7:$E$7,AP$7))</f>
        <v>0</v>
      </c>
    </row>
    <row r="83" spans="1:42" x14ac:dyDescent="0.25">
      <c r="C83" s="9" t="s">
        <v>74</v>
      </c>
      <c r="D83" s="9">
        <v>0</v>
      </c>
      <c r="E83" s="26">
        <v>0</v>
      </c>
      <c r="F83" s="4" t="str">
        <f t="shared" ref="F83:F84" si="13">IF(D83=E83,"n/a",IF(OR(C83="battery electric vehicle",C83="natural gas vehicle",C83="plugin hybrid vehicle",C83="hydrogen vehicle"),"s-curve","linear"))</f>
        <v>n/a</v>
      </c>
      <c r="H83" s="22"/>
      <c r="I83" s="21">
        <f t="shared" si="12"/>
        <v>0</v>
      </c>
      <c r="J83" s="9">
        <f>IF($F83="s-curve",$D83+($E83-$D83)*$I$2/(1+EXP($I$3*(COUNT($I$7:J$7)+$I$4))),TREND($D83:$E83,$D$7:$E$7,J$7))</f>
        <v>0</v>
      </c>
      <c r="K83" s="9">
        <f>IF($F83="s-curve",$D83+($E83-$D83)*$I$2/(1+EXP($I$3*(COUNT($I$7:K$7)+$I$4))),TREND($D83:$E83,$D$7:$E$7,K$7))</f>
        <v>0</v>
      </c>
      <c r="L83" s="9">
        <f>IF($F83="s-curve",$D83+($E83-$D83)*$I$2/(1+EXP($I$3*(COUNT($I$7:L$7)+$I$4))),TREND($D83:$E83,$D$7:$E$7,L$7))</f>
        <v>0</v>
      </c>
      <c r="M83" s="9">
        <f>IF($F83="s-curve",$D83+($E83-$D83)*$I$2/(1+EXP($I$3*(COUNT($I$7:M$7)+$I$4))),TREND($D83:$E83,$D$7:$E$7,M$7))</f>
        <v>0</v>
      </c>
      <c r="N83" s="9">
        <f>IF($F83="s-curve",$D83+($E83-$D83)*$I$2/(1+EXP($I$3*(COUNT($I$7:N$7)+$I$4))),TREND($D83:$E83,$D$7:$E$7,N$7))</f>
        <v>0</v>
      </c>
      <c r="O83" s="9">
        <f>IF($F83="s-curve",$D83+($E83-$D83)*$I$2/(1+EXP($I$3*(COUNT($I$7:O$7)+$I$4))),TREND($D83:$E83,$D$7:$E$7,O$7))</f>
        <v>0</v>
      </c>
      <c r="P83" s="9">
        <f>IF($F83="s-curve",$D83+($E83-$D83)*$I$2/(1+EXP($I$3*(COUNT($I$7:P$7)+$I$4))),TREND($D83:$E83,$D$7:$E$7,P$7))</f>
        <v>0</v>
      </c>
      <c r="Q83" s="9">
        <f>IF($F83="s-curve",$D83+($E83-$D83)*$I$2/(1+EXP($I$3*(COUNT($I$7:Q$7)+$I$4))),TREND($D83:$E83,$D$7:$E$7,Q$7))</f>
        <v>0</v>
      </c>
      <c r="R83" s="9">
        <f>IF($F83="s-curve",$D83+($E83-$D83)*$I$2/(1+EXP($I$3*(COUNT($I$7:R$7)+$I$4))),TREND($D83:$E83,$D$7:$E$7,R$7))</f>
        <v>0</v>
      </c>
      <c r="S83" s="9">
        <f>IF($F83="s-curve",$D83+($E83-$D83)*$I$2/(1+EXP($I$3*(COUNT($I$7:S$7)+$I$4))),TREND($D83:$E83,$D$7:$E$7,S$7))</f>
        <v>0</v>
      </c>
      <c r="T83" s="9">
        <f>IF($F83="s-curve",$D83+($E83-$D83)*$I$2/(1+EXP($I$3*(COUNT($I$7:T$7)+$I$4))),TREND($D83:$E83,$D$7:$E$7,T$7))</f>
        <v>0</v>
      </c>
      <c r="U83" s="9">
        <f>IF($F83="s-curve",$D83+($E83-$D83)*$I$2/(1+EXP($I$3*(COUNT($I$7:U$7)+$I$4))),TREND($D83:$E83,$D$7:$E$7,U$7))</f>
        <v>0</v>
      </c>
      <c r="V83" s="9">
        <f>IF($F83="s-curve",$D83+($E83-$D83)*$I$2/(1+EXP($I$3*(COUNT($I$7:V$7)+$I$4))),TREND($D83:$E83,$D$7:$E$7,V$7))</f>
        <v>0</v>
      </c>
      <c r="W83" s="9">
        <f>IF($F83="s-curve",$D83+($E83-$D83)*$I$2/(1+EXP($I$3*(COUNT($I$7:W$7)+$I$4))),TREND($D83:$E83,$D$7:$E$7,W$7))</f>
        <v>0</v>
      </c>
      <c r="X83" s="9">
        <f>IF($F83="s-curve",$D83+($E83-$D83)*$I$2/(1+EXP($I$3*(COUNT($I$7:X$7)+$I$4))),TREND($D83:$E83,$D$7:$E$7,X$7))</f>
        <v>0</v>
      </c>
      <c r="Y83" s="9">
        <f>IF($F83="s-curve",$D83+($E83-$D83)*$I$2/(1+EXP($I$3*(COUNT($I$7:Y$7)+$I$4))),TREND($D83:$E83,$D$7:$E$7,Y$7))</f>
        <v>0</v>
      </c>
      <c r="Z83" s="9">
        <f>IF($F83="s-curve",$D83+($E83-$D83)*$I$2/(1+EXP($I$3*(COUNT($I$7:Z$7)+$I$4))),TREND($D83:$E83,$D$7:$E$7,Z$7))</f>
        <v>0</v>
      </c>
      <c r="AA83" s="9">
        <f>IF($F83="s-curve",$D83+($E83-$D83)*$I$2/(1+EXP($I$3*(COUNT($I$7:AA$7)+$I$4))),TREND($D83:$E83,$D$7:$E$7,AA$7))</f>
        <v>0</v>
      </c>
      <c r="AB83" s="9">
        <f>IF($F83="s-curve",$D83+($E83-$D83)*$I$2/(1+EXP($I$3*(COUNT($I$7:AB$7)+$I$4))),TREND($D83:$E83,$D$7:$E$7,AB$7))</f>
        <v>0</v>
      </c>
      <c r="AC83" s="9">
        <f>IF($F83="s-curve",$D83+($E83-$D83)*$I$2/(1+EXP($I$3*(COUNT($I$7:AC$7)+$I$4))),TREND($D83:$E83,$D$7:$E$7,AC$7))</f>
        <v>0</v>
      </c>
      <c r="AD83" s="9">
        <f>IF($F83="s-curve",$D83+($E83-$D83)*$I$2/(1+EXP($I$3*(COUNT($I$7:AD$7)+$I$4))),TREND($D83:$E83,$D$7:$E$7,AD$7))</f>
        <v>0</v>
      </c>
      <c r="AE83" s="9">
        <f>IF($F83="s-curve",$D83+($E83-$D83)*$I$2/(1+EXP($I$3*(COUNT($I$7:AE$7)+$I$4))),TREND($D83:$E83,$D$7:$E$7,AE$7))</f>
        <v>0</v>
      </c>
      <c r="AF83" s="9">
        <f>IF($F83="s-curve",$D83+($E83-$D83)*$I$2/(1+EXP($I$3*(COUNT($I$7:AF$7)+$I$4))),TREND($D83:$E83,$D$7:$E$7,AF$7))</f>
        <v>0</v>
      </c>
      <c r="AG83" s="9">
        <f>IF($F83="s-curve",$D83+($E83-$D83)*$I$2/(1+EXP($I$3*(COUNT($I$7:AG$7)+$I$4))),TREND($D83:$E83,$D$7:$E$7,AG$7))</f>
        <v>0</v>
      </c>
      <c r="AH83" s="9">
        <f>IF($F83="s-curve",$D83+($E83-$D83)*$I$2/(1+EXP($I$3*(COUNT($I$7:AH$7)+$I$4))),TREND($D83:$E83,$D$7:$E$7,AH$7))</f>
        <v>0</v>
      </c>
      <c r="AI83" s="9">
        <f>IF($F83="s-curve",$D83+($E83-$D83)*$I$2/(1+EXP($I$3*(COUNT($I$7:AI$7)+$I$4))),TREND($D83:$E83,$D$7:$E$7,AI$7))</f>
        <v>0</v>
      </c>
      <c r="AJ83" s="9">
        <f>IF($F83="s-curve",$D83+($E83-$D83)*$I$2/(1+EXP($I$3*(COUNT($I$7:AJ$7)+$I$4))),TREND($D83:$E83,$D$7:$E$7,AJ$7))</f>
        <v>0</v>
      </c>
      <c r="AK83" s="9">
        <f>IF($F83="s-curve",$D83+($E83-$D83)*$I$2/(1+EXP($I$3*(COUNT($I$7:AK$7)+$I$4))),TREND($D83:$E83,$D$7:$E$7,AK$7))</f>
        <v>0</v>
      </c>
      <c r="AL83" s="9">
        <f>IF($F83="s-curve",$D83+($E83-$D83)*$I$2/(1+EXP($I$3*(COUNT($I$7:AL$7)+$I$4))),TREND($D83:$E83,$D$7:$E$7,AL$7))</f>
        <v>0</v>
      </c>
      <c r="AM83" s="9">
        <f>IF($F83="s-curve",$D83+($E83-$D83)*$I$2/(1+EXP($I$3*(COUNT($I$7:AM$7)+$I$4))),TREND($D83:$E83,$D$7:$E$7,AM$7))</f>
        <v>0</v>
      </c>
      <c r="AN83" s="9">
        <f>IF($F83="s-curve",$D83+($E83-$D83)*$I$2/(1+EXP($I$3*(COUNT($I$7:AN$7)+$I$4))),TREND($D83:$E83,$D$7:$E$7,AN$7))</f>
        <v>0</v>
      </c>
      <c r="AO83" s="9">
        <f>IF($F83="s-curve",$D83+($E83-$D83)*$I$2/(1+EXP($I$3*(COUNT($I$7:AO$7)+$I$4))),TREND($D83:$E83,$D$7:$E$7,AO$7))</f>
        <v>0</v>
      </c>
      <c r="AP83" s="9">
        <f>IF($F83="s-curve",$D83+($E83-$D83)*$I$2/(1+EXP($I$3*(COUNT($I$7:AP$7)+$I$4))),TREND($D83:$E83,$D$7:$E$7,AP$7))</f>
        <v>0</v>
      </c>
    </row>
    <row r="84" spans="1:42" ht="15.75" thickBot="1" x14ac:dyDescent="0.3">
      <c r="A84" s="24"/>
      <c r="B84" s="24"/>
      <c r="C84" s="24" t="s">
        <v>75</v>
      </c>
      <c r="D84" s="30">
        <v>0</v>
      </c>
      <c r="E84" s="30">
        <v>0</v>
      </c>
      <c r="F84" s="5" t="str">
        <f t="shared" si="13"/>
        <v>n/a</v>
      </c>
      <c r="H84" s="22"/>
      <c r="I84" s="21">
        <f t="shared" si="12"/>
        <v>0</v>
      </c>
      <c r="J84" s="9">
        <f>IF($F84="s-curve",$D84+($E84-$D84)*$I$2/(1+EXP($I$3*(COUNT($I$7:J$7)+$I$4))),TREND($D84:$E84,$D$7:$E$7,J$7))</f>
        <v>0</v>
      </c>
      <c r="K84" s="9">
        <f>IF($F84="s-curve",$D84+($E84-$D84)*$I$2/(1+EXP($I$3*(COUNT($I$7:K$7)+$I$4))),TREND($D84:$E84,$D$7:$E$7,K$7))</f>
        <v>0</v>
      </c>
      <c r="L84" s="9">
        <f>IF($F84="s-curve",$D84+($E84-$D84)*$I$2/(1+EXP($I$3*(COUNT($I$7:L$7)+$I$4))),TREND($D84:$E84,$D$7:$E$7,L$7))</f>
        <v>0</v>
      </c>
      <c r="M84" s="9">
        <f>IF($F84="s-curve",$D84+($E84-$D84)*$I$2/(1+EXP($I$3*(COUNT($I$7:M$7)+$I$4))),TREND($D84:$E84,$D$7:$E$7,M$7))</f>
        <v>0</v>
      </c>
      <c r="N84" s="9">
        <f>IF($F84="s-curve",$D84+($E84-$D84)*$I$2/(1+EXP($I$3*(COUNT($I$7:N$7)+$I$4))),TREND($D84:$E84,$D$7:$E$7,N$7))</f>
        <v>0</v>
      </c>
      <c r="O84" s="9">
        <f>IF($F84="s-curve",$D84+($E84-$D84)*$I$2/(1+EXP($I$3*(COUNT($I$7:O$7)+$I$4))),TREND($D84:$E84,$D$7:$E$7,O$7))</f>
        <v>0</v>
      </c>
      <c r="P84" s="9">
        <f>IF($F84="s-curve",$D84+($E84-$D84)*$I$2/(1+EXP($I$3*(COUNT($I$7:P$7)+$I$4))),TREND($D84:$E84,$D$7:$E$7,P$7))</f>
        <v>0</v>
      </c>
      <c r="Q84" s="9">
        <f>IF($F84="s-curve",$D84+($E84-$D84)*$I$2/(1+EXP($I$3*(COUNT($I$7:Q$7)+$I$4))),TREND($D84:$E84,$D$7:$E$7,Q$7))</f>
        <v>0</v>
      </c>
      <c r="R84" s="9">
        <f>IF($F84="s-curve",$D84+($E84-$D84)*$I$2/(1+EXP($I$3*(COUNT($I$7:R$7)+$I$4))),TREND($D84:$E84,$D$7:$E$7,R$7))</f>
        <v>0</v>
      </c>
      <c r="S84" s="9">
        <f>IF($F84="s-curve",$D84+($E84-$D84)*$I$2/(1+EXP($I$3*(COUNT($I$7:S$7)+$I$4))),TREND($D84:$E84,$D$7:$E$7,S$7))</f>
        <v>0</v>
      </c>
      <c r="T84" s="9">
        <f>IF($F84="s-curve",$D84+($E84-$D84)*$I$2/(1+EXP($I$3*(COUNT($I$7:T$7)+$I$4))),TREND($D84:$E84,$D$7:$E$7,T$7))</f>
        <v>0</v>
      </c>
      <c r="U84" s="9">
        <f>IF($F84="s-curve",$D84+($E84-$D84)*$I$2/(1+EXP($I$3*(COUNT($I$7:U$7)+$I$4))),TREND($D84:$E84,$D$7:$E$7,U$7))</f>
        <v>0</v>
      </c>
      <c r="V84" s="9">
        <f>IF($F84="s-curve",$D84+($E84-$D84)*$I$2/(1+EXP($I$3*(COUNT($I$7:V$7)+$I$4))),TREND($D84:$E84,$D$7:$E$7,V$7))</f>
        <v>0</v>
      </c>
      <c r="W84" s="9">
        <f>IF($F84="s-curve",$D84+($E84-$D84)*$I$2/(1+EXP($I$3*(COUNT($I$7:W$7)+$I$4))),TREND($D84:$E84,$D$7:$E$7,W$7))</f>
        <v>0</v>
      </c>
      <c r="X84" s="9">
        <f>IF($F84="s-curve",$D84+($E84-$D84)*$I$2/(1+EXP($I$3*(COUNT($I$7:X$7)+$I$4))),TREND($D84:$E84,$D$7:$E$7,X$7))</f>
        <v>0</v>
      </c>
      <c r="Y84" s="9">
        <f>IF($F84="s-curve",$D84+($E84-$D84)*$I$2/(1+EXP($I$3*(COUNT($I$7:Y$7)+$I$4))),TREND($D84:$E84,$D$7:$E$7,Y$7))</f>
        <v>0</v>
      </c>
      <c r="Z84" s="9">
        <f>IF($F84="s-curve",$D84+($E84-$D84)*$I$2/(1+EXP($I$3*(COUNT($I$7:Z$7)+$I$4))),TREND($D84:$E84,$D$7:$E$7,Z$7))</f>
        <v>0</v>
      </c>
      <c r="AA84" s="9">
        <f>IF($F84="s-curve",$D84+($E84-$D84)*$I$2/(1+EXP($I$3*(COUNT($I$7:AA$7)+$I$4))),TREND($D84:$E84,$D$7:$E$7,AA$7))</f>
        <v>0</v>
      </c>
      <c r="AB84" s="9">
        <f>IF($F84="s-curve",$D84+($E84-$D84)*$I$2/(1+EXP($I$3*(COUNT($I$7:AB$7)+$I$4))),TREND($D84:$E84,$D$7:$E$7,AB$7))</f>
        <v>0</v>
      </c>
      <c r="AC84" s="9">
        <f>IF($F84="s-curve",$D84+($E84-$D84)*$I$2/(1+EXP($I$3*(COUNT($I$7:AC$7)+$I$4))),TREND($D84:$E84,$D$7:$E$7,AC$7))</f>
        <v>0</v>
      </c>
      <c r="AD84" s="9">
        <f>IF($F84="s-curve",$D84+($E84-$D84)*$I$2/(1+EXP($I$3*(COUNT($I$7:AD$7)+$I$4))),TREND($D84:$E84,$D$7:$E$7,AD$7))</f>
        <v>0</v>
      </c>
      <c r="AE84" s="9">
        <f>IF($F84="s-curve",$D84+($E84-$D84)*$I$2/(1+EXP($I$3*(COUNT($I$7:AE$7)+$I$4))),TREND($D84:$E84,$D$7:$E$7,AE$7))</f>
        <v>0</v>
      </c>
      <c r="AF84" s="9">
        <f>IF($F84="s-curve",$D84+($E84-$D84)*$I$2/(1+EXP($I$3*(COUNT($I$7:AF$7)+$I$4))),TREND($D84:$E84,$D$7:$E$7,AF$7))</f>
        <v>0</v>
      </c>
      <c r="AG84" s="9">
        <f>IF($F84="s-curve",$D84+($E84-$D84)*$I$2/(1+EXP($I$3*(COUNT($I$7:AG$7)+$I$4))),TREND($D84:$E84,$D$7:$E$7,AG$7))</f>
        <v>0</v>
      </c>
      <c r="AH84" s="9">
        <f>IF($F84="s-curve",$D84+($E84-$D84)*$I$2/(1+EXP($I$3*(COUNT($I$7:AH$7)+$I$4))),TREND($D84:$E84,$D$7:$E$7,AH$7))</f>
        <v>0</v>
      </c>
      <c r="AI84" s="9">
        <f>IF($F84="s-curve",$D84+($E84-$D84)*$I$2/(1+EXP($I$3*(COUNT($I$7:AI$7)+$I$4))),TREND($D84:$E84,$D$7:$E$7,AI$7))</f>
        <v>0</v>
      </c>
      <c r="AJ84" s="9">
        <f>IF($F84="s-curve",$D84+($E84-$D84)*$I$2/(1+EXP($I$3*(COUNT($I$7:AJ$7)+$I$4))),TREND($D84:$E84,$D$7:$E$7,AJ$7))</f>
        <v>0</v>
      </c>
      <c r="AK84" s="9">
        <f>IF($F84="s-curve",$D84+($E84-$D84)*$I$2/(1+EXP($I$3*(COUNT($I$7:AK$7)+$I$4))),TREND($D84:$E84,$D$7:$E$7,AK$7))</f>
        <v>0</v>
      </c>
      <c r="AL84" s="9">
        <f>IF($F84="s-curve",$D84+($E84-$D84)*$I$2/(1+EXP($I$3*(COUNT($I$7:AL$7)+$I$4))),TREND($D84:$E84,$D$7:$E$7,AL$7))</f>
        <v>0</v>
      </c>
      <c r="AM84" s="9">
        <f>IF($F84="s-curve",$D84+($E84-$D84)*$I$2/(1+EXP($I$3*(COUNT($I$7:AM$7)+$I$4))),TREND($D84:$E84,$D$7:$E$7,AM$7))</f>
        <v>0</v>
      </c>
      <c r="AN84" s="9">
        <f>IF($F84="s-curve",$D84+($E84-$D84)*$I$2/(1+EXP($I$3*(COUNT($I$7:AN$7)+$I$4))),TREND($D84:$E84,$D$7:$E$7,AN$7))</f>
        <v>0</v>
      </c>
      <c r="AO84" s="9">
        <f>IF($F84="s-curve",$D84+($E84-$D84)*$I$2/(1+EXP($I$3*(COUNT($I$7:AO$7)+$I$4))),TREND($D84:$E84,$D$7:$E$7,AO$7))</f>
        <v>0</v>
      </c>
      <c r="AP84" s="9">
        <f>IF($F84="s-curve",$D84+($E84-$D84)*$I$2/(1+EXP($I$3*(COUNT($I$7:AP$7)+$I$4))),TREND($D84:$E84,$D$7:$E$7,AP$7))</f>
        <v>0</v>
      </c>
    </row>
    <row r="85" spans="1:42" x14ac:dyDescent="0.25">
      <c r="A85" s="23" t="s">
        <v>18</v>
      </c>
      <c r="B85" s="9" t="s">
        <v>19</v>
      </c>
      <c r="C85" s="9" t="s">
        <v>2</v>
      </c>
      <c r="D85" s="9">
        <v>0</v>
      </c>
      <c r="E85" s="9">
        <v>0</v>
      </c>
      <c r="F85" s="4" t="str">
        <f t="shared" ref="F85:F89" si="14">IF(D85=E85,"n/a",IF(OR(C85="battery electric vehicle",C85="natural gas vehicle",C85="plugin hybrid vehicle"),"s-curve","linear"))</f>
        <v>n/a</v>
      </c>
      <c r="H85" s="22"/>
      <c r="I85" s="21">
        <f t="shared" si="12"/>
        <v>0</v>
      </c>
      <c r="J85" s="9">
        <f>IF($F85="s-curve",$D85+($E85-$D85)*$I$2/(1+EXP($I$3*(COUNT($I$7:J$7)+$I$4))),TREND($D85:$E85,$D$7:$E$7,J$7))</f>
        <v>0</v>
      </c>
      <c r="K85" s="9">
        <f>IF($F85="s-curve",$D85+($E85-$D85)*$I$2/(1+EXP($I$3*(COUNT($I$7:K$7)+$I$4))),TREND($D85:$E85,$D$7:$E$7,K$7))</f>
        <v>0</v>
      </c>
      <c r="L85" s="9">
        <f>IF($F85="s-curve",$D85+($E85-$D85)*$I$2/(1+EXP($I$3*(COUNT($I$7:L$7)+$I$4))),TREND($D85:$E85,$D$7:$E$7,L$7))</f>
        <v>0</v>
      </c>
      <c r="M85" s="9">
        <f>IF($F85="s-curve",$D85+($E85-$D85)*$I$2/(1+EXP($I$3*(COUNT($I$7:M$7)+$I$4))),TREND($D85:$E85,$D$7:$E$7,M$7))</f>
        <v>0</v>
      </c>
      <c r="N85" s="9">
        <f>IF($F85="s-curve",$D85+($E85-$D85)*$I$2/(1+EXP($I$3*(COUNT($I$7:N$7)+$I$4))),TREND($D85:$E85,$D$7:$E$7,N$7))</f>
        <v>0</v>
      </c>
      <c r="O85" s="9">
        <f>IF($F85="s-curve",$D85+($E85-$D85)*$I$2/(1+EXP($I$3*(COUNT($I$7:O$7)+$I$4))),TREND($D85:$E85,$D$7:$E$7,O$7))</f>
        <v>0</v>
      </c>
      <c r="P85" s="9">
        <f>IF($F85="s-curve",$D85+($E85-$D85)*$I$2/(1+EXP($I$3*(COUNT($I$7:P$7)+$I$4))),TREND($D85:$E85,$D$7:$E$7,P$7))</f>
        <v>0</v>
      </c>
      <c r="Q85" s="9">
        <f>IF($F85="s-curve",$D85+($E85-$D85)*$I$2/(1+EXP($I$3*(COUNT($I$7:Q$7)+$I$4))),TREND($D85:$E85,$D$7:$E$7,Q$7))</f>
        <v>0</v>
      </c>
      <c r="R85" s="9">
        <f>IF($F85="s-curve",$D85+($E85-$D85)*$I$2/(1+EXP($I$3*(COUNT($I$7:R$7)+$I$4))),TREND($D85:$E85,$D$7:$E$7,R$7))</f>
        <v>0</v>
      </c>
      <c r="S85" s="9">
        <f>IF($F85="s-curve",$D85+($E85-$D85)*$I$2/(1+EXP($I$3*(COUNT($I$7:S$7)+$I$4))),TREND($D85:$E85,$D$7:$E$7,S$7))</f>
        <v>0</v>
      </c>
      <c r="T85" s="9">
        <f>IF($F85="s-curve",$D85+($E85-$D85)*$I$2/(1+EXP($I$3*(COUNT($I$7:T$7)+$I$4))),TREND($D85:$E85,$D$7:$E$7,T$7))</f>
        <v>0</v>
      </c>
      <c r="U85" s="9">
        <f>IF($F85="s-curve",$D85+($E85-$D85)*$I$2/(1+EXP($I$3*(COUNT($I$7:U$7)+$I$4))),TREND($D85:$E85,$D$7:$E$7,U$7))</f>
        <v>0</v>
      </c>
      <c r="V85" s="9">
        <f>IF($F85="s-curve",$D85+($E85-$D85)*$I$2/(1+EXP($I$3*(COUNT($I$7:V$7)+$I$4))),TREND($D85:$E85,$D$7:$E$7,V$7))</f>
        <v>0</v>
      </c>
      <c r="W85" s="9">
        <f>IF($F85="s-curve",$D85+($E85-$D85)*$I$2/(1+EXP($I$3*(COUNT($I$7:W$7)+$I$4))),TREND($D85:$E85,$D$7:$E$7,W$7))</f>
        <v>0</v>
      </c>
      <c r="X85" s="9">
        <f>IF($F85="s-curve",$D85+($E85-$D85)*$I$2/(1+EXP($I$3*(COUNT($I$7:X$7)+$I$4))),TREND($D85:$E85,$D$7:$E$7,X$7))</f>
        <v>0</v>
      </c>
      <c r="Y85" s="9">
        <f>IF($F85="s-curve",$D85+($E85-$D85)*$I$2/(1+EXP($I$3*(COUNT($I$7:Y$7)+$I$4))),TREND($D85:$E85,$D$7:$E$7,Y$7))</f>
        <v>0</v>
      </c>
      <c r="Z85" s="9">
        <f>IF($F85="s-curve",$D85+($E85-$D85)*$I$2/(1+EXP($I$3*(COUNT($I$7:Z$7)+$I$4))),TREND($D85:$E85,$D$7:$E$7,Z$7))</f>
        <v>0</v>
      </c>
      <c r="AA85" s="9">
        <f>IF($F85="s-curve",$D85+($E85-$D85)*$I$2/(1+EXP($I$3*(COUNT($I$7:AA$7)+$I$4))),TREND($D85:$E85,$D$7:$E$7,AA$7))</f>
        <v>0</v>
      </c>
      <c r="AB85" s="9">
        <f>IF($F85="s-curve",$D85+($E85-$D85)*$I$2/(1+EXP($I$3*(COUNT($I$7:AB$7)+$I$4))),TREND($D85:$E85,$D$7:$E$7,AB$7))</f>
        <v>0</v>
      </c>
      <c r="AC85" s="9">
        <f>IF($F85="s-curve",$D85+($E85-$D85)*$I$2/(1+EXP($I$3*(COUNT($I$7:AC$7)+$I$4))),TREND($D85:$E85,$D$7:$E$7,AC$7))</f>
        <v>0</v>
      </c>
      <c r="AD85" s="9">
        <f>IF($F85="s-curve",$D85+($E85-$D85)*$I$2/(1+EXP($I$3*(COUNT($I$7:AD$7)+$I$4))),TREND($D85:$E85,$D$7:$E$7,AD$7))</f>
        <v>0</v>
      </c>
      <c r="AE85" s="9">
        <f>IF($F85="s-curve",$D85+($E85-$D85)*$I$2/(1+EXP($I$3*(COUNT($I$7:AE$7)+$I$4))),TREND($D85:$E85,$D$7:$E$7,AE$7))</f>
        <v>0</v>
      </c>
      <c r="AF85" s="9">
        <f>IF($F85="s-curve",$D85+($E85-$D85)*$I$2/(1+EXP($I$3*(COUNT($I$7:AF$7)+$I$4))),TREND($D85:$E85,$D$7:$E$7,AF$7))</f>
        <v>0</v>
      </c>
      <c r="AG85" s="9">
        <f>IF($F85="s-curve",$D85+($E85-$D85)*$I$2/(1+EXP($I$3*(COUNT($I$7:AG$7)+$I$4))),TREND($D85:$E85,$D$7:$E$7,AG$7))</f>
        <v>0</v>
      </c>
      <c r="AH85" s="9">
        <f>IF($F85="s-curve",$D85+($E85-$D85)*$I$2/(1+EXP($I$3*(COUNT($I$7:AH$7)+$I$4))),TREND($D85:$E85,$D$7:$E$7,AH$7))</f>
        <v>0</v>
      </c>
      <c r="AI85" s="9">
        <f>IF($F85="s-curve",$D85+($E85-$D85)*$I$2/(1+EXP($I$3*(COUNT($I$7:AI$7)+$I$4))),TREND($D85:$E85,$D$7:$E$7,AI$7))</f>
        <v>0</v>
      </c>
      <c r="AJ85" s="9">
        <f>IF($F85="s-curve",$D85+($E85-$D85)*$I$2/(1+EXP($I$3*(COUNT($I$7:AJ$7)+$I$4))),TREND($D85:$E85,$D$7:$E$7,AJ$7))</f>
        <v>0</v>
      </c>
      <c r="AK85" s="9">
        <f>IF($F85="s-curve",$D85+($E85-$D85)*$I$2/(1+EXP($I$3*(COUNT($I$7:AK$7)+$I$4))),TREND($D85:$E85,$D$7:$E$7,AK$7))</f>
        <v>0</v>
      </c>
      <c r="AL85" s="9">
        <f>IF($F85="s-curve",$D85+($E85-$D85)*$I$2/(1+EXP($I$3*(COUNT($I$7:AL$7)+$I$4))),TREND($D85:$E85,$D$7:$E$7,AL$7))</f>
        <v>0</v>
      </c>
      <c r="AM85" s="9">
        <f>IF($F85="s-curve",$D85+($E85-$D85)*$I$2/(1+EXP($I$3*(COUNT($I$7:AM$7)+$I$4))),TREND($D85:$E85,$D$7:$E$7,AM$7))</f>
        <v>0</v>
      </c>
      <c r="AN85" s="9">
        <f>IF($F85="s-curve",$D85+($E85-$D85)*$I$2/(1+EXP($I$3*(COUNT($I$7:AN$7)+$I$4))),TREND($D85:$E85,$D$7:$E$7,AN$7))</f>
        <v>0</v>
      </c>
      <c r="AO85" s="9">
        <f>IF($F85="s-curve",$D85+($E85-$D85)*$I$2/(1+EXP($I$3*(COUNT($I$7:AO$7)+$I$4))),TREND($D85:$E85,$D$7:$E$7,AO$7))</f>
        <v>0</v>
      </c>
      <c r="AP85" s="9">
        <f>IF($F85="s-curve",$D85+($E85-$D85)*$I$2/(1+EXP($I$3*(COUNT($I$7:AP$7)+$I$4))),TREND($D85:$E85,$D$7:$E$7,AP$7))</f>
        <v>0</v>
      </c>
    </row>
    <row r="86" spans="1:42" x14ac:dyDescent="0.25">
      <c r="C86" s="9" t="s">
        <v>3</v>
      </c>
      <c r="D86" s="9">
        <v>0</v>
      </c>
      <c r="E86" s="9">
        <v>0</v>
      </c>
      <c r="F86" s="4" t="str">
        <f t="shared" si="14"/>
        <v>n/a</v>
      </c>
      <c r="H86" s="22"/>
      <c r="I86" s="21">
        <f t="shared" si="12"/>
        <v>0</v>
      </c>
      <c r="J86" s="9">
        <f>IF($F86="s-curve",$D86+($E86-$D86)*$I$2/(1+EXP($I$3*(COUNT($I$7:J$7)+$I$4))),TREND($D86:$E86,$D$7:$E$7,J$7))</f>
        <v>0</v>
      </c>
      <c r="K86" s="9">
        <f>IF($F86="s-curve",$D86+($E86-$D86)*$I$2/(1+EXP($I$3*(COUNT($I$7:K$7)+$I$4))),TREND($D86:$E86,$D$7:$E$7,K$7))</f>
        <v>0</v>
      </c>
      <c r="L86" s="9">
        <f>IF($F86="s-curve",$D86+($E86-$D86)*$I$2/(1+EXP($I$3*(COUNT($I$7:L$7)+$I$4))),TREND($D86:$E86,$D$7:$E$7,L$7))</f>
        <v>0</v>
      </c>
      <c r="M86" s="9">
        <f>IF($F86="s-curve",$D86+($E86-$D86)*$I$2/(1+EXP($I$3*(COUNT($I$7:M$7)+$I$4))),TREND($D86:$E86,$D$7:$E$7,M$7))</f>
        <v>0</v>
      </c>
      <c r="N86" s="9">
        <f>IF($F86="s-curve",$D86+($E86-$D86)*$I$2/(1+EXP($I$3*(COUNT($I$7:N$7)+$I$4))),TREND($D86:$E86,$D$7:$E$7,N$7))</f>
        <v>0</v>
      </c>
      <c r="O86" s="9">
        <f>IF($F86="s-curve",$D86+($E86-$D86)*$I$2/(1+EXP($I$3*(COUNT($I$7:O$7)+$I$4))),TREND($D86:$E86,$D$7:$E$7,O$7))</f>
        <v>0</v>
      </c>
      <c r="P86" s="9">
        <f>IF($F86="s-curve",$D86+($E86-$D86)*$I$2/(1+EXP($I$3*(COUNT($I$7:P$7)+$I$4))),TREND($D86:$E86,$D$7:$E$7,P$7))</f>
        <v>0</v>
      </c>
      <c r="Q86" s="9">
        <f>IF($F86="s-curve",$D86+($E86-$D86)*$I$2/(1+EXP($I$3*(COUNT($I$7:Q$7)+$I$4))),TREND($D86:$E86,$D$7:$E$7,Q$7))</f>
        <v>0</v>
      </c>
      <c r="R86" s="9">
        <f>IF($F86="s-curve",$D86+($E86-$D86)*$I$2/(1+EXP($I$3*(COUNT($I$7:R$7)+$I$4))),TREND($D86:$E86,$D$7:$E$7,R$7))</f>
        <v>0</v>
      </c>
      <c r="S86" s="9">
        <f>IF($F86="s-curve",$D86+($E86-$D86)*$I$2/(1+EXP($I$3*(COUNT($I$7:S$7)+$I$4))),TREND($D86:$E86,$D$7:$E$7,S$7))</f>
        <v>0</v>
      </c>
      <c r="T86" s="9">
        <f>IF($F86="s-curve",$D86+($E86-$D86)*$I$2/(1+EXP($I$3*(COUNT($I$7:T$7)+$I$4))),TREND($D86:$E86,$D$7:$E$7,T$7))</f>
        <v>0</v>
      </c>
      <c r="U86" s="9">
        <f>IF($F86="s-curve",$D86+($E86-$D86)*$I$2/(1+EXP($I$3*(COUNT($I$7:U$7)+$I$4))),TREND($D86:$E86,$D$7:$E$7,U$7))</f>
        <v>0</v>
      </c>
      <c r="V86" s="9">
        <f>IF($F86="s-curve",$D86+($E86-$D86)*$I$2/(1+EXP($I$3*(COUNT($I$7:V$7)+$I$4))),TREND($D86:$E86,$D$7:$E$7,V$7))</f>
        <v>0</v>
      </c>
      <c r="W86" s="9">
        <f>IF($F86="s-curve",$D86+($E86-$D86)*$I$2/(1+EXP($I$3*(COUNT($I$7:W$7)+$I$4))),TREND($D86:$E86,$D$7:$E$7,W$7))</f>
        <v>0</v>
      </c>
      <c r="X86" s="9">
        <f>IF($F86="s-curve",$D86+($E86-$D86)*$I$2/(1+EXP($I$3*(COUNT($I$7:X$7)+$I$4))),TREND($D86:$E86,$D$7:$E$7,X$7))</f>
        <v>0</v>
      </c>
      <c r="Y86" s="9">
        <f>IF($F86="s-curve",$D86+($E86-$D86)*$I$2/(1+EXP($I$3*(COUNT($I$7:Y$7)+$I$4))),TREND($D86:$E86,$D$7:$E$7,Y$7))</f>
        <v>0</v>
      </c>
      <c r="Z86" s="9">
        <f>IF($F86="s-curve",$D86+($E86-$D86)*$I$2/(1+EXP($I$3*(COUNT($I$7:Z$7)+$I$4))),TREND($D86:$E86,$D$7:$E$7,Z$7))</f>
        <v>0</v>
      </c>
      <c r="AA86" s="9">
        <f>IF($F86="s-curve",$D86+($E86-$D86)*$I$2/(1+EXP($I$3*(COUNT($I$7:AA$7)+$I$4))),TREND($D86:$E86,$D$7:$E$7,AA$7))</f>
        <v>0</v>
      </c>
      <c r="AB86" s="9">
        <f>IF($F86="s-curve",$D86+($E86-$D86)*$I$2/(1+EXP($I$3*(COUNT($I$7:AB$7)+$I$4))),TREND($D86:$E86,$D$7:$E$7,AB$7))</f>
        <v>0</v>
      </c>
      <c r="AC86" s="9">
        <f>IF($F86="s-curve",$D86+($E86-$D86)*$I$2/(1+EXP($I$3*(COUNT($I$7:AC$7)+$I$4))),TREND($D86:$E86,$D$7:$E$7,AC$7))</f>
        <v>0</v>
      </c>
      <c r="AD86" s="9">
        <f>IF($F86="s-curve",$D86+($E86-$D86)*$I$2/(1+EXP($I$3*(COUNT($I$7:AD$7)+$I$4))),TREND($D86:$E86,$D$7:$E$7,AD$7))</f>
        <v>0</v>
      </c>
      <c r="AE86" s="9">
        <f>IF($F86="s-curve",$D86+($E86-$D86)*$I$2/(1+EXP($I$3*(COUNT($I$7:AE$7)+$I$4))),TREND($D86:$E86,$D$7:$E$7,AE$7))</f>
        <v>0</v>
      </c>
      <c r="AF86" s="9">
        <f>IF($F86="s-curve",$D86+($E86-$D86)*$I$2/(1+EXP($I$3*(COUNT($I$7:AF$7)+$I$4))),TREND($D86:$E86,$D$7:$E$7,AF$7))</f>
        <v>0</v>
      </c>
      <c r="AG86" s="9">
        <f>IF($F86="s-curve",$D86+($E86-$D86)*$I$2/(1+EXP($I$3*(COUNT($I$7:AG$7)+$I$4))),TREND($D86:$E86,$D$7:$E$7,AG$7))</f>
        <v>0</v>
      </c>
      <c r="AH86" s="9">
        <f>IF($F86="s-curve",$D86+($E86-$D86)*$I$2/(1+EXP($I$3*(COUNT($I$7:AH$7)+$I$4))),TREND($D86:$E86,$D$7:$E$7,AH$7))</f>
        <v>0</v>
      </c>
      <c r="AI86" s="9">
        <f>IF($F86="s-curve",$D86+($E86-$D86)*$I$2/(1+EXP($I$3*(COUNT($I$7:AI$7)+$I$4))),TREND($D86:$E86,$D$7:$E$7,AI$7))</f>
        <v>0</v>
      </c>
      <c r="AJ86" s="9">
        <f>IF($F86="s-curve",$D86+($E86-$D86)*$I$2/(1+EXP($I$3*(COUNT($I$7:AJ$7)+$I$4))),TREND($D86:$E86,$D$7:$E$7,AJ$7))</f>
        <v>0</v>
      </c>
      <c r="AK86" s="9">
        <f>IF($F86="s-curve",$D86+($E86-$D86)*$I$2/(1+EXP($I$3*(COUNT($I$7:AK$7)+$I$4))),TREND($D86:$E86,$D$7:$E$7,AK$7))</f>
        <v>0</v>
      </c>
      <c r="AL86" s="9">
        <f>IF($F86="s-curve",$D86+($E86-$D86)*$I$2/(1+EXP($I$3*(COUNT($I$7:AL$7)+$I$4))),TREND($D86:$E86,$D$7:$E$7,AL$7))</f>
        <v>0</v>
      </c>
      <c r="AM86" s="9">
        <f>IF($F86="s-curve",$D86+($E86-$D86)*$I$2/(1+EXP($I$3*(COUNT($I$7:AM$7)+$I$4))),TREND($D86:$E86,$D$7:$E$7,AM$7))</f>
        <v>0</v>
      </c>
      <c r="AN86" s="9">
        <f>IF($F86="s-curve",$D86+($E86-$D86)*$I$2/(1+EXP($I$3*(COUNT($I$7:AN$7)+$I$4))),TREND($D86:$E86,$D$7:$E$7,AN$7))</f>
        <v>0</v>
      </c>
      <c r="AO86" s="9">
        <f>IF($F86="s-curve",$D86+($E86-$D86)*$I$2/(1+EXP($I$3*(COUNT($I$7:AO$7)+$I$4))),TREND($D86:$E86,$D$7:$E$7,AO$7))</f>
        <v>0</v>
      </c>
      <c r="AP86" s="9">
        <f>IF($F86="s-curve",$D86+($E86-$D86)*$I$2/(1+EXP($I$3*(COUNT($I$7:AP$7)+$I$4))),TREND($D86:$E86,$D$7:$E$7,AP$7))</f>
        <v>0</v>
      </c>
    </row>
    <row r="87" spans="1:42" x14ac:dyDescent="0.25">
      <c r="C87" s="9" t="s">
        <v>4</v>
      </c>
      <c r="D87" s="9">
        <v>0</v>
      </c>
      <c r="E87" s="9">
        <v>0</v>
      </c>
      <c r="F87" s="4" t="str">
        <f t="shared" si="14"/>
        <v>n/a</v>
      </c>
      <c r="H87" s="22"/>
      <c r="I87" s="21">
        <f t="shared" si="12"/>
        <v>0</v>
      </c>
      <c r="J87" s="9">
        <f>IF($F87="s-curve",$D87+($E87-$D87)*$I$2/(1+EXP($I$3*(COUNT($I$7:J$7)+$I$4))),TREND($D87:$E87,$D$7:$E$7,J$7))</f>
        <v>0</v>
      </c>
      <c r="K87" s="9">
        <f>IF($F87="s-curve",$D87+($E87-$D87)*$I$2/(1+EXP($I$3*(COUNT($I$7:K$7)+$I$4))),TREND($D87:$E87,$D$7:$E$7,K$7))</f>
        <v>0</v>
      </c>
      <c r="L87" s="9">
        <f>IF($F87="s-curve",$D87+($E87-$D87)*$I$2/(1+EXP($I$3*(COUNT($I$7:L$7)+$I$4))),TREND($D87:$E87,$D$7:$E$7,L$7))</f>
        <v>0</v>
      </c>
      <c r="M87" s="9">
        <f>IF($F87="s-curve",$D87+($E87-$D87)*$I$2/(1+EXP($I$3*(COUNT($I$7:M$7)+$I$4))),TREND($D87:$E87,$D$7:$E$7,M$7))</f>
        <v>0</v>
      </c>
      <c r="N87" s="9">
        <f>IF($F87="s-curve",$D87+($E87-$D87)*$I$2/(1+EXP($I$3*(COUNT($I$7:N$7)+$I$4))),TREND($D87:$E87,$D$7:$E$7,N$7))</f>
        <v>0</v>
      </c>
      <c r="O87" s="9">
        <f>IF($F87="s-curve",$D87+($E87-$D87)*$I$2/(1+EXP($I$3*(COUNT($I$7:O$7)+$I$4))),TREND($D87:$E87,$D$7:$E$7,O$7))</f>
        <v>0</v>
      </c>
      <c r="P87" s="9">
        <f>IF($F87="s-curve",$D87+($E87-$D87)*$I$2/(1+EXP($I$3*(COUNT($I$7:P$7)+$I$4))),TREND($D87:$E87,$D$7:$E$7,P$7))</f>
        <v>0</v>
      </c>
      <c r="Q87" s="9">
        <f>IF($F87="s-curve",$D87+($E87-$D87)*$I$2/(1+EXP($I$3*(COUNT($I$7:Q$7)+$I$4))),TREND($D87:$E87,$D$7:$E$7,Q$7))</f>
        <v>0</v>
      </c>
      <c r="R87" s="9">
        <f>IF($F87="s-curve",$D87+($E87-$D87)*$I$2/(1+EXP($I$3*(COUNT($I$7:R$7)+$I$4))),TREND($D87:$E87,$D$7:$E$7,R$7))</f>
        <v>0</v>
      </c>
      <c r="S87" s="9">
        <f>IF($F87="s-curve",$D87+($E87-$D87)*$I$2/(1+EXP($I$3*(COUNT($I$7:S$7)+$I$4))),TREND($D87:$E87,$D$7:$E$7,S$7))</f>
        <v>0</v>
      </c>
      <c r="T87" s="9">
        <f>IF($F87="s-curve",$D87+($E87-$D87)*$I$2/(1+EXP($I$3*(COUNT($I$7:T$7)+$I$4))),TREND($D87:$E87,$D$7:$E$7,T$7))</f>
        <v>0</v>
      </c>
      <c r="U87" s="9">
        <f>IF($F87="s-curve",$D87+($E87-$D87)*$I$2/(1+EXP($I$3*(COUNT($I$7:U$7)+$I$4))),TREND($D87:$E87,$D$7:$E$7,U$7))</f>
        <v>0</v>
      </c>
      <c r="V87" s="9">
        <f>IF($F87="s-curve",$D87+($E87-$D87)*$I$2/(1+EXP($I$3*(COUNT($I$7:V$7)+$I$4))),TREND($D87:$E87,$D$7:$E$7,V$7))</f>
        <v>0</v>
      </c>
      <c r="W87" s="9">
        <f>IF($F87="s-curve",$D87+($E87-$D87)*$I$2/(1+EXP($I$3*(COUNT($I$7:W$7)+$I$4))),TREND($D87:$E87,$D$7:$E$7,W$7))</f>
        <v>0</v>
      </c>
      <c r="X87" s="9">
        <f>IF($F87="s-curve",$D87+($E87-$D87)*$I$2/(1+EXP($I$3*(COUNT($I$7:X$7)+$I$4))),TREND($D87:$E87,$D$7:$E$7,X$7))</f>
        <v>0</v>
      </c>
      <c r="Y87" s="9">
        <f>IF($F87="s-curve",$D87+($E87-$D87)*$I$2/(1+EXP($I$3*(COUNT($I$7:Y$7)+$I$4))),TREND($D87:$E87,$D$7:$E$7,Y$7))</f>
        <v>0</v>
      </c>
      <c r="Z87" s="9">
        <f>IF($F87="s-curve",$D87+($E87-$D87)*$I$2/(1+EXP($I$3*(COUNT($I$7:Z$7)+$I$4))),TREND($D87:$E87,$D$7:$E$7,Z$7))</f>
        <v>0</v>
      </c>
      <c r="AA87" s="9">
        <f>IF($F87="s-curve",$D87+($E87-$D87)*$I$2/(1+EXP($I$3*(COUNT($I$7:AA$7)+$I$4))),TREND($D87:$E87,$D$7:$E$7,AA$7))</f>
        <v>0</v>
      </c>
      <c r="AB87" s="9">
        <f>IF($F87="s-curve",$D87+($E87-$D87)*$I$2/(1+EXP($I$3*(COUNT($I$7:AB$7)+$I$4))),TREND($D87:$E87,$D$7:$E$7,AB$7))</f>
        <v>0</v>
      </c>
      <c r="AC87" s="9">
        <f>IF($F87="s-curve",$D87+($E87-$D87)*$I$2/(1+EXP($I$3*(COUNT($I$7:AC$7)+$I$4))),TREND($D87:$E87,$D$7:$E$7,AC$7))</f>
        <v>0</v>
      </c>
      <c r="AD87" s="9">
        <f>IF($F87="s-curve",$D87+($E87-$D87)*$I$2/(1+EXP($I$3*(COUNT($I$7:AD$7)+$I$4))),TREND($D87:$E87,$D$7:$E$7,AD$7))</f>
        <v>0</v>
      </c>
      <c r="AE87" s="9">
        <f>IF($F87="s-curve",$D87+($E87-$D87)*$I$2/(1+EXP($I$3*(COUNT($I$7:AE$7)+$I$4))),TREND($D87:$E87,$D$7:$E$7,AE$7))</f>
        <v>0</v>
      </c>
      <c r="AF87" s="9">
        <f>IF($F87="s-curve",$D87+($E87-$D87)*$I$2/(1+EXP($I$3*(COUNT($I$7:AF$7)+$I$4))),TREND($D87:$E87,$D$7:$E$7,AF$7))</f>
        <v>0</v>
      </c>
      <c r="AG87" s="9">
        <f>IF($F87="s-curve",$D87+($E87-$D87)*$I$2/(1+EXP($I$3*(COUNT($I$7:AG$7)+$I$4))),TREND($D87:$E87,$D$7:$E$7,AG$7))</f>
        <v>0</v>
      </c>
      <c r="AH87" s="9">
        <f>IF($F87="s-curve",$D87+($E87-$D87)*$I$2/(1+EXP($I$3*(COUNT($I$7:AH$7)+$I$4))),TREND($D87:$E87,$D$7:$E$7,AH$7))</f>
        <v>0</v>
      </c>
      <c r="AI87" s="9">
        <f>IF($F87="s-curve",$D87+($E87-$D87)*$I$2/(1+EXP($I$3*(COUNT($I$7:AI$7)+$I$4))),TREND($D87:$E87,$D$7:$E$7,AI$7))</f>
        <v>0</v>
      </c>
      <c r="AJ87" s="9">
        <f>IF($F87="s-curve",$D87+($E87-$D87)*$I$2/(1+EXP($I$3*(COUNT($I$7:AJ$7)+$I$4))),TREND($D87:$E87,$D$7:$E$7,AJ$7))</f>
        <v>0</v>
      </c>
      <c r="AK87" s="9">
        <f>IF($F87="s-curve",$D87+($E87-$D87)*$I$2/(1+EXP($I$3*(COUNT($I$7:AK$7)+$I$4))),TREND($D87:$E87,$D$7:$E$7,AK$7))</f>
        <v>0</v>
      </c>
      <c r="AL87" s="9">
        <f>IF($F87="s-curve",$D87+($E87-$D87)*$I$2/(1+EXP($I$3*(COUNT($I$7:AL$7)+$I$4))),TREND($D87:$E87,$D$7:$E$7,AL$7))</f>
        <v>0</v>
      </c>
      <c r="AM87" s="9">
        <f>IF($F87="s-curve",$D87+($E87-$D87)*$I$2/(1+EXP($I$3*(COUNT($I$7:AM$7)+$I$4))),TREND($D87:$E87,$D$7:$E$7,AM$7))</f>
        <v>0</v>
      </c>
      <c r="AN87" s="9">
        <f>IF($F87="s-curve",$D87+($E87-$D87)*$I$2/(1+EXP($I$3*(COUNT($I$7:AN$7)+$I$4))),TREND($D87:$E87,$D$7:$E$7,AN$7))</f>
        <v>0</v>
      </c>
      <c r="AO87" s="9">
        <f>IF($F87="s-curve",$D87+($E87-$D87)*$I$2/(1+EXP($I$3*(COUNT($I$7:AO$7)+$I$4))),TREND($D87:$E87,$D$7:$E$7,AO$7))</f>
        <v>0</v>
      </c>
      <c r="AP87" s="9">
        <f>IF($F87="s-curve",$D87+($E87-$D87)*$I$2/(1+EXP($I$3*(COUNT($I$7:AP$7)+$I$4))),TREND($D87:$E87,$D$7:$E$7,AP$7))</f>
        <v>0</v>
      </c>
    </row>
    <row r="88" spans="1:42" x14ac:dyDescent="0.25">
      <c r="C88" s="9" t="s">
        <v>5</v>
      </c>
      <c r="D88" s="9">
        <v>0</v>
      </c>
      <c r="E88" s="9">
        <v>0</v>
      </c>
      <c r="F88" s="4" t="str">
        <f t="shared" si="14"/>
        <v>n/a</v>
      </c>
      <c r="H88" s="22"/>
      <c r="I88" s="21">
        <f t="shared" si="12"/>
        <v>0</v>
      </c>
      <c r="J88" s="9">
        <f>IF($F88="s-curve",$D88+($E88-$D88)*$I$2/(1+EXP($I$3*(COUNT($I$7:J$7)+$I$4))),TREND($D88:$E88,$D$7:$E$7,J$7))</f>
        <v>0</v>
      </c>
      <c r="K88" s="9">
        <f>IF($F88="s-curve",$D88+($E88-$D88)*$I$2/(1+EXP($I$3*(COUNT($I$7:K$7)+$I$4))),TREND($D88:$E88,$D$7:$E$7,K$7))</f>
        <v>0</v>
      </c>
      <c r="L88" s="9">
        <f>IF($F88="s-curve",$D88+($E88-$D88)*$I$2/(1+EXP($I$3*(COUNT($I$7:L$7)+$I$4))),TREND($D88:$E88,$D$7:$E$7,L$7))</f>
        <v>0</v>
      </c>
      <c r="M88" s="9">
        <f>IF($F88="s-curve",$D88+($E88-$D88)*$I$2/(1+EXP($I$3*(COUNT($I$7:M$7)+$I$4))),TREND($D88:$E88,$D$7:$E$7,M$7))</f>
        <v>0</v>
      </c>
      <c r="N88" s="9">
        <f>IF($F88="s-curve",$D88+($E88-$D88)*$I$2/(1+EXP($I$3*(COUNT($I$7:N$7)+$I$4))),TREND($D88:$E88,$D$7:$E$7,N$7))</f>
        <v>0</v>
      </c>
      <c r="O88" s="9">
        <f>IF($F88="s-curve",$D88+($E88-$D88)*$I$2/(1+EXP($I$3*(COUNT($I$7:O$7)+$I$4))),TREND($D88:$E88,$D$7:$E$7,O$7))</f>
        <v>0</v>
      </c>
      <c r="P88" s="9">
        <f>IF($F88="s-curve",$D88+($E88-$D88)*$I$2/(1+EXP($I$3*(COUNT($I$7:P$7)+$I$4))),TREND($D88:$E88,$D$7:$E$7,P$7))</f>
        <v>0</v>
      </c>
      <c r="Q88" s="9">
        <f>IF($F88="s-curve",$D88+($E88-$D88)*$I$2/(1+EXP($I$3*(COUNT($I$7:Q$7)+$I$4))),TREND($D88:$E88,$D$7:$E$7,Q$7))</f>
        <v>0</v>
      </c>
      <c r="R88" s="9">
        <f>IF($F88="s-curve",$D88+($E88-$D88)*$I$2/(1+EXP($I$3*(COUNT($I$7:R$7)+$I$4))),TREND($D88:$E88,$D$7:$E$7,R$7))</f>
        <v>0</v>
      </c>
      <c r="S88" s="9">
        <f>IF($F88="s-curve",$D88+($E88-$D88)*$I$2/(1+EXP($I$3*(COUNT($I$7:S$7)+$I$4))),TREND($D88:$E88,$D$7:$E$7,S$7))</f>
        <v>0</v>
      </c>
      <c r="T88" s="9">
        <f>IF($F88="s-curve",$D88+($E88-$D88)*$I$2/(1+EXP($I$3*(COUNT($I$7:T$7)+$I$4))),TREND($D88:$E88,$D$7:$E$7,T$7))</f>
        <v>0</v>
      </c>
      <c r="U88" s="9">
        <f>IF($F88="s-curve",$D88+($E88-$D88)*$I$2/(1+EXP($I$3*(COUNT($I$7:U$7)+$I$4))),TREND($D88:$E88,$D$7:$E$7,U$7))</f>
        <v>0</v>
      </c>
      <c r="V88" s="9">
        <f>IF($F88="s-curve",$D88+($E88-$D88)*$I$2/(1+EXP($I$3*(COUNT($I$7:V$7)+$I$4))),TREND($D88:$E88,$D$7:$E$7,V$7))</f>
        <v>0</v>
      </c>
      <c r="W88" s="9">
        <f>IF($F88="s-curve",$D88+($E88-$D88)*$I$2/(1+EXP($I$3*(COUNT($I$7:W$7)+$I$4))),TREND($D88:$E88,$D$7:$E$7,W$7))</f>
        <v>0</v>
      </c>
      <c r="X88" s="9">
        <f>IF($F88="s-curve",$D88+($E88-$D88)*$I$2/(1+EXP($I$3*(COUNT($I$7:X$7)+$I$4))),TREND($D88:$E88,$D$7:$E$7,X$7))</f>
        <v>0</v>
      </c>
      <c r="Y88" s="9">
        <f>IF($F88="s-curve",$D88+($E88-$D88)*$I$2/(1+EXP($I$3*(COUNT($I$7:Y$7)+$I$4))),TREND($D88:$E88,$D$7:$E$7,Y$7))</f>
        <v>0</v>
      </c>
      <c r="Z88" s="9">
        <f>IF($F88="s-curve",$D88+($E88-$D88)*$I$2/(1+EXP($I$3*(COUNT($I$7:Z$7)+$I$4))),TREND($D88:$E88,$D$7:$E$7,Z$7))</f>
        <v>0</v>
      </c>
      <c r="AA88" s="9">
        <f>IF($F88="s-curve",$D88+($E88-$D88)*$I$2/(1+EXP($I$3*(COUNT($I$7:AA$7)+$I$4))),TREND($D88:$E88,$D$7:$E$7,AA$7))</f>
        <v>0</v>
      </c>
      <c r="AB88" s="9">
        <f>IF($F88="s-curve",$D88+($E88-$D88)*$I$2/(1+EXP($I$3*(COUNT($I$7:AB$7)+$I$4))),TREND($D88:$E88,$D$7:$E$7,AB$7))</f>
        <v>0</v>
      </c>
      <c r="AC88" s="9">
        <f>IF($F88="s-curve",$D88+($E88-$D88)*$I$2/(1+EXP($I$3*(COUNT($I$7:AC$7)+$I$4))),TREND($D88:$E88,$D$7:$E$7,AC$7))</f>
        <v>0</v>
      </c>
      <c r="AD88" s="9">
        <f>IF($F88="s-curve",$D88+($E88-$D88)*$I$2/(1+EXP($I$3*(COUNT($I$7:AD$7)+$I$4))),TREND($D88:$E88,$D$7:$E$7,AD$7))</f>
        <v>0</v>
      </c>
      <c r="AE88" s="9">
        <f>IF($F88="s-curve",$D88+($E88-$D88)*$I$2/(1+EXP($I$3*(COUNT($I$7:AE$7)+$I$4))),TREND($D88:$E88,$D$7:$E$7,AE$7))</f>
        <v>0</v>
      </c>
      <c r="AF88" s="9">
        <f>IF($F88="s-curve",$D88+($E88-$D88)*$I$2/(1+EXP($I$3*(COUNT($I$7:AF$7)+$I$4))),TREND($D88:$E88,$D$7:$E$7,AF$7))</f>
        <v>0</v>
      </c>
      <c r="AG88" s="9">
        <f>IF($F88="s-curve",$D88+($E88-$D88)*$I$2/(1+EXP($I$3*(COUNT($I$7:AG$7)+$I$4))),TREND($D88:$E88,$D$7:$E$7,AG$7))</f>
        <v>0</v>
      </c>
      <c r="AH88" s="9">
        <f>IF($F88="s-curve",$D88+($E88-$D88)*$I$2/(1+EXP($I$3*(COUNT($I$7:AH$7)+$I$4))),TREND($D88:$E88,$D$7:$E$7,AH$7))</f>
        <v>0</v>
      </c>
      <c r="AI88" s="9">
        <f>IF($F88="s-curve",$D88+($E88-$D88)*$I$2/(1+EXP($I$3*(COUNT($I$7:AI$7)+$I$4))),TREND($D88:$E88,$D$7:$E$7,AI$7))</f>
        <v>0</v>
      </c>
      <c r="AJ88" s="9">
        <f>IF($F88="s-curve",$D88+($E88-$D88)*$I$2/(1+EXP($I$3*(COUNT($I$7:AJ$7)+$I$4))),TREND($D88:$E88,$D$7:$E$7,AJ$7))</f>
        <v>0</v>
      </c>
      <c r="AK88" s="9">
        <f>IF($F88="s-curve",$D88+($E88-$D88)*$I$2/(1+EXP($I$3*(COUNT($I$7:AK$7)+$I$4))),TREND($D88:$E88,$D$7:$E$7,AK$7))</f>
        <v>0</v>
      </c>
      <c r="AL88" s="9">
        <f>IF($F88="s-curve",$D88+($E88-$D88)*$I$2/(1+EXP($I$3*(COUNT($I$7:AL$7)+$I$4))),TREND($D88:$E88,$D$7:$E$7,AL$7))</f>
        <v>0</v>
      </c>
      <c r="AM88" s="9">
        <f>IF($F88="s-curve",$D88+($E88-$D88)*$I$2/(1+EXP($I$3*(COUNT($I$7:AM$7)+$I$4))),TREND($D88:$E88,$D$7:$E$7,AM$7))</f>
        <v>0</v>
      </c>
      <c r="AN88" s="9">
        <f>IF($F88="s-curve",$D88+($E88-$D88)*$I$2/(1+EXP($I$3*(COUNT($I$7:AN$7)+$I$4))),TREND($D88:$E88,$D$7:$E$7,AN$7))</f>
        <v>0</v>
      </c>
      <c r="AO88" s="9">
        <f>IF($F88="s-curve",$D88+($E88-$D88)*$I$2/(1+EXP($I$3*(COUNT($I$7:AO$7)+$I$4))),TREND($D88:$E88,$D$7:$E$7,AO$7))</f>
        <v>0</v>
      </c>
      <c r="AP88" s="9">
        <f>IF($F88="s-curve",$D88+($E88-$D88)*$I$2/(1+EXP($I$3*(COUNT($I$7:AP$7)+$I$4))),TREND($D88:$E88,$D$7:$E$7,AP$7))</f>
        <v>0</v>
      </c>
    </row>
    <row r="89" spans="1:42" x14ac:dyDescent="0.25">
      <c r="C89" s="9" t="s">
        <v>6</v>
      </c>
      <c r="D89" s="9">
        <v>0</v>
      </c>
      <c r="E89" s="9">
        <v>0</v>
      </c>
      <c r="F89" s="4" t="str">
        <f t="shared" si="14"/>
        <v>n/a</v>
      </c>
      <c r="H89" s="22"/>
      <c r="I89" s="21">
        <f t="shared" si="12"/>
        <v>0</v>
      </c>
      <c r="J89" s="9">
        <f>IF($F89="s-curve",$D89+($E89-$D89)*$I$2/(1+EXP($I$3*(COUNT($I$7:J$7)+$I$4))),TREND($D89:$E89,$D$7:$E$7,J$7))</f>
        <v>0</v>
      </c>
      <c r="K89" s="9">
        <f>IF($F89="s-curve",$D89+($E89-$D89)*$I$2/(1+EXP($I$3*(COUNT($I$7:K$7)+$I$4))),TREND($D89:$E89,$D$7:$E$7,K$7))</f>
        <v>0</v>
      </c>
      <c r="L89" s="9">
        <f>IF($F89="s-curve",$D89+($E89-$D89)*$I$2/(1+EXP($I$3*(COUNT($I$7:L$7)+$I$4))),TREND($D89:$E89,$D$7:$E$7,L$7))</f>
        <v>0</v>
      </c>
      <c r="M89" s="9">
        <f>IF($F89="s-curve",$D89+($E89-$D89)*$I$2/(1+EXP($I$3*(COUNT($I$7:M$7)+$I$4))),TREND($D89:$E89,$D$7:$E$7,M$7))</f>
        <v>0</v>
      </c>
      <c r="N89" s="9">
        <f>IF($F89="s-curve",$D89+($E89-$D89)*$I$2/(1+EXP($I$3*(COUNT($I$7:N$7)+$I$4))),TREND($D89:$E89,$D$7:$E$7,N$7))</f>
        <v>0</v>
      </c>
      <c r="O89" s="9">
        <f>IF($F89="s-curve",$D89+($E89-$D89)*$I$2/(1+EXP($I$3*(COUNT($I$7:O$7)+$I$4))),TREND($D89:$E89,$D$7:$E$7,O$7))</f>
        <v>0</v>
      </c>
      <c r="P89" s="9">
        <f>IF($F89="s-curve",$D89+($E89-$D89)*$I$2/(1+EXP($I$3*(COUNT($I$7:P$7)+$I$4))),TREND($D89:$E89,$D$7:$E$7,P$7))</f>
        <v>0</v>
      </c>
      <c r="Q89" s="9">
        <f>IF($F89="s-curve",$D89+($E89-$D89)*$I$2/(1+EXP($I$3*(COUNT($I$7:Q$7)+$I$4))),TREND($D89:$E89,$D$7:$E$7,Q$7))</f>
        <v>0</v>
      </c>
      <c r="R89" s="9">
        <f>IF($F89="s-curve",$D89+($E89-$D89)*$I$2/(1+EXP($I$3*(COUNT($I$7:R$7)+$I$4))),TREND($D89:$E89,$D$7:$E$7,R$7))</f>
        <v>0</v>
      </c>
      <c r="S89" s="9">
        <f>IF($F89="s-curve",$D89+($E89-$D89)*$I$2/(1+EXP($I$3*(COUNT($I$7:S$7)+$I$4))),TREND($D89:$E89,$D$7:$E$7,S$7))</f>
        <v>0</v>
      </c>
      <c r="T89" s="9">
        <f>IF($F89="s-curve",$D89+($E89-$D89)*$I$2/(1+EXP($I$3*(COUNT($I$7:T$7)+$I$4))),TREND($D89:$E89,$D$7:$E$7,T$7))</f>
        <v>0</v>
      </c>
      <c r="U89" s="9">
        <f>IF($F89="s-curve",$D89+($E89-$D89)*$I$2/(1+EXP($I$3*(COUNT($I$7:U$7)+$I$4))),TREND($D89:$E89,$D$7:$E$7,U$7))</f>
        <v>0</v>
      </c>
      <c r="V89" s="9">
        <f>IF($F89="s-curve",$D89+($E89-$D89)*$I$2/(1+EXP($I$3*(COUNT($I$7:V$7)+$I$4))),TREND($D89:$E89,$D$7:$E$7,V$7))</f>
        <v>0</v>
      </c>
      <c r="W89" s="9">
        <f>IF($F89="s-curve",$D89+($E89-$D89)*$I$2/(1+EXP($I$3*(COUNT($I$7:W$7)+$I$4))),TREND($D89:$E89,$D$7:$E$7,W$7))</f>
        <v>0</v>
      </c>
      <c r="X89" s="9">
        <f>IF($F89="s-curve",$D89+($E89-$D89)*$I$2/(1+EXP($I$3*(COUNT($I$7:X$7)+$I$4))),TREND($D89:$E89,$D$7:$E$7,X$7))</f>
        <v>0</v>
      </c>
      <c r="Y89" s="9">
        <f>IF($F89="s-curve",$D89+($E89-$D89)*$I$2/(1+EXP($I$3*(COUNT($I$7:Y$7)+$I$4))),TREND($D89:$E89,$D$7:$E$7,Y$7))</f>
        <v>0</v>
      </c>
      <c r="Z89" s="9">
        <f>IF($F89="s-curve",$D89+($E89-$D89)*$I$2/(1+EXP($I$3*(COUNT($I$7:Z$7)+$I$4))),TREND($D89:$E89,$D$7:$E$7,Z$7))</f>
        <v>0</v>
      </c>
      <c r="AA89" s="9">
        <f>IF($F89="s-curve",$D89+($E89-$D89)*$I$2/(1+EXP($I$3*(COUNT($I$7:AA$7)+$I$4))),TREND($D89:$E89,$D$7:$E$7,AA$7))</f>
        <v>0</v>
      </c>
      <c r="AB89" s="9">
        <f>IF($F89="s-curve",$D89+($E89-$D89)*$I$2/(1+EXP($I$3*(COUNT($I$7:AB$7)+$I$4))),TREND($D89:$E89,$D$7:$E$7,AB$7))</f>
        <v>0</v>
      </c>
      <c r="AC89" s="9">
        <f>IF($F89="s-curve",$D89+($E89-$D89)*$I$2/(1+EXP($I$3*(COUNT($I$7:AC$7)+$I$4))),TREND($D89:$E89,$D$7:$E$7,AC$7))</f>
        <v>0</v>
      </c>
      <c r="AD89" s="9">
        <f>IF($F89="s-curve",$D89+($E89-$D89)*$I$2/(1+EXP($I$3*(COUNT($I$7:AD$7)+$I$4))),TREND($D89:$E89,$D$7:$E$7,AD$7))</f>
        <v>0</v>
      </c>
      <c r="AE89" s="9">
        <f>IF($F89="s-curve",$D89+($E89-$D89)*$I$2/(1+EXP($I$3*(COUNT($I$7:AE$7)+$I$4))),TREND($D89:$E89,$D$7:$E$7,AE$7))</f>
        <v>0</v>
      </c>
      <c r="AF89" s="9">
        <f>IF($F89="s-curve",$D89+($E89-$D89)*$I$2/(1+EXP($I$3*(COUNT($I$7:AF$7)+$I$4))),TREND($D89:$E89,$D$7:$E$7,AF$7))</f>
        <v>0</v>
      </c>
      <c r="AG89" s="9">
        <f>IF($F89="s-curve",$D89+($E89-$D89)*$I$2/(1+EXP($I$3*(COUNT($I$7:AG$7)+$I$4))),TREND($D89:$E89,$D$7:$E$7,AG$7))</f>
        <v>0</v>
      </c>
      <c r="AH89" s="9">
        <f>IF($F89="s-curve",$D89+($E89-$D89)*$I$2/(1+EXP($I$3*(COUNT($I$7:AH$7)+$I$4))),TREND($D89:$E89,$D$7:$E$7,AH$7))</f>
        <v>0</v>
      </c>
      <c r="AI89" s="9">
        <f>IF($F89="s-curve",$D89+($E89-$D89)*$I$2/(1+EXP($I$3*(COUNT($I$7:AI$7)+$I$4))),TREND($D89:$E89,$D$7:$E$7,AI$7))</f>
        <v>0</v>
      </c>
      <c r="AJ89" s="9">
        <f>IF($F89="s-curve",$D89+($E89-$D89)*$I$2/(1+EXP($I$3*(COUNT($I$7:AJ$7)+$I$4))),TREND($D89:$E89,$D$7:$E$7,AJ$7))</f>
        <v>0</v>
      </c>
      <c r="AK89" s="9">
        <f>IF($F89="s-curve",$D89+($E89-$D89)*$I$2/(1+EXP($I$3*(COUNT($I$7:AK$7)+$I$4))),TREND($D89:$E89,$D$7:$E$7,AK$7))</f>
        <v>0</v>
      </c>
      <c r="AL89" s="9">
        <f>IF($F89="s-curve",$D89+($E89-$D89)*$I$2/(1+EXP($I$3*(COUNT($I$7:AL$7)+$I$4))),TREND($D89:$E89,$D$7:$E$7,AL$7))</f>
        <v>0</v>
      </c>
      <c r="AM89" s="9">
        <f>IF($F89="s-curve",$D89+($E89-$D89)*$I$2/(1+EXP($I$3*(COUNT($I$7:AM$7)+$I$4))),TREND($D89:$E89,$D$7:$E$7,AM$7))</f>
        <v>0</v>
      </c>
      <c r="AN89" s="9">
        <f>IF($F89="s-curve",$D89+($E89-$D89)*$I$2/(1+EXP($I$3*(COUNT($I$7:AN$7)+$I$4))),TREND($D89:$E89,$D$7:$E$7,AN$7))</f>
        <v>0</v>
      </c>
      <c r="AO89" s="9">
        <f>IF($F89="s-curve",$D89+($E89-$D89)*$I$2/(1+EXP($I$3*(COUNT($I$7:AO$7)+$I$4))),TREND($D89:$E89,$D$7:$E$7,AO$7))</f>
        <v>0</v>
      </c>
      <c r="AP89" s="9">
        <f>IF($F89="s-curve",$D89+($E89-$D89)*$I$2/(1+EXP($I$3*(COUNT($I$7:AP$7)+$I$4))),TREND($D89:$E89,$D$7:$E$7,AP$7))</f>
        <v>0</v>
      </c>
    </row>
    <row r="90" spans="1:42" x14ac:dyDescent="0.25">
      <c r="C90" s="9" t="s">
        <v>74</v>
      </c>
      <c r="D90" s="9">
        <v>0</v>
      </c>
      <c r="E90" s="9">
        <v>0</v>
      </c>
      <c r="F90" s="4" t="str">
        <f t="shared" ref="F90:F91" si="15">IF(D90=E90,"n/a",IF(OR(C90="battery electric vehicle",C90="natural gas vehicle",C90="plugin hybrid vehicle",C90="hydrogen vehicle"),"s-curve","linear"))</f>
        <v>n/a</v>
      </c>
      <c r="H90" s="22"/>
      <c r="I90" s="21">
        <f t="shared" si="12"/>
        <v>0</v>
      </c>
      <c r="J90" s="9">
        <f>IF($F90="s-curve",$D90+($E90-$D90)*$I$2/(1+EXP($I$3*(COUNT($I$7:J$7)+$I$4))),TREND($D90:$E90,$D$7:$E$7,J$7))</f>
        <v>0</v>
      </c>
      <c r="K90" s="9">
        <f>IF($F90="s-curve",$D90+($E90-$D90)*$I$2/(1+EXP($I$3*(COUNT($I$7:K$7)+$I$4))),TREND($D90:$E90,$D$7:$E$7,K$7))</f>
        <v>0</v>
      </c>
      <c r="L90" s="9">
        <f>IF($F90="s-curve",$D90+($E90-$D90)*$I$2/(1+EXP($I$3*(COUNT($I$7:L$7)+$I$4))),TREND($D90:$E90,$D$7:$E$7,L$7))</f>
        <v>0</v>
      </c>
      <c r="M90" s="9">
        <f>IF($F90="s-curve",$D90+($E90-$D90)*$I$2/(1+EXP($I$3*(COUNT($I$7:M$7)+$I$4))),TREND($D90:$E90,$D$7:$E$7,M$7))</f>
        <v>0</v>
      </c>
      <c r="N90" s="9">
        <f>IF($F90="s-curve",$D90+($E90-$D90)*$I$2/(1+EXP($I$3*(COUNT($I$7:N$7)+$I$4))),TREND($D90:$E90,$D$7:$E$7,N$7))</f>
        <v>0</v>
      </c>
      <c r="O90" s="9">
        <f>IF($F90="s-curve",$D90+($E90-$D90)*$I$2/(1+EXP($I$3*(COUNT($I$7:O$7)+$I$4))),TREND($D90:$E90,$D$7:$E$7,O$7))</f>
        <v>0</v>
      </c>
      <c r="P90" s="9">
        <f>IF($F90="s-curve",$D90+($E90-$D90)*$I$2/(1+EXP($I$3*(COUNT($I$7:P$7)+$I$4))),TREND($D90:$E90,$D$7:$E$7,P$7))</f>
        <v>0</v>
      </c>
      <c r="Q90" s="9">
        <f>IF($F90="s-curve",$D90+($E90-$D90)*$I$2/(1+EXP($I$3*(COUNT($I$7:Q$7)+$I$4))),TREND($D90:$E90,$D$7:$E$7,Q$7))</f>
        <v>0</v>
      </c>
      <c r="R90" s="9">
        <f>IF($F90="s-curve",$D90+($E90-$D90)*$I$2/(1+EXP($I$3*(COUNT($I$7:R$7)+$I$4))),TREND($D90:$E90,$D$7:$E$7,R$7))</f>
        <v>0</v>
      </c>
      <c r="S90" s="9">
        <f>IF($F90="s-curve",$D90+($E90-$D90)*$I$2/(1+EXP($I$3*(COUNT($I$7:S$7)+$I$4))),TREND($D90:$E90,$D$7:$E$7,S$7))</f>
        <v>0</v>
      </c>
      <c r="T90" s="9">
        <f>IF($F90="s-curve",$D90+($E90-$D90)*$I$2/(1+EXP($I$3*(COUNT($I$7:T$7)+$I$4))),TREND($D90:$E90,$D$7:$E$7,T$7))</f>
        <v>0</v>
      </c>
      <c r="U90" s="9">
        <f>IF($F90="s-curve",$D90+($E90-$D90)*$I$2/(1+EXP($I$3*(COUNT($I$7:U$7)+$I$4))),TREND($D90:$E90,$D$7:$E$7,U$7))</f>
        <v>0</v>
      </c>
      <c r="V90" s="9">
        <f>IF($F90="s-curve",$D90+($E90-$D90)*$I$2/(1+EXP($I$3*(COUNT($I$7:V$7)+$I$4))),TREND($D90:$E90,$D$7:$E$7,V$7))</f>
        <v>0</v>
      </c>
      <c r="W90" s="9">
        <f>IF($F90="s-curve",$D90+($E90-$D90)*$I$2/(1+EXP($I$3*(COUNT($I$7:W$7)+$I$4))),TREND($D90:$E90,$D$7:$E$7,W$7))</f>
        <v>0</v>
      </c>
      <c r="X90" s="9">
        <f>IF($F90="s-curve",$D90+($E90-$D90)*$I$2/(1+EXP($I$3*(COUNT($I$7:X$7)+$I$4))),TREND($D90:$E90,$D$7:$E$7,X$7))</f>
        <v>0</v>
      </c>
      <c r="Y90" s="9">
        <f>IF($F90="s-curve",$D90+($E90-$D90)*$I$2/(1+EXP($I$3*(COUNT($I$7:Y$7)+$I$4))),TREND($D90:$E90,$D$7:$E$7,Y$7))</f>
        <v>0</v>
      </c>
      <c r="Z90" s="9">
        <f>IF($F90="s-curve",$D90+($E90-$D90)*$I$2/(1+EXP($I$3*(COUNT($I$7:Z$7)+$I$4))),TREND($D90:$E90,$D$7:$E$7,Z$7))</f>
        <v>0</v>
      </c>
      <c r="AA90" s="9">
        <f>IF($F90="s-curve",$D90+($E90-$D90)*$I$2/(1+EXP($I$3*(COUNT($I$7:AA$7)+$I$4))),TREND($D90:$E90,$D$7:$E$7,AA$7))</f>
        <v>0</v>
      </c>
      <c r="AB90" s="9">
        <f>IF($F90="s-curve",$D90+($E90-$D90)*$I$2/(1+EXP($I$3*(COUNT($I$7:AB$7)+$I$4))),TREND($D90:$E90,$D$7:$E$7,AB$7))</f>
        <v>0</v>
      </c>
      <c r="AC90" s="9">
        <f>IF($F90="s-curve",$D90+($E90-$D90)*$I$2/(1+EXP($I$3*(COUNT($I$7:AC$7)+$I$4))),TREND($D90:$E90,$D$7:$E$7,AC$7))</f>
        <v>0</v>
      </c>
      <c r="AD90" s="9">
        <f>IF($F90="s-curve",$D90+($E90-$D90)*$I$2/(1+EXP($I$3*(COUNT($I$7:AD$7)+$I$4))),TREND($D90:$E90,$D$7:$E$7,AD$7))</f>
        <v>0</v>
      </c>
      <c r="AE90" s="9">
        <f>IF($F90="s-curve",$D90+($E90-$D90)*$I$2/(1+EXP($I$3*(COUNT($I$7:AE$7)+$I$4))),TREND($D90:$E90,$D$7:$E$7,AE$7))</f>
        <v>0</v>
      </c>
      <c r="AF90" s="9">
        <f>IF($F90="s-curve",$D90+($E90-$D90)*$I$2/(1+EXP($I$3*(COUNT($I$7:AF$7)+$I$4))),TREND($D90:$E90,$D$7:$E$7,AF$7))</f>
        <v>0</v>
      </c>
      <c r="AG90" s="9">
        <f>IF($F90="s-curve",$D90+($E90-$D90)*$I$2/(1+EXP($I$3*(COUNT($I$7:AG$7)+$I$4))),TREND($D90:$E90,$D$7:$E$7,AG$7))</f>
        <v>0</v>
      </c>
      <c r="AH90" s="9">
        <f>IF($F90="s-curve",$D90+($E90-$D90)*$I$2/(1+EXP($I$3*(COUNT($I$7:AH$7)+$I$4))),TREND($D90:$E90,$D$7:$E$7,AH$7))</f>
        <v>0</v>
      </c>
      <c r="AI90" s="9">
        <f>IF($F90="s-curve",$D90+($E90-$D90)*$I$2/(1+EXP($I$3*(COUNT($I$7:AI$7)+$I$4))),TREND($D90:$E90,$D$7:$E$7,AI$7))</f>
        <v>0</v>
      </c>
      <c r="AJ90" s="9">
        <f>IF($F90="s-curve",$D90+($E90-$D90)*$I$2/(1+EXP($I$3*(COUNT($I$7:AJ$7)+$I$4))),TREND($D90:$E90,$D$7:$E$7,AJ$7))</f>
        <v>0</v>
      </c>
      <c r="AK90" s="9">
        <f>IF($F90="s-curve",$D90+($E90-$D90)*$I$2/(1+EXP($I$3*(COUNT($I$7:AK$7)+$I$4))),TREND($D90:$E90,$D$7:$E$7,AK$7))</f>
        <v>0</v>
      </c>
      <c r="AL90" s="9">
        <f>IF($F90="s-curve",$D90+($E90-$D90)*$I$2/(1+EXP($I$3*(COUNT($I$7:AL$7)+$I$4))),TREND($D90:$E90,$D$7:$E$7,AL$7))</f>
        <v>0</v>
      </c>
      <c r="AM90" s="9">
        <f>IF($F90="s-curve",$D90+($E90-$D90)*$I$2/(1+EXP($I$3*(COUNT($I$7:AM$7)+$I$4))),TREND($D90:$E90,$D$7:$E$7,AM$7))</f>
        <v>0</v>
      </c>
      <c r="AN90" s="9">
        <f>IF($F90="s-curve",$D90+($E90-$D90)*$I$2/(1+EXP($I$3*(COUNT($I$7:AN$7)+$I$4))),TREND($D90:$E90,$D$7:$E$7,AN$7))</f>
        <v>0</v>
      </c>
      <c r="AO90" s="9">
        <f>IF($F90="s-curve",$D90+($E90-$D90)*$I$2/(1+EXP($I$3*(COUNT($I$7:AO$7)+$I$4))),TREND($D90:$E90,$D$7:$E$7,AO$7))</f>
        <v>0</v>
      </c>
      <c r="AP90" s="9">
        <f>IF($F90="s-curve",$D90+($E90-$D90)*$I$2/(1+EXP($I$3*(COUNT($I$7:AP$7)+$I$4))),TREND($D90:$E90,$D$7:$E$7,AP$7))</f>
        <v>0</v>
      </c>
    </row>
    <row r="91" spans="1:42" ht="15.75" thickBot="1" x14ac:dyDescent="0.3">
      <c r="A91" s="24"/>
      <c r="B91" s="24"/>
      <c r="C91" s="24" t="s">
        <v>75</v>
      </c>
      <c r="D91" s="24">
        <v>0</v>
      </c>
      <c r="E91" s="24">
        <v>0</v>
      </c>
      <c r="F91" s="5" t="str">
        <f t="shared" si="15"/>
        <v>n/a</v>
      </c>
      <c r="H91" s="22"/>
      <c r="I91" s="21">
        <f t="shared" si="12"/>
        <v>0</v>
      </c>
      <c r="J91" s="9">
        <f>IF($F91="s-curve",$D91+($E91-$D91)*$I$2/(1+EXP($I$3*(COUNT($I$7:J$7)+$I$4))),TREND($D91:$E91,$D$7:$E$7,J$7))</f>
        <v>0</v>
      </c>
      <c r="K91" s="9">
        <f>IF($F91="s-curve",$D91+($E91-$D91)*$I$2/(1+EXP($I$3*(COUNT($I$7:K$7)+$I$4))),TREND($D91:$E91,$D$7:$E$7,K$7))</f>
        <v>0</v>
      </c>
      <c r="L91" s="9">
        <f>IF($F91="s-curve",$D91+($E91-$D91)*$I$2/(1+EXP($I$3*(COUNT($I$7:L$7)+$I$4))),TREND($D91:$E91,$D$7:$E$7,L$7))</f>
        <v>0</v>
      </c>
      <c r="M91" s="9">
        <f>IF($F91="s-curve",$D91+($E91-$D91)*$I$2/(1+EXP($I$3*(COUNT($I$7:M$7)+$I$4))),TREND($D91:$E91,$D$7:$E$7,M$7))</f>
        <v>0</v>
      </c>
      <c r="N91" s="9">
        <f>IF($F91="s-curve",$D91+($E91-$D91)*$I$2/(1+EXP($I$3*(COUNT($I$7:N$7)+$I$4))),TREND($D91:$E91,$D$7:$E$7,N$7))</f>
        <v>0</v>
      </c>
      <c r="O91" s="9">
        <f>IF($F91="s-curve",$D91+($E91-$D91)*$I$2/(1+EXP($I$3*(COUNT($I$7:O$7)+$I$4))),TREND($D91:$E91,$D$7:$E$7,O$7))</f>
        <v>0</v>
      </c>
      <c r="P91" s="9">
        <f>IF($F91="s-curve",$D91+($E91-$D91)*$I$2/(1+EXP($I$3*(COUNT($I$7:P$7)+$I$4))),TREND($D91:$E91,$D$7:$E$7,P$7))</f>
        <v>0</v>
      </c>
      <c r="Q91" s="9">
        <f>IF($F91="s-curve",$D91+($E91-$D91)*$I$2/(1+EXP($I$3*(COUNT($I$7:Q$7)+$I$4))),TREND($D91:$E91,$D$7:$E$7,Q$7))</f>
        <v>0</v>
      </c>
      <c r="R91" s="9">
        <f>IF($F91="s-curve",$D91+($E91-$D91)*$I$2/(1+EXP($I$3*(COUNT($I$7:R$7)+$I$4))),TREND($D91:$E91,$D$7:$E$7,R$7))</f>
        <v>0</v>
      </c>
      <c r="S91" s="9">
        <f>IF($F91="s-curve",$D91+($E91-$D91)*$I$2/(1+EXP($I$3*(COUNT($I$7:S$7)+$I$4))),TREND($D91:$E91,$D$7:$E$7,S$7))</f>
        <v>0</v>
      </c>
      <c r="T91" s="9">
        <f>IF($F91="s-curve",$D91+($E91-$D91)*$I$2/(1+EXP($I$3*(COUNT($I$7:T$7)+$I$4))),TREND($D91:$E91,$D$7:$E$7,T$7))</f>
        <v>0</v>
      </c>
      <c r="U91" s="9">
        <f>IF($F91="s-curve",$D91+($E91-$D91)*$I$2/(1+EXP($I$3*(COUNT($I$7:U$7)+$I$4))),TREND($D91:$E91,$D$7:$E$7,U$7))</f>
        <v>0</v>
      </c>
      <c r="V91" s="9">
        <f>IF($F91="s-curve",$D91+($E91-$D91)*$I$2/(1+EXP($I$3*(COUNT($I$7:V$7)+$I$4))),TREND($D91:$E91,$D$7:$E$7,V$7))</f>
        <v>0</v>
      </c>
      <c r="W91" s="9">
        <f>IF($F91="s-curve",$D91+($E91-$D91)*$I$2/(1+EXP($I$3*(COUNT($I$7:W$7)+$I$4))),TREND($D91:$E91,$D$7:$E$7,W$7))</f>
        <v>0</v>
      </c>
      <c r="X91" s="9">
        <f>IF($F91="s-curve",$D91+($E91-$D91)*$I$2/(1+EXP($I$3*(COUNT($I$7:X$7)+$I$4))),TREND($D91:$E91,$D$7:$E$7,X$7))</f>
        <v>0</v>
      </c>
      <c r="Y91" s="9">
        <f>IF($F91="s-curve",$D91+($E91-$D91)*$I$2/(1+EXP($I$3*(COUNT($I$7:Y$7)+$I$4))),TREND($D91:$E91,$D$7:$E$7,Y$7))</f>
        <v>0</v>
      </c>
      <c r="Z91" s="9">
        <f>IF($F91="s-curve",$D91+($E91-$D91)*$I$2/(1+EXP($I$3*(COUNT($I$7:Z$7)+$I$4))),TREND($D91:$E91,$D$7:$E$7,Z$7))</f>
        <v>0</v>
      </c>
      <c r="AA91" s="9">
        <f>IF($F91="s-curve",$D91+($E91-$D91)*$I$2/(1+EXP($I$3*(COUNT($I$7:AA$7)+$I$4))),TREND($D91:$E91,$D$7:$E$7,AA$7))</f>
        <v>0</v>
      </c>
      <c r="AB91" s="9">
        <f>IF($F91="s-curve",$D91+($E91-$D91)*$I$2/(1+EXP($I$3*(COUNT($I$7:AB$7)+$I$4))),TREND($D91:$E91,$D$7:$E$7,AB$7))</f>
        <v>0</v>
      </c>
      <c r="AC91" s="9">
        <f>IF($F91="s-curve",$D91+($E91-$D91)*$I$2/(1+EXP($I$3*(COUNT($I$7:AC$7)+$I$4))),TREND($D91:$E91,$D$7:$E$7,AC$7))</f>
        <v>0</v>
      </c>
      <c r="AD91" s="9">
        <f>IF($F91="s-curve",$D91+($E91-$D91)*$I$2/(1+EXP($I$3*(COUNT($I$7:AD$7)+$I$4))),TREND($D91:$E91,$D$7:$E$7,AD$7))</f>
        <v>0</v>
      </c>
      <c r="AE91" s="9">
        <f>IF($F91="s-curve",$D91+($E91-$D91)*$I$2/(1+EXP($I$3*(COUNT($I$7:AE$7)+$I$4))),TREND($D91:$E91,$D$7:$E$7,AE$7))</f>
        <v>0</v>
      </c>
      <c r="AF91" s="9">
        <f>IF($F91="s-curve",$D91+($E91-$D91)*$I$2/(1+EXP($I$3*(COUNT($I$7:AF$7)+$I$4))),TREND($D91:$E91,$D$7:$E$7,AF$7))</f>
        <v>0</v>
      </c>
      <c r="AG91" s="9">
        <f>IF($F91="s-curve",$D91+($E91-$D91)*$I$2/(1+EXP($I$3*(COUNT($I$7:AG$7)+$I$4))),TREND($D91:$E91,$D$7:$E$7,AG$7))</f>
        <v>0</v>
      </c>
      <c r="AH91" s="9">
        <f>IF($F91="s-curve",$D91+($E91-$D91)*$I$2/(1+EXP($I$3*(COUNT($I$7:AH$7)+$I$4))),TREND($D91:$E91,$D$7:$E$7,AH$7))</f>
        <v>0</v>
      </c>
      <c r="AI91" s="9">
        <f>IF($F91="s-curve",$D91+($E91-$D91)*$I$2/(1+EXP($I$3*(COUNT($I$7:AI$7)+$I$4))),TREND($D91:$E91,$D$7:$E$7,AI$7))</f>
        <v>0</v>
      </c>
      <c r="AJ91" s="9">
        <f>IF($F91="s-curve",$D91+($E91-$D91)*$I$2/(1+EXP($I$3*(COUNT($I$7:AJ$7)+$I$4))),TREND($D91:$E91,$D$7:$E$7,AJ$7))</f>
        <v>0</v>
      </c>
      <c r="AK91" s="9">
        <f>IF($F91="s-curve",$D91+($E91-$D91)*$I$2/(1+EXP($I$3*(COUNT($I$7:AK$7)+$I$4))),TREND($D91:$E91,$D$7:$E$7,AK$7))</f>
        <v>0</v>
      </c>
      <c r="AL91" s="9">
        <f>IF($F91="s-curve",$D91+($E91-$D91)*$I$2/(1+EXP($I$3*(COUNT($I$7:AL$7)+$I$4))),TREND($D91:$E91,$D$7:$E$7,AL$7))</f>
        <v>0</v>
      </c>
      <c r="AM91" s="9">
        <f>IF($F91="s-curve",$D91+($E91-$D91)*$I$2/(1+EXP($I$3*(COUNT($I$7:AM$7)+$I$4))),TREND($D91:$E91,$D$7:$E$7,AM$7))</f>
        <v>0</v>
      </c>
      <c r="AN91" s="9">
        <f>IF($F91="s-curve",$D91+($E91-$D91)*$I$2/(1+EXP($I$3*(COUNT($I$7:AN$7)+$I$4))),TREND($D91:$E91,$D$7:$E$7,AN$7))</f>
        <v>0</v>
      </c>
      <c r="AO91" s="9">
        <f>IF($F91="s-curve",$D91+($E91-$D91)*$I$2/(1+EXP($I$3*(COUNT($I$7:AO$7)+$I$4))),TREND($D91:$E91,$D$7:$E$7,AO$7))</f>
        <v>0</v>
      </c>
      <c r="AP91" s="9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Data!I8</f>
        <v>1.3175474138452936E-3</v>
      </c>
      <c r="C2" s="9">
        <f>Data!J8</f>
        <v>1.229001422658947E-2</v>
      </c>
      <c r="D2" s="9">
        <f>Data!K8</f>
        <v>1.6072113619868808E-2</v>
      </c>
      <c r="E2" s="9">
        <f>Data!L8</f>
        <v>2.1131712604412971E-2</v>
      </c>
      <c r="F2" s="9">
        <f>Data!M8</f>
        <v>2.78794981906079E-2</v>
      </c>
      <c r="G2" s="9">
        <f>Data!N8</f>
        <v>3.6841869958047911E-2</v>
      </c>
      <c r="H2" s="9">
        <f>Data!O8</f>
        <v>4.8680934754857616E-2</v>
      </c>
      <c r="I2" s="9">
        <f>Data!P8</f>
        <v>6.4207933088427746E-2</v>
      </c>
      <c r="J2" s="9">
        <f>Data!Q8</f>
        <v>8.4380659936599559E-2</v>
      </c>
      <c r="K2" s="9">
        <f>Data!R8</f>
        <v>0.11027062837483319</v>
      </c>
      <c r="L2" s="9">
        <f>Data!S8</f>
        <v>0.14298171681062227</v>
      </c>
      <c r="M2" s="9">
        <f>Data!T8</f>
        <v>0.1835027169430912</v>
      </c>
      <c r="N2" s="9">
        <f>Data!U8</f>
        <v>0.23248778434195752</v>
      </c>
      <c r="O2" s="9">
        <f>Data!V8</f>
        <v>0.28998720705355419</v>
      </c>
      <c r="P2" s="9">
        <f>Data!W8</f>
        <v>0.35519437657070529</v>
      </c>
      <c r="Q2" s="9">
        <f>Data!X8</f>
        <v>0.42631433844076905</v>
      </c>
      <c r="R2" s="9">
        <f>Data!Y8</f>
        <v>0.50065877370692269</v>
      </c>
      <c r="S2" s="9">
        <f>Data!Z8</f>
        <v>0.57500320897307633</v>
      </c>
      <c r="T2" s="9">
        <f>Data!AA8</f>
        <v>0.64612317084313997</v>
      </c>
      <c r="U2" s="9">
        <f>Data!AB8</f>
        <v>0.71133034036029097</v>
      </c>
      <c r="V2" s="9">
        <f>Data!AC8</f>
        <v>0.76882976307188777</v>
      </c>
      <c r="W2" s="9">
        <f>Data!AD8</f>
        <v>0.81781483047075409</v>
      </c>
      <c r="X2" s="9">
        <f>Data!AE8</f>
        <v>0.85833583060322316</v>
      </c>
      <c r="Y2" s="9">
        <f>Data!AF8</f>
        <v>0.89104691903901212</v>
      </c>
      <c r="Z2" s="9">
        <f>Data!AG8</f>
        <v>0.91693688747724578</v>
      </c>
      <c r="AA2" s="9">
        <f>Data!AH8</f>
        <v>0.93710961432541762</v>
      </c>
      <c r="AB2" s="9">
        <f>Data!AI8</f>
        <v>0.9526366126589878</v>
      </c>
      <c r="AC2" s="9">
        <f>Data!AJ8</f>
        <v>0.96447567745579743</v>
      </c>
      <c r="AD2" s="9">
        <f>Data!AK8</f>
        <v>0.97343804922323729</v>
      </c>
      <c r="AE2" s="9">
        <f>Data!AL8</f>
        <v>0.98018583480943233</v>
      </c>
      <c r="AF2" s="9">
        <f>Data!AM8</f>
        <v>0.98524543379397644</v>
      </c>
      <c r="AG2" s="9">
        <f>Data!AN8</f>
        <v>0.98902753318725589</v>
      </c>
      <c r="AH2" s="9">
        <f>Data!AO8</f>
        <v>0.99184818342135328</v>
      </c>
      <c r="AI2" s="9">
        <f>Data!AP8</f>
        <v>0.99394818258419948</v>
      </c>
    </row>
    <row r="3" spans="1:35" x14ac:dyDescent="0.25">
      <c r="A3" s="9" t="s">
        <v>3</v>
      </c>
      <c r="B3" s="9">
        <f>Data!I9</f>
        <v>5.3294941658483435E-3</v>
      </c>
      <c r="C3" s="9">
        <f>Data!J9</f>
        <v>6.1009698942821296E-3</v>
      </c>
      <c r="D3" s="9">
        <f>Data!K9</f>
        <v>6.3668898495879162E-3</v>
      </c>
      <c r="E3" s="9">
        <f>Data!L9</f>
        <v>6.722630985906545E-3</v>
      </c>
      <c r="F3" s="9">
        <f>Data!M9</f>
        <v>7.1970687663314914E-3</v>
      </c>
      <c r="G3" s="9">
        <f>Data!N9</f>
        <v>7.8272144214315362E-3</v>
      </c>
      <c r="H3" s="9">
        <f>Data!O9</f>
        <v>8.6596207794517079E-3</v>
      </c>
      <c r="I3" s="9">
        <f>Data!P9</f>
        <v>9.7513262777876239E-3</v>
      </c>
      <c r="J3" s="9">
        <f>Data!Q9</f>
        <v>1.1169673619846885E-2</v>
      </c>
      <c r="K3" s="9">
        <f>Data!R9</f>
        <v>1.2990001044926491E-2</v>
      </c>
      <c r="L3" s="9">
        <f>Data!S9</f>
        <v>1.5289922403499367E-2</v>
      </c>
      <c r="M3" s="9">
        <f>Data!T9</f>
        <v>1.8138959782929249E-2</v>
      </c>
      <c r="N3" s="9">
        <f>Data!U9</f>
        <v>2.1583106955926454E-2</v>
      </c>
      <c r="O3" s="9">
        <f>Data!V9</f>
        <v>2.5625899682301275E-2</v>
      </c>
      <c r="P3" s="9">
        <f>Data!W9</f>
        <v>3.0210625201263053E-2</v>
      </c>
      <c r="Q3" s="9">
        <f>Data!X9</f>
        <v>3.521108000566163E-2</v>
      </c>
      <c r="R3" s="9">
        <f>Data!Y9</f>
        <v>4.0438248000860162E-2</v>
      </c>
      <c r="S3" s="9">
        <f>Data!Z9</f>
        <v>4.5665415996058695E-2</v>
      </c>
      <c r="T3" s="9">
        <f>Data!AA9</f>
        <v>5.0665870800457265E-2</v>
      </c>
      <c r="U3" s="9">
        <f>Data!AB9</f>
        <v>5.5250596319419046E-2</v>
      </c>
      <c r="V3" s="9">
        <f>Data!AC9</f>
        <v>5.9293389045793864E-2</v>
      </c>
      <c r="W3" s="9">
        <f>Data!AD9</f>
        <v>6.2737536218791065E-2</v>
      </c>
      <c r="X3" s="9">
        <f>Data!AE9</f>
        <v>6.5586573598220954E-2</v>
      </c>
      <c r="Y3" s="9">
        <f>Data!AF9</f>
        <v>6.788649495679383E-2</v>
      </c>
      <c r="Z3" s="9">
        <f>Data!AG9</f>
        <v>6.9706822381873437E-2</v>
      </c>
      <c r="AA3" s="9">
        <f>Data!AH9</f>
        <v>7.1125169723932694E-2</v>
      </c>
      <c r="AB3" s="9">
        <f>Data!AI9</f>
        <v>7.221687522226862E-2</v>
      </c>
      <c r="AC3" s="9">
        <f>Data!AJ9</f>
        <v>7.3049281580288783E-2</v>
      </c>
      <c r="AD3" s="9">
        <f>Data!AK9</f>
        <v>7.3679427235388825E-2</v>
      </c>
      <c r="AE3" s="9">
        <f>Data!AL9</f>
        <v>7.415386501581378E-2</v>
      </c>
      <c r="AF3" s="9">
        <f>Data!AM9</f>
        <v>7.4509606152132396E-2</v>
      </c>
      <c r="AG3" s="9">
        <f>Data!AN9</f>
        <v>7.4775526107438192E-2</v>
      </c>
      <c r="AH3" s="9">
        <f>Data!AO9</f>
        <v>7.4973846433317851E-2</v>
      </c>
      <c r="AI3" s="9">
        <f>Data!AP9</f>
        <v>7.5121497678157831E-2</v>
      </c>
    </row>
    <row r="4" spans="1:35" x14ac:dyDescent="0.25">
      <c r="A4" s="9" t="s">
        <v>4</v>
      </c>
      <c r="B4" s="9">
        <f>Data!I10</f>
        <v>1</v>
      </c>
      <c r="C4" s="9">
        <f>Data!J10</f>
        <v>1</v>
      </c>
      <c r="D4" s="9">
        <f>Data!K10</f>
        <v>1</v>
      </c>
      <c r="E4" s="9">
        <f>Data!L10</f>
        <v>1</v>
      </c>
      <c r="F4" s="9">
        <f>Data!M10</f>
        <v>1</v>
      </c>
      <c r="G4" s="9">
        <f>Data!N10</f>
        <v>1</v>
      </c>
      <c r="H4" s="9">
        <f>Data!O10</f>
        <v>1</v>
      </c>
      <c r="I4" s="9">
        <f>Data!P10</f>
        <v>1</v>
      </c>
      <c r="J4" s="9">
        <f>Data!Q10</f>
        <v>1</v>
      </c>
      <c r="K4" s="9">
        <f>Data!R10</f>
        <v>1</v>
      </c>
      <c r="L4" s="9">
        <f>Data!S10</f>
        <v>1</v>
      </c>
      <c r="M4" s="9">
        <f>Data!T10</f>
        <v>1</v>
      </c>
      <c r="N4" s="9">
        <f>Data!U10</f>
        <v>1</v>
      </c>
      <c r="O4" s="9">
        <f>Data!V10</f>
        <v>1</v>
      </c>
      <c r="P4" s="9">
        <f>Data!W10</f>
        <v>1</v>
      </c>
      <c r="Q4" s="9">
        <f>Data!X10</f>
        <v>1</v>
      </c>
      <c r="R4" s="9">
        <f>Data!Y10</f>
        <v>1</v>
      </c>
      <c r="S4" s="9">
        <f>Data!Z10</f>
        <v>1</v>
      </c>
      <c r="T4" s="9">
        <f>Data!AA10</f>
        <v>1</v>
      </c>
      <c r="U4" s="9">
        <f>Data!AB10</f>
        <v>1</v>
      </c>
      <c r="V4" s="9">
        <f>Data!AC10</f>
        <v>1</v>
      </c>
      <c r="W4" s="9">
        <f>Data!AD10</f>
        <v>1</v>
      </c>
      <c r="X4" s="9">
        <f>Data!AE10</f>
        <v>1</v>
      </c>
      <c r="Y4" s="9">
        <f>Data!AF10</f>
        <v>1</v>
      </c>
      <c r="Z4" s="9">
        <f>Data!AG10</f>
        <v>1</v>
      </c>
      <c r="AA4" s="9">
        <f>Data!AH10</f>
        <v>1</v>
      </c>
      <c r="AB4" s="9">
        <f>Data!AI10</f>
        <v>1</v>
      </c>
      <c r="AC4" s="9">
        <f>Data!AJ10</f>
        <v>1</v>
      </c>
      <c r="AD4" s="9">
        <f>Data!AK10</f>
        <v>1</v>
      </c>
      <c r="AE4" s="9">
        <f>Data!AL10</f>
        <v>1</v>
      </c>
      <c r="AF4" s="9">
        <f>Data!AM10</f>
        <v>1</v>
      </c>
      <c r="AG4" s="9">
        <f>Data!AN10</f>
        <v>1</v>
      </c>
      <c r="AH4" s="9">
        <f>Data!AO10</f>
        <v>1</v>
      </c>
      <c r="AI4" s="9">
        <f>Data!AP10</f>
        <v>1</v>
      </c>
    </row>
    <row r="5" spans="1:35" x14ac:dyDescent="0.25">
      <c r="A5" s="9" t="s">
        <v>5</v>
      </c>
      <c r="B5" s="9">
        <f>Data!I11</f>
        <v>0.42393503970409929</v>
      </c>
      <c r="C5" s="9">
        <f>Data!J11</f>
        <v>0.41773760165146889</v>
      </c>
      <c r="D5" s="9">
        <f>Data!K11</f>
        <v>0.41154016359883983</v>
      </c>
      <c r="E5" s="9">
        <f>Data!L11</f>
        <v>0.40534272554620898</v>
      </c>
      <c r="F5" s="9">
        <f>Data!M11</f>
        <v>0.39914528749357991</v>
      </c>
      <c r="G5" s="9">
        <f>Data!N11</f>
        <v>0.39294784944094907</v>
      </c>
      <c r="H5" s="9">
        <f>Data!O11</f>
        <v>0.38675041138832</v>
      </c>
      <c r="I5" s="9">
        <f>Data!P11</f>
        <v>0.38055297333568916</v>
      </c>
      <c r="J5" s="9">
        <f>Data!Q11</f>
        <v>0.37435553528306009</v>
      </c>
      <c r="K5" s="9">
        <f>Data!R11</f>
        <v>0.36815809723042925</v>
      </c>
      <c r="L5" s="9">
        <f>Data!S11</f>
        <v>0.36196065917779841</v>
      </c>
      <c r="M5" s="9">
        <f>Data!T11</f>
        <v>0.35576322112516934</v>
      </c>
      <c r="N5" s="9">
        <f>Data!U11</f>
        <v>0.34956578307253849</v>
      </c>
      <c r="O5" s="9">
        <f>Data!V11</f>
        <v>0.34336834501990943</v>
      </c>
      <c r="P5" s="9">
        <f>Data!W11</f>
        <v>0.33717090696727858</v>
      </c>
      <c r="Q5" s="9">
        <f>Data!X11</f>
        <v>0.33097346891464952</v>
      </c>
      <c r="R5" s="9">
        <f>Data!Y11</f>
        <v>0.32477603086201867</v>
      </c>
      <c r="S5" s="9">
        <f>Data!Z11</f>
        <v>0.3185785928093896</v>
      </c>
      <c r="T5" s="9">
        <f>Data!AA11</f>
        <v>0.31238115475675876</v>
      </c>
      <c r="U5" s="9">
        <f>Data!AB11</f>
        <v>0.30618371670412969</v>
      </c>
      <c r="V5" s="9">
        <f>Data!AC11</f>
        <v>0.29998627865149885</v>
      </c>
      <c r="W5" s="9">
        <f>Data!AD11</f>
        <v>0.29378884059886801</v>
      </c>
      <c r="X5" s="9">
        <f>Data!AE11</f>
        <v>0.28759140254623894</v>
      </c>
      <c r="Y5" s="9">
        <f>Data!AF11</f>
        <v>0.2813939644936081</v>
      </c>
      <c r="Z5" s="9">
        <f>Data!AG11</f>
        <v>0.27519652644097903</v>
      </c>
      <c r="AA5" s="9">
        <f>Data!AH11</f>
        <v>0.26899908838834818</v>
      </c>
      <c r="AB5" s="9">
        <f>Data!AI11</f>
        <v>0.26280165033571912</v>
      </c>
      <c r="AC5" s="9">
        <f>Data!AJ11</f>
        <v>0.25660421228308827</v>
      </c>
      <c r="AD5" s="9">
        <f>Data!AK11</f>
        <v>0.25040677423045921</v>
      </c>
      <c r="AE5" s="9">
        <f>Data!AL11</f>
        <v>0.24420933617782836</v>
      </c>
      <c r="AF5" s="9">
        <f>Data!AM11</f>
        <v>0.23801189812519929</v>
      </c>
      <c r="AG5" s="9">
        <f>Data!AN11</f>
        <v>0.23181446007256845</v>
      </c>
      <c r="AH5" s="9">
        <f>Data!AO11</f>
        <v>0.22561702201993761</v>
      </c>
      <c r="AI5" s="9">
        <f>Data!AP11</f>
        <v>0.21941958396730854</v>
      </c>
    </row>
    <row r="6" spans="1:35" x14ac:dyDescent="0.25">
      <c r="A6" s="9" t="s">
        <v>6</v>
      </c>
      <c r="B6" s="9">
        <f>Data!I12</f>
        <v>1.586885914632904E-3</v>
      </c>
      <c r="C6" s="9">
        <f>Data!J12</f>
        <v>6.0938965715566142E-3</v>
      </c>
      <c r="D6" s="9">
        <f>Data!K12</f>
        <v>7.6474179958598834E-3</v>
      </c>
      <c r="E6" s="9">
        <f>Data!L12</f>
        <v>9.7256805171568421E-3</v>
      </c>
      <c r="F6" s="9">
        <f>Data!M12</f>
        <v>1.2497376441750004E-2</v>
      </c>
      <c r="G6" s="9">
        <f>Data!N12</f>
        <v>1.6178727751033396E-2</v>
      </c>
      <c r="H6" s="9">
        <f>Data!O12</f>
        <v>2.1041699051639849E-2</v>
      </c>
      <c r="I6" s="9">
        <f>Data!P12</f>
        <v>2.7419512550985074E-2</v>
      </c>
      <c r="J6" s="9">
        <f>Data!Q12</f>
        <v>3.5705588639027758E-2</v>
      </c>
      <c r="K6" s="9">
        <f>Data!R12</f>
        <v>4.6340058138904482E-2</v>
      </c>
      <c r="L6" s="9">
        <f>Data!S12</f>
        <v>5.9776346140107718E-2</v>
      </c>
      <c r="M6" s="9">
        <f>Data!T12</f>
        <v>7.6420605133365932E-2</v>
      </c>
      <c r="N6" s="9">
        <f>Data!U12</f>
        <v>9.6541533687042866E-2</v>
      </c>
      <c r="O6" s="9">
        <f>Data!V12</f>
        <v>0.1201597879365916</v>
      </c>
      <c r="P6" s="9">
        <f>Data!W12</f>
        <v>0.14694404829819846</v>
      </c>
      <c r="Q6" s="9">
        <f>Data!X12</f>
        <v>0.17615702579347689</v>
      </c>
      <c r="R6" s="9">
        <f>Data!Y12</f>
        <v>0.20669447628167112</v>
      </c>
      <c r="S6" s="9">
        <f>Data!Z12</f>
        <v>0.23723192676986535</v>
      </c>
      <c r="T6" s="9">
        <f>Data!AA12</f>
        <v>0.26644490426514378</v>
      </c>
      <c r="U6" s="9">
        <f>Data!AB12</f>
        <v>0.29322916462675064</v>
      </c>
      <c r="V6" s="9">
        <f>Data!AC12</f>
        <v>0.31684741887629936</v>
      </c>
      <c r="W6" s="9">
        <f>Data!AD12</f>
        <v>0.33696834742997628</v>
      </c>
      <c r="X6" s="9">
        <f>Data!AE12</f>
        <v>0.35361260642323455</v>
      </c>
      <c r="Y6" s="9">
        <f>Data!AF12</f>
        <v>0.36704889442443778</v>
      </c>
      <c r="Z6" s="9">
        <f>Data!AG12</f>
        <v>0.37768336392431451</v>
      </c>
      <c r="AA6" s="9">
        <f>Data!AH12</f>
        <v>0.38596944001235717</v>
      </c>
      <c r="AB6" s="9">
        <f>Data!AI12</f>
        <v>0.39234725351170241</v>
      </c>
      <c r="AC6" s="9">
        <f>Data!AJ12</f>
        <v>0.39721022481230883</v>
      </c>
      <c r="AD6" s="9">
        <f>Data!AK12</f>
        <v>0.40089157612159221</v>
      </c>
      <c r="AE6" s="9">
        <f>Data!AL12</f>
        <v>0.40366327204618541</v>
      </c>
      <c r="AF6" s="9">
        <f>Data!AM12</f>
        <v>0.40574153456748235</v>
      </c>
      <c r="AG6" s="9">
        <f>Data!AN12</f>
        <v>0.40729505599178562</v>
      </c>
      <c r="AH6" s="9">
        <f>Data!AO12</f>
        <v>0.4084536560478611</v>
      </c>
      <c r="AI6" s="9">
        <f>Data!AP12</f>
        <v>0.40931624408462647</v>
      </c>
    </row>
    <row r="7" spans="1:35" x14ac:dyDescent="0.25">
      <c r="A7" s="9" t="s">
        <v>74</v>
      </c>
      <c r="B7" s="9">
        <f>Data!I13</f>
        <v>2.9482644183377284E-2</v>
      </c>
      <c r="C7" s="9">
        <f>Data!J13</f>
        <v>3.058017435327498E-2</v>
      </c>
      <c r="D7" s="9">
        <f>Data!K13</f>
        <v>3.1677704523172423E-2</v>
      </c>
      <c r="E7" s="9">
        <f>Data!L13</f>
        <v>3.2775234693069866E-2</v>
      </c>
      <c r="F7" s="9">
        <f>Data!M13</f>
        <v>3.3872764862967308E-2</v>
      </c>
      <c r="G7" s="9">
        <f>Data!N13</f>
        <v>3.4970295032864751E-2</v>
      </c>
      <c r="H7" s="9">
        <f>Data!O13</f>
        <v>3.6067825202762194E-2</v>
      </c>
      <c r="I7" s="9">
        <f>Data!P13</f>
        <v>3.7165355372659636E-2</v>
      </c>
      <c r="J7" s="9">
        <f>Data!Q13</f>
        <v>3.8262885542557079E-2</v>
      </c>
      <c r="K7" s="9">
        <f>Data!R13</f>
        <v>3.9360415712454522E-2</v>
      </c>
      <c r="L7" s="9">
        <f>Data!S13</f>
        <v>4.0457945882351964E-2</v>
      </c>
      <c r="M7" s="9">
        <f>Data!T13</f>
        <v>4.1555476052249407E-2</v>
      </c>
      <c r="N7" s="9">
        <f>Data!U13</f>
        <v>4.265300622214685E-2</v>
      </c>
      <c r="O7" s="9">
        <f>Data!V13</f>
        <v>4.3750536392044292E-2</v>
      </c>
      <c r="P7" s="9">
        <f>Data!W13</f>
        <v>4.4848066561941735E-2</v>
      </c>
      <c r="Q7" s="9">
        <f>Data!X13</f>
        <v>4.5945596731839178E-2</v>
      </c>
      <c r="R7" s="9">
        <f>Data!Y13</f>
        <v>4.704312690173662E-2</v>
      </c>
      <c r="S7" s="9">
        <f>Data!Z13</f>
        <v>4.8140657071634063E-2</v>
      </c>
      <c r="T7" s="9">
        <f>Data!AA13</f>
        <v>4.9238187241531506E-2</v>
      </c>
      <c r="U7" s="9">
        <f>Data!AB13</f>
        <v>5.0335717411428949E-2</v>
      </c>
      <c r="V7" s="9">
        <f>Data!AC13</f>
        <v>5.1433247581326835E-2</v>
      </c>
      <c r="W7" s="9">
        <f>Data!AD13</f>
        <v>5.2530777751224278E-2</v>
      </c>
      <c r="X7" s="9">
        <f>Data!AE13</f>
        <v>5.3628307921121721E-2</v>
      </c>
      <c r="Y7" s="9">
        <f>Data!AF13</f>
        <v>5.4725838091019163E-2</v>
      </c>
      <c r="Z7" s="9">
        <f>Data!AG13</f>
        <v>5.5823368260916606E-2</v>
      </c>
      <c r="AA7" s="9">
        <f>Data!AH13</f>
        <v>5.6920898430814049E-2</v>
      </c>
      <c r="AB7" s="9">
        <f>Data!AI13</f>
        <v>5.8018428600711491E-2</v>
      </c>
      <c r="AC7" s="9">
        <f>Data!AJ13</f>
        <v>5.9115958770608934E-2</v>
      </c>
      <c r="AD7" s="9">
        <f>Data!AK13</f>
        <v>6.0213488940506377E-2</v>
      </c>
      <c r="AE7" s="9">
        <f>Data!AL13</f>
        <v>6.1311019110403819E-2</v>
      </c>
      <c r="AF7" s="9">
        <f>Data!AM13</f>
        <v>6.2408549280301262E-2</v>
      </c>
      <c r="AG7" s="9">
        <f>Data!AN13</f>
        <v>6.3506079450198705E-2</v>
      </c>
      <c r="AH7" s="9">
        <f>Data!AO13</f>
        <v>6.4603609620096147E-2</v>
      </c>
      <c r="AI7" s="9">
        <f>Data!AP13</f>
        <v>6.570113978999359E-2</v>
      </c>
    </row>
    <row r="8" spans="1:35" x14ac:dyDescent="0.25">
      <c r="A8" s="9" t="s">
        <v>75</v>
      </c>
      <c r="B8" s="9">
        <f>Data!I14</f>
        <v>4.2376465100067604E-6</v>
      </c>
      <c r="C8" s="9">
        <f>Data!J14</f>
        <v>5.4163938016398917E-4</v>
      </c>
      <c r="D8" s="9">
        <f>Data!K14</f>
        <v>7.2687637431368194E-4</v>
      </c>
      <c r="E8" s="9">
        <f>Data!L14</f>
        <v>9.7468184160658686E-4</v>
      </c>
      <c r="F8" s="9">
        <f>Data!M14</f>
        <v>1.3051701205170965E-3</v>
      </c>
      <c r="G8" s="9">
        <f>Data!N14</f>
        <v>1.7441228380481878E-3</v>
      </c>
      <c r="H8" s="9">
        <f>Data!O14</f>
        <v>2.3239681959997577E-3</v>
      </c>
      <c r="I8" s="9">
        <f>Data!P14</f>
        <v>3.0844385592558592E-3</v>
      </c>
      <c r="J8" s="9">
        <f>Data!Q14</f>
        <v>4.072444134095644E-3</v>
      </c>
      <c r="K8" s="9">
        <f>Data!R14</f>
        <v>5.3404647315053134E-3</v>
      </c>
      <c r="L8" s="9">
        <f>Data!S14</f>
        <v>6.9425653288554311E-3</v>
      </c>
      <c r="M8" s="9">
        <f>Data!T14</f>
        <v>8.9271742679583356E-3</v>
      </c>
      <c r="N8" s="9">
        <f>Data!U14</f>
        <v>1.1326330318513225E-2</v>
      </c>
      <c r="O8" s="9">
        <f>Data!V14</f>
        <v>1.414249645295307E-2</v>
      </c>
      <c r="P8" s="9">
        <f>Data!W14</f>
        <v>1.733616716923041E-2</v>
      </c>
      <c r="Q8" s="9">
        <f>Data!X14</f>
        <v>2.0819430455293494E-2</v>
      </c>
      <c r="R8" s="9">
        <f>Data!Y14</f>
        <v>2.4460619723066287E-2</v>
      </c>
      <c r="S8" s="9">
        <f>Data!Z14</f>
        <v>2.810180899083908E-2</v>
      </c>
      <c r="T8" s="9">
        <f>Data!AA14</f>
        <v>3.158507227690216E-2</v>
      </c>
      <c r="U8" s="9">
        <f>Data!AB14</f>
        <v>3.4778742993179505E-2</v>
      </c>
      <c r="V8" s="9">
        <f>Data!AC14</f>
        <v>3.7594909127619348E-2</v>
      </c>
      <c r="W8" s="9">
        <f>Data!AD14</f>
        <v>3.9994065178174242E-2</v>
      </c>
      <c r="X8" s="9">
        <f>Data!AE14</f>
        <v>4.1978674117277154E-2</v>
      </c>
      <c r="Y8" s="9">
        <f>Data!AF14</f>
        <v>4.3580774714627263E-2</v>
      </c>
      <c r="Z8" s="9">
        <f>Data!AG14</f>
        <v>4.4848795312036935E-2</v>
      </c>
      <c r="AA8" s="9">
        <f>Data!AH14</f>
        <v>4.5836800886876722E-2</v>
      </c>
      <c r="AB8" s="9">
        <f>Data!AI14</f>
        <v>4.6597271250132827E-2</v>
      </c>
      <c r="AC8" s="9">
        <f>Data!AJ14</f>
        <v>4.7177116608084393E-2</v>
      </c>
      <c r="AD8" s="9">
        <f>Data!AK14</f>
        <v>4.7616069325615476E-2</v>
      </c>
      <c r="AE8" s="9">
        <f>Data!AL14</f>
        <v>4.7946557604525993E-2</v>
      </c>
      <c r="AF8" s="9">
        <f>Data!AM14</f>
        <v>4.8194363071818895E-2</v>
      </c>
      <c r="AG8" s="9">
        <f>Data!AN14</f>
        <v>4.8379600065968593E-2</v>
      </c>
      <c r="AH8" s="9">
        <f>Data!AO14</f>
        <v>4.8517747881925061E-2</v>
      </c>
      <c r="AI8" s="9">
        <f>Data!AP14</f>
        <v>4.8620600158450031E-2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Data!I15</f>
        <v>2.0554206867966431E-3</v>
      </c>
      <c r="C2" s="9">
        <f>Data!J15</f>
        <v>1.3019780528222254E-2</v>
      </c>
      <c r="D2" s="9">
        <f>Data!K15</f>
        <v>1.6799085529699956E-2</v>
      </c>
      <c r="E2" s="9">
        <f>Data!L15</f>
        <v>2.1854946246035959E-2</v>
      </c>
      <c r="F2" s="9">
        <f>Data!M15</f>
        <v>2.859774625285802E-2</v>
      </c>
      <c r="G2" s="9">
        <f>Data!N15</f>
        <v>3.7553496201147889E-2</v>
      </c>
      <c r="H2" s="9">
        <f>Data!O15</f>
        <v>4.9383813743544856E-2</v>
      </c>
      <c r="I2" s="9">
        <f>Data!P15</f>
        <v>6.4899340005036596E-2</v>
      </c>
      <c r="J2" s="9">
        <f>Data!Q15</f>
        <v>8.5057162299768757E-2</v>
      </c>
      <c r="K2" s="9">
        <f>Data!R15</f>
        <v>0.11092800201926035</v>
      </c>
      <c r="L2" s="9">
        <f>Data!S15</f>
        <v>0.14361492197404388</v>
      </c>
      <c r="M2" s="9">
        <f>Data!T15</f>
        <v>0.18410598329772171</v>
      </c>
      <c r="N2" s="9">
        <f>Data!U15</f>
        <v>0.23305485823930217</v>
      </c>
      <c r="O2" s="9">
        <f>Data!V15</f>
        <v>0.29051179768995927</v>
      </c>
      <c r="P2" s="9">
        <f>Data!W15</f>
        <v>0.35567078910258176</v>
      </c>
      <c r="Q2" s="9">
        <f>Data!X15</f>
        <v>0.42673820422077119</v>
      </c>
      <c r="R2" s="9">
        <f>Data!Y15</f>
        <v>0.50102771034339832</v>
      </c>
      <c r="S2" s="9">
        <f>Data!Z15</f>
        <v>0.57531721646602541</v>
      </c>
      <c r="T2" s="9">
        <f>Data!AA15</f>
        <v>0.64638463158421489</v>
      </c>
      <c r="U2" s="9">
        <f>Data!AB15</f>
        <v>0.71154362299683738</v>
      </c>
      <c r="V2" s="9">
        <f>Data!AC15</f>
        <v>0.76900056244749448</v>
      </c>
      <c r="W2" s="9">
        <f>Data!AD15</f>
        <v>0.81794943738907488</v>
      </c>
      <c r="X2" s="9">
        <f>Data!AE15</f>
        <v>0.85844049871275285</v>
      </c>
      <c r="Y2" s="9">
        <f>Data!AF15</f>
        <v>0.89112741866753631</v>
      </c>
      <c r="Z2" s="9">
        <f>Data!AG15</f>
        <v>0.91699825838702798</v>
      </c>
      <c r="AA2" s="9">
        <f>Data!AH15</f>
        <v>0.93715608068176015</v>
      </c>
      <c r="AB2" s="9">
        <f>Data!AI15</f>
        <v>0.95267160694325193</v>
      </c>
      <c r="AC2" s="9">
        <f>Data!AJ15</f>
        <v>0.96450192448564875</v>
      </c>
      <c r="AD2" s="9">
        <f>Data!AK15</f>
        <v>0.9734576744339386</v>
      </c>
      <c r="AE2" s="9">
        <f>Data!AL15</f>
        <v>0.98020047444076075</v>
      </c>
      <c r="AF2" s="9">
        <f>Data!AM15</f>
        <v>0.98525633515709665</v>
      </c>
      <c r="AG2" s="9">
        <f>Data!AN15</f>
        <v>0.98903564015857448</v>
      </c>
      <c r="AH2" s="9">
        <f>Data!AO15</f>
        <v>0.99185420636444577</v>
      </c>
      <c r="AI2" s="9">
        <f>Data!AP15</f>
        <v>0.99395265394975951</v>
      </c>
    </row>
    <row r="3" spans="1:35" x14ac:dyDescent="0.25">
      <c r="A3" s="9" t="s">
        <v>3</v>
      </c>
      <c r="B3" s="9">
        <f>Data!I16</f>
        <v>4.6661944846003557E-3</v>
      </c>
      <c r="C3" s="9">
        <f>Data!J16</f>
        <v>6.5891294879127926E-3</v>
      </c>
      <c r="D3" s="9">
        <f>Data!K16</f>
        <v>8.51206449122488E-3</v>
      </c>
      <c r="E3" s="9">
        <f>Data!L16</f>
        <v>1.0434999494537411E-2</v>
      </c>
      <c r="F3" s="9">
        <f>Data!M16</f>
        <v>1.2357934497849499E-2</v>
      </c>
      <c r="G3" s="9">
        <f>Data!N16</f>
        <v>1.428086950116203E-2</v>
      </c>
      <c r="H3" s="9">
        <f>Data!O16</f>
        <v>1.6203804504474117E-2</v>
      </c>
      <c r="I3" s="9">
        <f>Data!P16</f>
        <v>1.8126739507786649E-2</v>
      </c>
      <c r="J3" s="9">
        <f>Data!Q16</f>
        <v>2.004967451109918E-2</v>
      </c>
      <c r="K3" s="9">
        <f>Data!R16</f>
        <v>2.1972609514411268E-2</v>
      </c>
      <c r="L3" s="9">
        <f>Data!S16</f>
        <v>2.3895544517723799E-2</v>
      </c>
      <c r="M3" s="9">
        <f>Data!T16</f>
        <v>2.5818479521035886E-2</v>
      </c>
      <c r="N3" s="9">
        <f>Data!U16</f>
        <v>2.7741414524348418E-2</v>
      </c>
      <c r="O3" s="9">
        <f>Data!V16</f>
        <v>2.9664349527660505E-2</v>
      </c>
      <c r="P3" s="9">
        <f>Data!W16</f>
        <v>3.1587284530973037E-2</v>
      </c>
      <c r="Q3" s="9">
        <f>Data!X16</f>
        <v>3.3510219534285124E-2</v>
      </c>
      <c r="R3" s="9">
        <f>Data!Y16</f>
        <v>3.5433154537597655E-2</v>
      </c>
      <c r="S3" s="9">
        <f>Data!Z16</f>
        <v>3.7356089540909743E-2</v>
      </c>
      <c r="T3" s="9">
        <f>Data!AA16</f>
        <v>3.9279024544222274E-2</v>
      </c>
      <c r="U3" s="9">
        <f>Data!AB16</f>
        <v>4.1201959547534361E-2</v>
      </c>
      <c r="V3" s="9">
        <f>Data!AC16</f>
        <v>4.3124894550846893E-2</v>
      </c>
      <c r="W3" s="9">
        <f>Data!AD16</f>
        <v>4.5047829554159424E-2</v>
      </c>
      <c r="X3" s="9">
        <f>Data!AE16</f>
        <v>4.6970764557471512E-2</v>
      </c>
      <c r="Y3" s="9">
        <f>Data!AF16</f>
        <v>4.8893699560784043E-2</v>
      </c>
      <c r="Z3" s="9">
        <f>Data!AG16</f>
        <v>5.081663456409613E-2</v>
      </c>
      <c r="AA3" s="9">
        <f>Data!AH16</f>
        <v>5.2739569567408662E-2</v>
      </c>
      <c r="AB3" s="9">
        <f>Data!AI16</f>
        <v>5.4662504570720749E-2</v>
      </c>
      <c r="AC3" s="9">
        <f>Data!AJ16</f>
        <v>5.6585439574033281E-2</v>
      </c>
      <c r="AD3" s="9">
        <f>Data!AK16</f>
        <v>5.8508374577345368E-2</v>
      </c>
      <c r="AE3" s="9">
        <f>Data!AL16</f>
        <v>6.0431309580657899E-2</v>
      </c>
      <c r="AF3" s="9">
        <f>Data!AM16</f>
        <v>6.2354244583969987E-2</v>
      </c>
      <c r="AG3" s="9">
        <f>Data!AN16</f>
        <v>6.4277179587282518E-2</v>
      </c>
      <c r="AH3" s="9">
        <f>Data!AO16</f>
        <v>6.6200114590595049E-2</v>
      </c>
      <c r="AI3" s="9">
        <f>Data!AP16</f>
        <v>6.8123049593907137E-2</v>
      </c>
    </row>
    <row r="4" spans="1:35" x14ac:dyDescent="0.25">
      <c r="A4" s="9" t="s">
        <v>4</v>
      </c>
      <c r="B4" s="9">
        <f>Data!I17</f>
        <v>7.4689557808008886E-2</v>
      </c>
      <c r="C4" s="9">
        <f>Data!J17</f>
        <v>7.3837511755049379E-2</v>
      </c>
      <c r="D4" s="9">
        <f>Data!K17</f>
        <v>7.298546570209008E-2</v>
      </c>
      <c r="E4" s="9">
        <f>Data!L17</f>
        <v>7.2133419649130559E-2</v>
      </c>
      <c r="F4" s="9">
        <f>Data!M17</f>
        <v>7.1281373596171038E-2</v>
      </c>
      <c r="G4" s="9">
        <f>Data!N17</f>
        <v>7.0429327543211739E-2</v>
      </c>
      <c r="H4" s="9">
        <f>Data!O17</f>
        <v>6.9577281490252219E-2</v>
      </c>
      <c r="I4" s="9">
        <f>Data!P17</f>
        <v>6.8725235437292698E-2</v>
      </c>
      <c r="J4" s="9">
        <f>Data!Q17</f>
        <v>6.7873189384333399E-2</v>
      </c>
      <c r="K4" s="9">
        <f>Data!R17</f>
        <v>6.7021143331373878E-2</v>
      </c>
      <c r="L4" s="9">
        <f>Data!S17</f>
        <v>6.6169097278414357E-2</v>
      </c>
      <c r="M4" s="9">
        <f>Data!T17</f>
        <v>6.5317051225455058E-2</v>
      </c>
      <c r="N4" s="9">
        <f>Data!U17</f>
        <v>6.4465005172495538E-2</v>
      </c>
      <c r="O4" s="9">
        <f>Data!V17</f>
        <v>6.3612959119536239E-2</v>
      </c>
      <c r="P4" s="9">
        <f>Data!W17</f>
        <v>6.2760913066576718E-2</v>
      </c>
      <c r="Q4" s="9">
        <f>Data!X17</f>
        <v>6.1908867013617197E-2</v>
      </c>
      <c r="R4" s="9">
        <f>Data!Y17</f>
        <v>6.1056820960657898E-2</v>
      </c>
      <c r="S4" s="9">
        <f>Data!Z17</f>
        <v>6.0204774907698377E-2</v>
      </c>
      <c r="T4" s="9">
        <f>Data!AA17</f>
        <v>5.9352728854738857E-2</v>
      </c>
      <c r="U4" s="9">
        <f>Data!AB17</f>
        <v>5.8500682801779558E-2</v>
      </c>
      <c r="V4" s="9">
        <f>Data!AC17</f>
        <v>5.7648636748820037E-2</v>
      </c>
      <c r="W4" s="9">
        <f>Data!AD17</f>
        <v>5.6796590695860516E-2</v>
      </c>
      <c r="X4" s="9">
        <f>Data!AE17</f>
        <v>5.5944544642901217E-2</v>
      </c>
      <c r="Y4" s="9">
        <f>Data!AF17</f>
        <v>5.5092498589941696E-2</v>
      </c>
      <c r="Z4" s="9">
        <f>Data!AG17</f>
        <v>5.4240452536982176E-2</v>
      </c>
      <c r="AA4" s="9">
        <f>Data!AH17</f>
        <v>5.3388406484022877E-2</v>
      </c>
      <c r="AB4" s="9">
        <f>Data!AI17</f>
        <v>5.2536360431063356E-2</v>
      </c>
      <c r="AC4" s="9">
        <f>Data!AJ17</f>
        <v>5.1684314378104057E-2</v>
      </c>
      <c r="AD4" s="9">
        <f>Data!AK17</f>
        <v>5.0832268325144536E-2</v>
      </c>
      <c r="AE4" s="9">
        <f>Data!AL17</f>
        <v>4.9980222272185015E-2</v>
      </c>
      <c r="AF4" s="9">
        <f>Data!AM17</f>
        <v>4.9128176219225717E-2</v>
      </c>
      <c r="AG4" s="9">
        <f>Data!AN17</f>
        <v>4.8276130166266196E-2</v>
      </c>
      <c r="AH4" s="9">
        <f>Data!AO17</f>
        <v>4.7424084113306675E-2</v>
      </c>
      <c r="AI4" s="9">
        <f>Data!AP17</f>
        <v>4.6572038060347376E-2</v>
      </c>
    </row>
    <row r="5" spans="1:35" x14ac:dyDescent="0.25">
      <c r="A5" s="9" t="s">
        <v>5</v>
      </c>
      <c r="B5" s="9">
        <f>Data!I18</f>
        <v>1</v>
      </c>
      <c r="C5" s="9">
        <f>Data!J18</f>
        <v>1</v>
      </c>
      <c r="D5" s="9">
        <f>Data!K18</f>
        <v>1</v>
      </c>
      <c r="E5" s="9">
        <f>Data!L18</f>
        <v>1</v>
      </c>
      <c r="F5" s="9">
        <f>Data!M18</f>
        <v>1</v>
      </c>
      <c r="G5" s="9">
        <f>Data!N18</f>
        <v>1</v>
      </c>
      <c r="H5" s="9">
        <f>Data!O18</f>
        <v>1</v>
      </c>
      <c r="I5" s="9">
        <f>Data!P18</f>
        <v>1</v>
      </c>
      <c r="J5" s="9">
        <f>Data!Q18</f>
        <v>1</v>
      </c>
      <c r="K5" s="9">
        <f>Data!R18</f>
        <v>1</v>
      </c>
      <c r="L5" s="9">
        <f>Data!S18</f>
        <v>1</v>
      </c>
      <c r="M5" s="9">
        <f>Data!T18</f>
        <v>1</v>
      </c>
      <c r="N5" s="9">
        <f>Data!U18</f>
        <v>1</v>
      </c>
      <c r="O5" s="9">
        <f>Data!V18</f>
        <v>1</v>
      </c>
      <c r="P5" s="9">
        <f>Data!W18</f>
        <v>1</v>
      </c>
      <c r="Q5" s="9">
        <f>Data!X18</f>
        <v>1</v>
      </c>
      <c r="R5" s="9">
        <f>Data!Y18</f>
        <v>1</v>
      </c>
      <c r="S5" s="9">
        <f>Data!Z18</f>
        <v>1</v>
      </c>
      <c r="T5" s="9">
        <f>Data!AA18</f>
        <v>1</v>
      </c>
      <c r="U5" s="9">
        <f>Data!AB18</f>
        <v>1</v>
      </c>
      <c r="V5" s="9">
        <f>Data!AC18</f>
        <v>1</v>
      </c>
      <c r="W5" s="9">
        <f>Data!AD18</f>
        <v>1</v>
      </c>
      <c r="X5" s="9">
        <f>Data!AE18</f>
        <v>1</v>
      </c>
      <c r="Y5" s="9">
        <f>Data!AF18</f>
        <v>1</v>
      </c>
      <c r="Z5" s="9">
        <f>Data!AG18</f>
        <v>1</v>
      </c>
      <c r="AA5" s="9">
        <f>Data!AH18</f>
        <v>1</v>
      </c>
      <c r="AB5" s="9">
        <f>Data!AI18</f>
        <v>1</v>
      </c>
      <c r="AC5" s="9">
        <f>Data!AJ18</f>
        <v>1</v>
      </c>
      <c r="AD5" s="9">
        <f>Data!AK18</f>
        <v>1</v>
      </c>
      <c r="AE5" s="9">
        <f>Data!AL18</f>
        <v>1</v>
      </c>
      <c r="AF5" s="9">
        <f>Data!AM18</f>
        <v>1</v>
      </c>
      <c r="AG5" s="9">
        <f>Data!AN18</f>
        <v>1</v>
      </c>
      <c r="AH5" s="9">
        <f>Data!AO18</f>
        <v>1</v>
      </c>
      <c r="AI5" s="9">
        <f>Data!AP18</f>
        <v>1</v>
      </c>
    </row>
    <row r="6" spans="1:35" x14ac:dyDescent="0.25">
      <c r="A6" s="9" t="s">
        <v>6</v>
      </c>
      <c r="B6" s="9">
        <f>Data!I19</f>
        <v>7.5569931581771061E-4</v>
      </c>
      <c r="C6" s="9">
        <f>Data!J19</f>
        <v>7.3720570210620024E-3</v>
      </c>
      <c r="D6" s="9">
        <f>Data!K19</f>
        <v>9.6526492424628685E-3</v>
      </c>
      <c r="E6" s="9">
        <f>Data!L19</f>
        <v>1.2703569085569934E-2</v>
      </c>
      <c r="F6" s="9">
        <f>Data!M19</f>
        <v>1.677245932861925E-2</v>
      </c>
      <c r="G6" s="9">
        <f>Data!N19</f>
        <v>2.2176737009540787E-2</v>
      </c>
      <c r="H6" s="9">
        <f>Data!O19</f>
        <v>2.9315650157154847E-2</v>
      </c>
      <c r="I6" s="9">
        <f>Data!P19</f>
        <v>3.8678373856105737E-2</v>
      </c>
      <c r="J6" s="9">
        <f>Data!Q19</f>
        <v>5.0842455005357313E-2</v>
      </c>
      <c r="K6" s="9">
        <f>Data!R19</f>
        <v>6.6454012104430249E-2</v>
      </c>
      <c r="L6" s="9">
        <f>Data!S19</f>
        <v>8.6178679830714547E-2</v>
      </c>
      <c r="M6" s="9">
        <f>Data!T19</f>
        <v>0.11061269599372307</v>
      </c>
      <c r="N6" s="9">
        <f>Data!U19</f>
        <v>0.14015051403022558</v>
      </c>
      <c r="O6" s="9">
        <f>Data!V19</f>
        <v>0.17482245744983166</v>
      </c>
      <c r="P6" s="9">
        <f>Data!W19</f>
        <v>0.21414214424723219</v>
      </c>
      <c r="Q6" s="9">
        <f>Data!X19</f>
        <v>0.25702722339544537</v>
      </c>
      <c r="R6" s="9">
        <f>Data!Y19</f>
        <v>0.30185664831053716</v>
      </c>
      <c r="S6" s="9">
        <f>Data!Z19</f>
        <v>0.34668607322562894</v>
      </c>
      <c r="T6" s="9">
        <f>Data!AA19</f>
        <v>0.3895711523738421</v>
      </c>
      <c r="U6" s="9">
        <f>Data!AB19</f>
        <v>0.42889083917124265</v>
      </c>
      <c r="V6" s="9">
        <f>Data!AC19</f>
        <v>0.46356278259084871</v>
      </c>
      <c r="W6" s="9">
        <f>Data!AD19</f>
        <v>0.49310060062735123</v>
      </c>
      <c r="X6" s="9">
        <f>Data!AE19</f>
        <v>0.51753461679035984</v>
      </c>
      <c r="Y6" s="9">
        <f>Data!AF19</f>
        <v>0.53725928451664418</v>
      </c>
      <c r="Z6" s="9">
        <f>Data!AG19</f>
        <v>0.55287084161571709</v>
      </c>
      <c r="AA6" s="9">
        <f>Data!AH19</f>
        <v>0.56503492276496869</v>
      </c>
      <c r="AB6" s="9">
        <f>Data!AI19</f>
        <v>0.57439764646391955</v>
      </c>
      <c r="AC6" s="9">
        <f>Data!AJ19</f>
        <v>0.58153655961153361</v>
      </c>
      <c r="AD6" s="9">
        <f>Data!AK19</f>
        <v>0.58694083729245505</v>
      </c>
      <c r="AE6" s="9">
        <f>Data!AL19</f>
        <v>0.59100972753550451</v>
      </c>
      <c r="AF6" s="9">
        <f>Data!AM19</f>
        <v>0.59406064737861153</v>
      </c>
      <c r="AG6" s="9">
        <f>Data!AN19</f>
        <v>0.5963412396000124</v>
      </c>
      <c r="AH6" s="9">
        <f>Data!AO19</f>
        <v>0.5980420814643499</v>
      </c>
      <c r="AI6" s="9">
        <f>Data!AP19</f>
        <v>0.5993083733455854</v>
      </c>
    </row>
    <row r="7" spans="1:35" x14ac:dyDescent="0.25">
      <c r="A7" s="9" t="s">
        <v>74</v>
      </c>
      <c r="B7" s="9">
        <f>Data!I20</f>
        <v>9.9475503488897776E-3</v>
      </c>
      <c r="C7" s="9">
        <f>Data!J20</f>
        <v>1.0413776220918547E-2</v>
      </c>
      <c r="D7" s="9">
        <f>Data!K20</f>
        <v>1.0880002092947372E-2</v>
      </c>
      <c r="E7" s="9">
        <f>Data!L20</f>
        <v>1.1346227964976086E-2</v>
      </c>
      <c r="F7" s="9">
        <f>Data!M20</f>
        <v>1.181245383700491E-2</v>
      </c>
      <c r="G7" s="9">
        <f>Data!N20</f>
        <v>1.2278679709033735E-2</v>
      </c>
      <c r="H7" s="9">
        <f>Data!O20</f>
        <v>1.2744905581062449E-2</v>
      </c>
      <c r="I7" s="9">
        <f>Data!P20</f>
        <v>1.3211131453091274E-2</v>
      </c>
      <c r="J7" s="9">
        <f>Data!Q20</f>
        <v>1.3677357325119988E-2</v>
      </c>
      <c r="K7" s="9">
        <f>Data!R20</f>
        <v>1.4143583197148812E-2</v>
      </c>
      <c r="L7" s="9">
        <f>Data!S20</f>
        <v>1.4609809069177526E-2</v>
      </c>
      <c r="M7" s="9">
        <f>Data!T20</f>
        <v>1.5076034941206351E-2</v>
      </c>
      <c r="N7" s="9">
        <f>Data!U20</f>
        <v>1.5542260813235065E-2</v>
      </c>
      <c r="O7" s="9">
        <f>Data!V20</f>
        <v>1.600848668526389E-2</v>
      </c>
      <c r="P7" s="9">
        <f>Data!W20</f>
        <v>1.6474712557292714E-2</v>
      </c>
      <c r="Q7" s="9">
        <f>Data!X20</f>
        <v>1.6940938429321428E-2</v>
      </c>
      <c r="R7" s="9">
        <f>Data!Y20</f>
        <v>1.7407164301350253E-2</v>
      </c>
      <c r="S7" s="9">
        <f>Data!Z20</f>
        <v>1.7873390173378967E-2</v>
      </c>
      <c r="T7" s="9">
        <f>Data!AA20</f>
        <v>1.8339616045407792E-2</v>
      </c>
      <c r="U7" s="9">
        <f>Data!AB20</f>
        <v>1.8805841917436505E-2</v>
      </c>
      <c r="V7" s="9">
        <f>Data!AC20</f>
        <v>1.927206778946533E-2</v>
      </c>
      <c r="W7" s="9">
        <f>Data!AD20</f>
        <v>1.9738293661494044E-2</v>
      </c>
      <c r="X7" s="9">
        <f>Data!AE20</f>
        <v>2.0204519533522869E-2</v>
      </c>
      <c r="Y7" s="9">
        <f>Data!AF20</f>
        <v>2.0670745405551694E-2</v>
      </c>
      <c r="Z7" s="9">
        <f>Data!AG20</f>
        <v>2.1136971277580408E-2</v>
      </c>
      <c r="AA7" s="9">
        <f>Data!AH20</f>
        <v>2.1603197149609232E-2</v>
      </c>
      <c r="AB7" s="9">
        <f>Data!AI20</f>
        <v>2.2069423021637946E-2</v>
      </c>
      <c r="AC7" s="9">
        <f>Data!AJ20</f>
        <v>2.2535648893666771E-2</v>
      </c>
      <c r="AD7" s="9">
        <f>Data!AK20</f>
        <v>2.3001874765695485E-2</v>
      </c>
      <c r="AE7" s="9">
        <f>Data!AL20</f>
        <v>2.346810063772431E-2</v>
      </c>
      <c r="AF7" s="9">
        <f>Data!AM20</f>
        <v>2.3934326509753023E-2</v>
      </c>
      <c r="AG7" s="9">
        <f>Data!AN20</f>
        <v>2.4400552381781848E-2</v>
      </c>
      <c r="AH7" s="9">
        <f>Data!AO20</f>
        <v>2.4866778253810673E-2</v>
      </c>
      <c r="AI7" s="9">
        <f>Data!AP20</f>
        <v>2.5333004125839387E-2</v>
      </c>
    </row>
    <row r="8" spans="1:35" x14ac:dyDescent="0.25">
      <c r="A8" s="9" t="s">
        <v>75</v>
      </c>
      <c r="B8" s="9">
        <f>Data!I21</f>
        <v>6.1089170647179004E-6</v>
      </c>
      <c r="C8" s="9">
        <f>Data!J21</f>
        <v>5.3510703354338145E-4</v>
      </c>
      <c r="D8" s="9">
        <f>Data!K21</f>
        <v>7.1744738503627355E-4</v>
      </c>
      <c r="E8" s="9">
        <f>Data!L21</f>
        <v>9.6137779545706677E-4</v>
      </c>
      <c r="F8" s="9">
        <f>Data!M21</f>
        <v>1.2866980654033886E-3</v>
      </c>
      <c r="G8" s="9">
        <f>Data!N21</f>
        <v>1.7187866618027601E-3</v>
      </c>
      <c r="H8" s="9">
        <f>Data!O21</f>
        <v>2.2895646905963483E-3</v>
      </c>
      <c r="I8" s="9">
        <f>Data!P21</f>
        <v>3.0381432019923392E-3</v>
      </c>
      <c r="J8" s="9">
        <f>Data!Q21</f>
        <v>4.0106988441317203E-3</v>
      </c>
      <c r="K8" s="9">
        <f>Data!R21</f>
        <v>5.258890775194155E-3</v>
      </c>
      <c r="L8" s="9">
        <f>Data!S21</f>
        <v>6.8359385317115174E-3</v>
      </c>
      <c r="M8" s="9">
        <f>Data!T21</f>
        <v>8.7895131575204608E-3</v>
      </c>
      <c r="N8" s="9">
        <f>Data!U21</f>
        <v>1.1151152416204162E-2</v>
      </c>
      <c r="O8" s="9">
        <f>Data!V21</f>
        <v>1.3923280765475327E-2</v>
      </c>
      <c r="P8" s="9">
        <f>Data!W21</f>
        <v>1.7067010470395785E-2</v>
      </c>
      <c r="Q8" s="9">
        <f>Data!X21</f>
        <v>2.0495804242603961E-2</v>
      </c>
      <c r="R8" s="9">
        <f>Data!Y21</f>
        <v>2.4080054429698343E-2</v>
      </c>
      <c r="S8" s="9">
        <f>Data!Z21</f>
        <v>2.7664304616792725E-2</v>
      </c>
      <c r="T8" s="9">
        <f>Data!AA21</f>
        <v>3.1093098389000897E-2</v>
      </c>
      <c r="U8" s="9">
        <f>Data!AB21</f>
        <v>3.4236828093921361E-2</v>
      </c>
      <c r="V8" s="9">
        <f>Data!AC21</f>
        <v>3.7008956443192527E-2</v>
      </c>
      <c r="W8" s="9">
        <f>Data!AD21</f>
        <v>3.9370595701876225E-2</v>
      </c>
      <c r="X8" s="9">
        <f>Data!AE21</f>
        <v>4.1324170327685178E-2</v>
      </c>
      <c r="Y8" s="9">
        <f>Data!AF21</f>
        <v>4.2901218084202539E-2</v>
      </c>
      <c r="Z8" s="9">
        <f>Data!AG21</f>
        <v>4.414941001526497E-2</v>
      </c>
      <c r="AA8" s="9">
        <f>Data!AH21</f>
        <v>4.5121965657404353E-2</v>
      </c>
      <c r="AB8" s="9">
        <f>Data!AI21</f>
        <v>4.5870544168800348E-2</v>
      </c>
      <c r="AC8" s="9">
        <f>Data!AJ21</f>
        <v>4.6441322197593934E-2</v>
      </c>
      <c r="AD8" s="9">
        <f>Data!AK21</f>
        <v>4.6873410793993299E-2</v>
      </c>
      <c r="AE8" s="9">
        <f>Data!AL21</f>
        <v>4.7198731063939625E-2</v>
      </c>
      <c r="AF8" s="9">
        <f>Data!AM21</f>
        <v>4.7442661474360416E-2</v>
      </c>
      <c r="AG8" s="9">
        <f>Data!AN21</f>
        <v>4.7625001825853309E-2</v>
      </c>
      <c r="AH8" s="9">
        <f>Data!AO21</f>
        <v>4.7760989355963637E-2</v>
      </c>
      <c r="AI8" s="9">
        <f>Data!AP21</f>
        <v>4.7862233280480421E-2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Data!I22</f>
        <v>1.8049615055603079E-2</v>
      </c>
      <c r="C2" s="9">
        <f>Data!J22</f>
        <v>2.8838247601076058E-2</v>
      </c>
      <c r="D2" s="9">
        <f>Data!K22</f>
        <v>3.2556981163993276E-2</v>
      </c>
      <c r="E2" s="9">
        <f>Data!L22</f>
        <v>3.7531810908595017E-2</v>
      </c>
      <c r="F2" s="9">
        <f>Data!M22</f>
        <v>4.4166543136770167E-2</v>
      </c>
      <c r="G2" s="9">
        <f>Data!N22</f>
        <v>5.2978758054798181E-2</v>
      </c>
      <c r="H2" s="9">
        <f>Data!O22</f>
        <v>6.4619469478638933E-2</v>
      </c>
      <c r="I2" s="9">
        <f>Data!P22</f>
        <v>7.9886326277011366E-2</v>
      </c>
      <c r="J2" s="9">
        <f>Data!Q22</f>
        <v>9.9721076394673647E-2</v>
      </c>
      <c r="K2" s="9">
        <f>Data!R22</f>
        <v>0.12517728062484523</v>
      </c>
      <c r="L2" s="9">
        <f>Data!S22</f>
        <v>0.15734032283940971</v>
      </c>
      <c r="M2" s="9">
        <f>Data!T22</f>
        <v>0.19718242838093794</v>
      </c>
      <c r="N2" s="9">
        <f>Data!U22</f>
        <v>0.24534679300383033</v>
      </c>
      <c r="O2" s="9">
        <f>Data!V22</f>
        <v>0.30188286222134986</v>
      </c>
      <c r="P2" s="9">
        <f>Data!W22</f>
        <v>0.36599754155980274</v>
      </c>
      <c r="Q2" s="9">
        <f>Data!X22</f>
        <v>0.43592594948836327</v>
      </c>
      <c r="R2" s="9">
        <f>Data!Y22</f>
        <v>0.50902480752780155</v>
      </c>
      <c r="S2" s="9">
        <f>Data!Z22</f>
        <v>0.58212366556723982</v>
      </c>
      <c r="T2" s="9">
        <f>Data!AA22</f>
        <v>0.6520520734958003</v>
      </c>
      <c r="U2" s="9">
        <f>Data!AB22</f>
        <v>0.71616675283425324</v>
      </c>
      <c r="V2" s="9">
        <f>Data!AC22</f>
        <v>0.77270282205177265</v>
      </c>
      <c r="W2" s="9">
        <f>Data!AD22</f>
        <v>0.82086718667466507</v>
      </c>
      <c r="X2" s="9">
        <f>Data!AE22</f>
        <v>0.86070929221619341</v>
      </c>
      <c r="Y2" s="9">
        <f>Data!AF22</f>
        <v>0.89287233443075786</v>
      </c>
      <c r="Z2" s="9">
        <f>Data!AG22</f>
        <v>0.91832853866092945</v>
      </c>
      <c r="AA2" s="9">
        <f>Data!AH22</f>
        <v>0.93816328877859179</v>
      </c>
      <c r="AB2" s="9">
        <f>Data!AI22</f>
        <v>0.95343014557696426</v>
      </c>
      <c r="AC2" s="9">
        <f>Data!AJ22</f>
        <v>0.96507085700080497</v>
      </c>
      <c r="AD2" s="9">
        <f>Data!AK22</f>
        <v>0.97388307191883283</v>
      </c>
      <c r="AE2" s="9">
        <f>Data!AL22</f>
        <v>0.98051780414700807</v>
      </c>
      <c r="AF2" s="9">
        <f>Data!AM22</f>
        <v>0.98549263389160979</v>
      </c>
      <c r="AG2" s="9">
        <f>Data!AN22</f>
        <v>0.98921136745452709</v>
      </c>
      <c r="AH2" s="9">
        <f>Data!AO22</f>
        <v>0.99198476011401859</v>
      </c>
      <c r="AI2" s="9">
        <f>Data!AP22</f>
        <v>0.99404957559265228</v>
      </c>
    </row>
    <row r="3" spans="1:35" x14ac:dyDescent="0.25">
      <c r="A3" s="9" t="s">
        <v>3</v>
      </c>
      <c r="B3" s="9">
        <f>Data!I23</f>
        <v>5.9224408326204736E-2</v>
      </c>
      <c r="C3" s="9">
        <f>Data!J23</f>
        <v>5.9651193244944459E-2</v>
      </c>
      <c r="D3" s="9">
        <f>Data!K23</f>
        <v>5.9798301731101053E-2</v>
      </c>
      <c r="E3" s="9">
        <f>Data!L23</f>
        <v>5.9995099823847722E-2</v>
      </c>
      <c r="F3" s="9">
        <f>Data!M23</f>
        <v>6.0257561599510824E-2</v>
      </c>
      <c r="G3" s="9">
        <f>Data!N23</f>
        <v>6.0606161888922448E-2</v>
      </c>
      <c r="H3" s="9">
        <f>Data!O23</f>
        <v>6.1066653990971193E-2</v>
      </c>
      <c r="I3" s="9">
        <f>Data!P23</f>
        <v>6.167059190531219E-2</v>
      </c>
      <c r="J3" s="9">
        <f>Data!Q23</f>
        <v>6.2455230012274245E-2</v>
      </c>
      <c r="K3" s="9">
        <f>Data!R23</f>
        <v>6.3462245869752326E-2</v>
      </c>
      <c r="L3" s="9">
        <f>Data!S23</f>
        <v>6.4734575917152537E-2</v>
      </c>
      <c r="M3" s="9">
        <f>Data!T23</f>
        <v>6.6310680182849815E-2</v>
      </c>
      <c r="N3" s="9">
        <f>Data!U23</f>
        <v>6.8216002692916833E-2</v>
      </c>
      <c r="O3" s="9">
        <f>Data!V23</f>
        <v>7.0452499450514433E-2</v>
      </c>
      <c r="P3" s="9">
        <f>Data!W23</f>
        <v>7.2988796622204338E-2</v>
      </c>
      <c r="Q3" s="9">
        <f>Data!X23</f>
        <v>7.5755077684201547E-2</v>
      </c>
      <c r="R3" s="9">
        <f>Data!Y23</f>
        <v>7.8646777819212518E-2</v>
      </c>
      <c r="S3" s="9">
        <f>Data!Z23</f>
        <v>8.153847795422349E-2</v>
      </c>
      <c r="T3" s="9">
        <f>Data!AA23</f>
        <v>8.4304759016220698E-2</v>
      </c>
      <c r="U3" s="9">
        <f>Data!AB23</f>
        <v>8.6841056187910604E-2</v>
      </c>
      <c r="V3" s="9">
        <f>Data!AC23</f>
        <v>8.9077552945508204E-2</v>
      </c>
      <c r="W3" s="9">
        <f>Data!AD23</f>
        <v>9.0982875455575221E-2</v>
      </c>
      <c r="X3" s="9">
        <f>Data!AE23</f>
        <v>9.25589797212725E-2</v>
      </c>
      <c r="Y3" s="9">
        <f>Data!AF23</f>
        <v>9.383130976867271E-2</v>
      </c>
      <c r="Z3" s="9">
        <f>Data!AG23</f>
        <v>9.4838325626150799E-2</v>
      </c>
      <c r="AA3" s="9">
        <f>Data!AH23</f>
        <v>9.5622963733112853E-2</v>
      </c>
      <c r="AB3" s="9">
        <f>Data!AI23</f>
        <v>9.6226901647453844E-2</v>
      </c>
      <c r="AC3" s="9">
        <f>Data!AJ23</f>
        <v>9.6687393749502595E-2</v>
      </c>
      <c r="AD3" s="9">
        <f>Data!AK23</f>
        <v>9.7035994038914219E-2</v>
      </c>
      <c r="AE3" s="9">
        <f>Data!AL23</f>
        <v>9.7298455814577314E-2</v>
      </c>
      <c r="AF3" s="9">
        <f>Data!AM23</f>
        <v>9.7495253907323998E-2</v>
      </c>
      <c r="AG3" s="9">
        <f>Data!AN23</f>
        <v>9.7642362393480592E-2</v>
      </c>
      <c r="AH3" s="9">
        <f>Data!AO23</f>
        <v>9.7752074366321023E-2</v>
      </c>
      <c r="AI3" s="9">
        <f>Data!AP23</f>
        <v>9.7833755904972647E-2</v>
      </c>
    </row>
    <row r="4" spans="1:35" x14ac:dyDescent="0.25">
      <c r="A4" s="9" t="s">
        <v>4</v>
      </c>
      <c r="B4" s="9">
        <f>Data!I24</f>
        <v>6.3159395494724836E-3</v>
      </c>
      <c r="C4" s="9">
        <f>Data!J24</f>
        <v>6.7987855224191929E-3</v>
      </c>
      <c r="D4" s="9">
        <f>Data!K24</f>
        <v>7.2816314953658701E-3</v>
      </c>
      <c r="E4" s="9">
        <f>Data!L24</f>
        <v>7.7644774683125473E-3</v>
      </c>
      <c r="F4" s="9">
        <f>Data!M24</f>
        <v>8.2473234412592245E-3</v>
      </c>
      <c r="G4" s="9">
        <f>Data!N24</f>
        <v>8.7301694142060127E-3</v>
      </c>
      <c r="H4" s="9">
        <f>Data!O24</f>
        <v>9.2130153871526899E-3</v>
      </c>
      <c r="I4" s="9">
        <f>Data!P24</f>
        <v>9.6958613600993671E-3</v>
      </c>
      <c r="J4" s="9">
        <f>Data!Q24</f>
        <v>1.0178707333046044E-2</v>
      </c>
      <c r="K4" s="9">
        <f>Data!R24</f>
        <v>1.0661553305992721E-2</v>
      </c>
      <c r="L4" s="9">
        <f>Data!S24</f>
        <v>1.1144399278939399E-2</v>
      </c>
      <c r="M4" s="9">
        <f>Data!T24</f>
        <v>1.1627245251886076E-2</v>
      </c>
      <c r="N4" s="9">
        <f>Data!U24</f>
        <v>1.2110091224832864E-2</v>
      </c>
      <c r="O4" s="9">
        <f>Data!V24</f>
        <v>1.2592937197779541E-2</v>
      </c>
      <c r="P4" s="9">
        <f>Data!W24</f>
        <v>1.3075783170726218E-2</v>
      </c>
      <c r="Q4" s="9">
        <f>Data!X24</f>
        <v>1.3558629143672896E-2</v>
      </c>
      <c r="R4" s="9">
        <f>Data!Y24</f>
        <v>1.4041475116619573E-2</v>
      </c>
      <c r="S4" s="9">
        <f>Data!Z24</f>
        <v>1.452432108956625E-2</v>
      </c>
      <c r="T4" s="9">
        <f>Data!AA24</f>
        <v>1.5007167062512927E-2</v>
      </c>
      <c r="U4" s="9">
        <f>Data!AB24</f>
        <v>1.5490013035459604E-2</v>
      </c>
      <c r="V4" s="9">
        <f>Data!AC24</f>
        <v>1.5972859008406393E-2</v>
      </c>
      <c r="W4" s="9">
        <f>Data!AD24</f>
        <v>1.645570498135307E-2</v>
      </c>
      <c r="X4" s="9">
        <f>Data!AE24</f>
        <v>1.6938550954299747E-2</v>
      </c>
      <c r="Y4" s="9">
        <f>Data!AF24</f>
        <v>1.7421396927246424E-2</v>
      </c>
      <c r="Z4" s="9">
        <f>Data!AG24</f>
        <v>1.7904242900193101E-2</v>
      </c>
      <c r="AA4" s="9">
        <f>Data!AH24</f>
        <v>1.8387088873139779E-2</v>
      </c>
      <c r="AB4" s="9">
        <f>Data!AI24</f>
        <v>1.8869934846086456E-2</v>
      </c>
      <c r="AC4" s="9">
        <f>Data!AJ24</f>
        <v>1.9352780819033133E-2</v>
      </c>
      <c r="AD4" s="9">
        <f>Data!AK24</f>
        <v>1.9835626791979921E-2</v>
      </c>
      <c r="AE4" s="9">
        <f>Data!AL24</f>
        <v>2.0318472764926598E-2</v>
      </c>
      <c r="AF4" s="9">
        <f>Data!AM24</f>
        <v>2.0801318737873276E-2</v>
      </c>
      <c r="AG4" s="9">
        <f>Data!AN24</f>
        <v>2.1284164710819953E-2</v>
      </c>
      <c r="AH4" s="9">
        <f>Data!AO24</f>
        <v>2.176701068376663E-2</v>
      </c>
      <c r="AI4" s="9">
        <f>Data!AP24</f>
        <v>2.2249856656713307E-2</v>
      </c>
    </row>
    <row r="5" spans="1:35" x14ac:dyDescent="0.25">
      <c r="A5" s="9" t="s">
        <v>5</v>
      </c>
      <c r="B5" s="9">
        <f>Data!I25</f>
        <v>1</v>
      </c>
      <c r="C5" s="9">
        <f>Data!J25</f>
        <v>1</v>
      </c>
      <c r="D5" s="9">
        <f>Data!K25</f>
        <v>1</v>
      </c>
      <c r="E5" s="9">
        <f>Data!L25</f>
        <v>1</v>
      </c>
      <c r="F5" s="9">
        <f>Data!M25</f>
        <v>1</v>
      </c>
      <c r="G5" s="9">
        <f>Data!N25</f>
        <v>1</v>
      </c>
      <c r="H5" s="9">
        <f>Data!O25</f>
        <v>1</v>
      </c>
      <c r="I5" s="9">
        <f>Data!P25</f>
        <v>1</v>
      </c>
      <c r="J5" s="9">
        <f>Data!Q25</f>
        <v>1</v>
      </c>
      <c r="K5" s="9">
        <f>Data!R25</f>
        <v>1</v>
      </c>
      <c r="L5" s="9">
        <f>Data!S25</f>
        <v>1</v>
      </c>
      <c r="M5" s="9">
        <f>Data!T25</f>
        <v>1</v>
      </c>
      <c r="N5" s="9">
        <f>Data!U25</f>
        <v>1</v>
      </c>
      <c r="O5" s="9">
        <f>Data!V25</f>
        <v>1</v>
      </c>
      <c r="P5" s="9">
        <f>Data!W25</f>
        <v>1</v>
      </c>
      <c r="Q5" s="9">
        <f>Data!X25</f>
        <v>1</v>
      </c>
      <c r="R5" s="9">
        <f>Data!Y25</f>
        <v>1</v>
      </c>
      <c r="S5" s="9">
        <f>Data!Z25</f>
        <v>1</v>
      </c>
      <c r="T5" s="9">
        <f>Data!AA25</f>
        <v>1</v>
      </c>
      <c r="U5" s="9">
        <f>Data!AB25</f>
        <v>1</v>
      </c>
      <c r="V5" s="9">
        <f>Data!AC25</f>
        <v>1</v>
      </c>
      <c r="W5" s="9">
        <f>Data!AD25</f>
        <v>1</v>
      </c>
      <c r="X5" s="9">
        <f>Data!AE25</f>
        <v>1</v>
      </c>
      <c r="Y5" s="9">
        <f>Data!AF25</f>
        <v>1</v>
      </c>
      <c r="Z5" s="9">
        <f>Data!AG25</f>
        <v>1</v>
      </c>
      <c r="AA5" s="9">
        <f>Data!AH25</f>
        <v>1</v>
      </c>
      <c r="AB5" s="9">
        <f>Data!AI25</f>
        <v>1</v>
      </c>
      <c r="AC5" s="9">
        <f>Data!AJ25</f>
        <v>1</v>
      </c>
      <c r="AD5" s="9">
        <f>Data!AK25</f>
        <v>1</v>
      </c>
      <c r="AE5" s="9">
        <f>Data!AL25</f>
        <v>1</v>
      </c>
      <c r="AF5" s="9">
        <f>Data!AM25</f>
        <v>1</v>
      </c>
      <c r="AG5" s="9">
        <f>Data!AN25</f>
        <v>1</v>
      </c>
      <c r="AH5" s="9">
        <f>Data!AO25</f>
        <v>1</v>
      </c>
      <c r="AI5" s="9">
        <f>Data!AP25</f>
        <v>1</v>
      </c>
    </row>
    <row r="6" spans="1:35" x14ac:dyDescent="0.25">
      <c r="A6" s="9" t="s">
        <v>6</v>
      </c>
      <c r="B6" s="9">
        <f>Data!I26</f>
        <v>5.9167379526660962E-3</v>
      </c>
      <c r="C6" s="9">
        <f>Data!J26</f>
        <v>6.0057853837571134E-3</v>
      </c>
      <c r="D6" s="9">
        <f>Data!K26</f>
        <v>6.0364791412184033E-3</v>
      </c>
      <c r="E6" s="9">
        <f>Data!L26</f>
        <v>6.077540490467697E-3</v>
      </c>
      <c r="F6" s="9">
        <f>Data!M26</f>
        <v>6.132302376036197E-3</v>
      </c>
      <c r="G6" s="9">
        <f>Data!N26</f>
        <v>6.2050368117827926E-3</v>
      </c>
      <c r="H6" s="9">
        <f>Data!O26</f>
        <v>6.3011171485628081E-3</v>
      </c>
      <c r="I6" s="9">
        <f>Data!P26</f>
        <v>6.4271270365629275E-3</v>
      </c>
      <c r="J6" s="9">
        <f>Data!Q26</f>
        <v>6.5908394938058255E-3</v>
      </c>
      <c r="K6" s="9">
        <f>Data!R26</f>
        <v>6.8009504214392117E-3</v>
      </c>
      <c r="L6" s="9">
        <f>Data!S26</f>
        <v>7.06641838257398E-3</v>
      </c>
      <c r="M6" s="9">
        <f>Data!T26</f>
        <v>7.3952679501884579E-3</v>
      </c>
      <c r="N6" s="9">
        <f>Data!U26</f>
        <v>7.7928079462650981E-3</v>
      </c>
      <c r="O6" s="9">
        <f>Data!V26</f>
        <v>8.2594464851702479E-3</v>
      </c>
      <c r="P6" s="9">
        <f>Data!W26</f>
        <v>8.788637507873974E-3</v>
      </c>
      <c r="Q6" s="9">
        <f>Data!X26</f>
        <v>9.3658139998971397E-3</v>
      </c>
      <c r="R6" s="9">
        <f>Data!Y26</f>
        <v>9.9691588164587432E-3</v>
      </c>
      <c r="S6" s="9">
        <f>Data!Z26</f>
        <v>1.0572503633020348E-2</v>
      </c>
      <c r="T6" s="9">
        <f>Data!AA26</f>
        <v>1.1149680125043512E-2</v>
      </c>
      <c r="U6" s="9">
        <f>Data!AB26</f>
        <v>1.1678871147747238E-2</v>
      </c>
      <c r="V6" s="9">
        <f>Data!AC26</f>
        <v>1.214550968665239E-2</v>
      </c>
      <c r="W6" s="9">
        <f>Data!AD26</f>
        <v>1.254304968272903E-2</v>
      </c>
      <c r="X6" s="9">
        <f>Data!AE26</f>
        <v>1.2871899250343509E-2</v>
      </c>
      <c r="Y6" s="9">
        <f>Data!AF26</f>
        <v>1.3137367211478276E-2</v>
      </c>
      <c r="Z6" s="9">
        <f>Data!AG26</f>
        <v>1.3347478139111663E-2</v>
      </c>
      <c r="AA6" s="9">
        <f>Data!AH26</f>
        <v>1.3511190596354561E-2</v>
      </c>
      <c r="AB6" s="9">
        <f>Data!AI26</f>
        <v>1.363720048435468E-2</v>
      </c>
      <c r="AC6" s="9">
        <f>Data!AJ26</f>
        <v>1.3733280821134695E-2</v>
      </c>
      <c r="AD6" s="9">
        <f>Data!AK26</f>
        <v>1.3806015256881292E-2</v>
      </c>
      <c r="AE6" s="9">
        <f>Data!AL26</f>
        <v>1.3860777142449793E-2</v>
      </c>
      <c r="AF6" s="9">
        <f>Data!AM26</f>
        <v>1.3901838491699084E-2</v>
      </c>
      <c r="AG6" s="9">
        <f>Data!AN26</f>
        <v>1.3932532249160374E-2</v>
      </c>
      <c r="AH6" s="9">
        <f>Data!AO26</f>
        <v>1.3955423332964876E-2</v>
      </c>
      <c r="AI6" s="9">
        <f>Data!AP26</f>
        <v>1.3972465948261518E-2</v>
      </c>
    </row>
    <row r="7" spans="1:35" x14ac:dyDescent="0.25">
      <c r="A7" s="9" t="s">
        <v>74</v>
      </c>
      <c r="B7" s="9">
        <f>Data!I27</f>
        <v>2.352437981180496E-3</v>
      </c>
      <c r="C7" s="9">
        <f>Data!J27</f>
        <v>2.338918028808902E-3</v>
      </c>
      <c r="D7" s="9">
        <f>Data!K27</f>
        <v>2.3253980764373072E-3</v>
      </c>
      <c r="E7" s="9">
        <f>Data!L27</f>
        <v>2.3118781240657124E-3</v>
      </c>
      <c r="F7" s="9">
        <f>Data!M27</f>
        <v>2.2983581716941176E-3</v>
      </c>
      <c r="G7" s="9">
        <f>Data!N27</f>
        <v>2.2848382193225263E-3</v>
      </c>
      <c r="H7" s="9">
        <f>Data!O27</f>
        <v>2.2713182669509314E-3</v>
      </c>
      <c r="I7" s="9">
        <f>Data!P27</f>
        <v>2.2577983145793366E-3</v>
      </c>
      <c r="J7" s="9">
        <f>Data!Q27</f>
        <v>2.2442783622077418E-3</v>
      </c>
      <c r="K7" s="9">
        <f>Data!R27</f>
        <v>2.230758409836147E-3</v>
      </c>
      <c r="L7" s="9">
        <f>Data!S27</f>
        <v>2.2172384574645522E-3</v>
      </c>
      <c r="M7" s="9">
        <f>Data!T27</f>
        <v>2.2037185050929574E-3</v>
      </c>
      <c r="N7" s="9">
        <f>Data!U27</f>
        <v>2.1901985527213626E-3</v>
      </c>
      <c r="O7" s="9">
        <f>Data!V27</f>
        <v>2.1766786003497678E-3</v>
      </c>
      <c r="P7" s="9">
        <f>Data!W27</f>
        <v>2.1631586479781729E-3</v>
      </c>
      <c r="Q7" s="9">
        <f>Data!X27</f>
        <v>2.1496386956065781E-3</v>
      </c>
      <c r="R7" s="9">
        <f>Data!Y27</f>
        <v>2.1361187432349833E-3</v>
      </c>
      <c r="S7" s="9">
        <f>Data!Z27</f>
        <v>2.1225987908633885E-3</v>
      </c>
      <c r="T7" s="9">
        <f>Data!AA27</f>
        <v>2.1090788384917937E-3</v>
      </c>
      <c r="U7" s="9">
        <f>Data!AB27</f>
        <v>2.0955588861201989E-3</v>
      </c>
      <c r="V7" s="9">
        <f>Data!AC27</f>
        <v>2.0820389337486041E-3</v>
      </c>
      <c r="W7" s="9">
        <f>Data!AD27</f>
        <v>2.0685189813770093E-3</v>
      </c>
      <c r="X7" s="9">
        <f>Data!AE27</f>
        <v>2.0549990290054145E-3</v>
      </c>
      <c r="Y7" s="9">
        <f>Data!AF27</f>
        <v>2.0414790766338231E-3</v>
      </c>
      <c r="Z7" s="9">
        <f>Data!AG27</f>
        <v>2.0279591242622283E-3</v>
      </c>
      <c r="AA7" s="9">
        <f>Data!AH27</f>
        <v>2.0144391718906335E-3</v>
      </c>
      <c r="AB7" s="9">
        <f>Data!AI27</f>
        <v>2.0009192195190387E-3</v>
      </c>
      <c r="AC7" s="9">
        <f>Data!AJ27</f>
        <v>1.9873992671474439E-3</v>
      </c>
      <c r="AD7" s="9">
        <f>Data!AK27</f>
        <v>1.973879314775849E-3</v>
      </c>
      <c r="AE7" s="9">
        <f>Data!AL27</f>
        <v>1.9603593624042542E-3</v>
      </c>
      <c r="AF7" s="9">
        <f>Data!AM27</f>
        <v>1.9468394100326594E-3</v>
      </c>
      <c r="AG7" s="9">
        <f>Data!AN27</f>
        <v>1.9333194576610646E-3</v>
      </c>
      <c r="AH7" s="9">
        <f>Data!AO27</f>
        <v>1.9197995052894698E-3</v>
      </c>
      <c r="AI7" s="9">
        <f>Data!AP27</f>
        <v>1.906279552917875E-3</v>
      </c>
    </row>
    <row r="8" spans="1:35" x14ac:dyDescent="0.25">
      <c r="A8" s="9" t="s">
        <v>75</v>
      </c>
      <c r="B8" s="9">
        <f>Data!I28</f>
        <v>4.2771599657827206E-5</v>
      </c>
      <c r="C8" s="9">
        <f>Data!J28</f>
        <v>9.4543779602640986E-4</v>
      </c>
      <c r="D8" s="9">
        <f>Data!K28</f>
        <v>1.2565777914241778E-3</v>
      </c>
      <c r="E8" s="9">
        <f>Data!L28</f>
        <v>1.6728131784589551E-3</v>
      </c>
      <c r="F8" s="9">
        <f>Data!M28</f>
        <v>2.2279297309124859E-3</v>
      </c>
      <c r="G8" s="9">
        <f>Data!N28</f>
        <v>2.9652324880609449E-3</v>
      </c>
      <c r="H8" s="9">
        <f>Data!O28</f>
        <v>3.9391906481608327E-3</v>
      </c>
      <c r="I8" s="9">
        <f>Data!P28</f>
        <v>5.2165421103230409E-3</v>
      </c>
      <c r="J8" s="9">
        <f>Data!Q28</f>
        <v>6.876081293733665E-3</v>
      </c>
      <c r="K8" s="9">
        <f>Data!R28</f>
        <v>9.0059578049206911E-3</v>
      </c>
      <c r="L8" s="9">
        <f>Data!S28</f>
        <v>1.1696983832278109E-2</v>
      </c>
      <c r="M8" s="9">
        <f>Data!T28</f>
        <v>1.5030503786072237E-2</v>
      </c>
      <c r="N8" s="9">
        <f>Data!U28</f>
        <v>1.9060332740891809E-2</v>
      </c>
      <c r="O8" s="9">
        <f>Data!V28</f>
        <v>2.3790607717179078E-2</v>
      </c>
      <c r="P8" s="9">
        <f>Data!W28</f>
        <v>2.9154971874165516E-2</v>
      </c>
      <c r="Q8" s="9">
        <f>Data!X28</f>
        <v>3.5005760631399728E-2</v>
      </c>
      <c r="R8" s="9">
        <f>Data!Y28</f>
        <v>4.1121815457368774E-2</v>
      </c>
      <c r="S8" s="9">
        <f>Data!Z28</f>
        <v>4.7237870283337827E-2</v>
      </c>
      <c r="T8" s="9">
        <f>Data!AA28</f>
        <v>5.3088659040572028E-2</v>
      </c>
      <c r="U8" s="9">
        <f>Data!AB28</f>
        <v>5.8453023197558462E-2</v>
      </c>
      <c r="V8" s="9">
        <f>Data!AC28</f>
        <v>6.3183298173845728E-2</v>
      </c>
      <c r="W8" s="9">
        <f>Data!AD28</f>
        <v>6.7213127128665298E-2</v>
      </c>
      <c r="X8" s="9">
        <f>Data!AE28</f>
        <v>7.0546647082459446E-2</v>
      </c>
      <c r="Y8" s="9">
        <f>Data!AF28</f>
        <v>7.3237673109816853E-2</v>
      </c>
      <c r="Z8" s="9">
        <f>Data!AG28</f>
        <v>7.5367549621003879E-2</v>
      </c>
      <c r="AA8" s="9">
        <f>Data!AH28</f>
        <v>7.7027088804414501E-2</v>
      </c>
      <c r="AB8" s="9">
        <f>Data!AI28</f>
        <v>7.8304440266576722E-2</v>
      </c>
      <c r="AC8" s="9">
        <f>Data!AJ28</f>
        <v>7.9278398426676597E-2</v>
      </c>
      <c r="AD8" s="9">
        <f>Data!AK28</f>
        <v>8.0015701183825047E-2</v>
      </c>
      <c r="AE8" s="9">
        <f>Data!AL28</f>
        <v>8.0570817736278583E-2</v>
      </c>
      <c r="AF8" s="9">
        <f>Data!AM28</f>
        <v>8.0987053123313363E-2</v>
      </c>
      <c r="AG8" s="9">
        <f>Data!AN28</f>
        <v>8.1298193118711129E-2</v>
      </c>
      <c r="AH8" s="9">
        <f>Data!AO28</f>
        <v>8.1530238078295028E-2</v>
      </c>
      <c r="AI8" s="9">
        <f>Data!AP28</f>
        <v>8.1702997612596098E-2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baseColWidth="10"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Data!I29</f>
        <v>0</v>
      </c>
      <c r="C2" s="9">
        <f>Data!J29</f>
        <v>1.1449000946814622E-3</v>
      </c>
      <c r="D2" s="9">
        <f>Data!K29</f>
        <v>1.5395356882410536E-3</v>
      </c>
      <c r="E2" s="9">
        <f>Data!L29</f>
        <v>2.0674694204922879E-3</v>
      </c>
      <c r="F2" s="9">
        <f>Data!M29</f>
        <v>2.7715536057870485E-3</v>
      </c>
      <c r="G2" s="9">
        <f>Data!N29</f>
        <v>3.7067143549810839E-3</v>
      </c>
      <c r="H2" s="9">
        <f>Data!O29</f>
        <v>4.9420378823272059E-3</v>
      </c>
      <c r="I2" s="9">
        <f>Data!P29</f>
        <v>6.5621714553516491E-3</v>
      </c>
      <c r="J2" s="9">
        <f>Data!Q29</f>
        <v>8.6670542745578266E-3</v>
      </c>
      <c r="K2" s="9">
        <f>Data!R29</f>
        <v>1.1368491227805765E-2</v>
      </c>
      <c r="L2" s="9">
        <f>Data!S29</f>
        <v>1.4781664298766484E-2</v>
      </c>
      <c r="M2" s="9">
        <f>Data!T29</f>
        <v>1.9009746978804105E-2</v>
      </c>
      <c r="N2" s="9">
        <f>Data!U29</f>
        <v>2.4120995821935821E-2</v>
      </c>
      <c r="O2" s="9">
        <f>Data!V29</f>
        <v>3.0120658033734517E-2</v>
      </c>
      <c r="P2" s="9">
        <f>Data!W29</f>
        <v>3.6924569663468139E-2</v>
      </c>
      <c r="Q2" s="9">
        <f>Data!X29</f>
        <v>4.4345439780314161E-2</v>
      </c>
      <c r="R2" s="9">
        <f>Data!Y29</f>
        <v>5.2102761121801247E-2</v>
      </c>
      <c r="S2" s="9">
        <f>Data!Z29</f>
        <v>5.9860082463288333E-2</v>
      </c>
      <c r="T2" s="9">
        <f>Data!AA29</f>
        <v>6.7280952580134348E-2</v>
      </c>
      <c r="U2" s="9">
        <f>Data!AB29</f>
        <v>7.408486420986797E-2</v>
      </c>
      <c r="V2" s="9">
        <f>Data!AC29</f>
        <v>8.0084526421666663E-2</v>
      </c>
      <c r="W2" s="9">
        <f>Data!AD29</f>
        <v>8.5195775264798393E-2</v>
      </c>
      <c r="X2" s="9">
        <f>Data!AE29</f>
        <v>8.9423857944836024E-2</v>
      </c>
      <c r="Y2" s="9">
        <f>Data!AF29</f>
        <v>9.2837031015796725E-2</v>
      </c>
      <c r="Z2" s="9">
        <f>Data!AG29</f>
        <v>9.5538467969044666E-2</v>
      </c>
      <c r="AA2" s="9">
        <f>Data!AH29</f>
        <v>9.7643350788250843E-2</v>
      </c>
      <c r="AB2" s="9">
        <f>Data!AI29</f>
        <v>9.92634843612753E-2</v>
      </c>
      <c r="AC2" s="9">
        <f>Data!AJ29</f>
        <v>0.10049880788862141</v>
      </c>
      <c r="AD2" s="9">
        <f>Data!AK29</f>
        <v>0.10143396863781544</v>
      </c>
      <c r="AE2" s="9">
        <f>Data!AL29</f>
        <v>0.10213805282311021</v>
      </c>
      <c r="AF2" s="9">
        <f>Data!AM29</f>
        <v>0.10266598655536144</v>
      </c>
      <c r="AG2" s="9">
        <f>Data!AN29</f>
        <v>0.10306062214892103</v>
      </c>
      <c r="AH2" s="9">
        <f>Data!AO29</f>
        <v>0.1033549372537369</v>
      </c>
      <c r="AI2" s="9">
        <f>Data!AP29</f>
        <v>0.1035740574644794</v>
      </c>
    </row>
    <row r="3" spans="1:35" x14ac:dyDescent="0.25">
      <c r="A3" s="9" t="s">
        <v>3</v>
      </c>
      <c r="B3" s="9">
        <f>Data!I30</f>
        <v>1.4045464904888352E-4</v>
      </c>
      <c r="C3" s="9">
        <f>Data!J30</f>
        <v>2.2883862594938911E-3</v>
      </c>
      <c r="D3" s="9">
        <f>Data!K30</f>
        <v>3.0287567686335649E-3</v>
      </c>
      <c r="E3" s="9">
        <f>Data!L30</f>
        <v>4.0192061161271843E-3</v>
      </c>
      <c r="F3" s="9">
        <f>Data!M30</f>
        <v>5.3401289503853117E-3</v>
      </c>
      <c r="G3" s="9">
        <f>Data!N30</f>
        <v>7.0945714064322395E-3</v>
      </c>
      <c r="H3" s="9">
        <f>Data!O30</f>
        <v>9.4121451981012839E-3</v>
      </c>
      <c r="I3" s="9">
        <f>Data!P30</f>
        <v>1.2451655921183734E-2</v>
      </c>
      <c r="J3" s="9">
        <f>Data!Q30</f>
        <v>1.6400598160474438E-2</v>
      </c>
      <c r="K3" s="9">
        <f>Data!R30</f>
        <v>2.1468727556620475E-2</v>
      </c>
      <c r="L3" s="9">
        <f>Data!S30</f>
        <v>2.7872135474126078E-2</v>
      </c>
      <c r="M3" s="9">
        <f>Data!T30</f>
        <v>3.5804384307204014E-2</v>
      </c>
      <c r="N3" s="9">
        <f>Data!U30</f>
        <v>4.5393529255320732E-2</v>
      </c>
      <c r="O3" s="9">
        <f>Data!V30</f>
        <v>5.6649414530009483E-2</v>
      </c>
      <c r="P3" s="9">
        <f>Data!W30</f>
        <v>6.9414141279591335E-2</v>
      </c>
      <c r="Q3" s="9">
        <f>Data!X30</f>
        <v>8.3336335517347121E-2</v>
      </c>
      <c r="R3" s="9">
        <f>Data!Y30</f>
        <v>9.7889741355256146E-2</v>
      </c>
      <c r="S3" s="9">
        <f>Data!Z30</f>
        <v>0.11244314719316517</v>
      </c>
      <c r="T3" s="9">
        <f>Data!AA30</f>
        <v>0.12636534143092096</v>
      </c>
      <c r="U3" s="9">
        <f>Data!AB30</f>
        <v>0.1391300681805028</v>
      </c>
      <c r="V3" s="9">
        <f>Data!AC30</f>
        <v>0.15038595345519154</v>
      </c>
      <c r="W3" s="9">
        <f>Data!AD30</f>
        <v>0.15997509840330826</v>
      </c>
      <c r="X3" s="9">
        <f>Data!AE30</f>
        <v>0.16790734723638623</v>
      </c>
      <c r="Y3" s="9">
        <f>Data!AF30</f>
        <v>0.17431075515389183</v>
      </c>
      <c r="Z3" s="9">
        <f>Data!AG30</f>
        <v>0.17937888455003786</v>
      </c>
      <c r="AA3" s="9">
        <f>Data!AH30</f>
        <v>0.18332782678932857</v>
      </c>
      <c r="AB3" s="9">
        <f>Data!AI30</f>
        <v>0.18636733751241102</v>
      </c>
      <c r="AC3" s="9">
        <f>Data!AJ30</f>
        <v>0.18868491130408005</v>
      </c>
      <c r="AD3" s="9">
        <f>Data!AK30</f>
        <v>0.19043935376012697</v>
      </c>
      <c r="AE3" s="9">
        <f>Data!AL30</f>
        <v>0.19176027659438513</v>
      </c>
      <c r="AF3" s="9">
        <f>Data!AM30</f>
        <v>0.19275072594187873</v>
      </c>
      <c r="AG3" s="9">
        <f>Data!AN30</f>
        <v>0.19349109645101842</v>
      </c>
      <c r="AH3" s="9">
        <f>Data!AO30</f>
        <v>0.19404325704564332</v>
      </c>
      <c r="AI3" s="9">
        <f>Data!AP30</f>
        <v>0.19445434551469629</v>
      </c>
    </row>
    <row r="4" spans="1:35" x14ac:dyDescent="0.25">
      <c r="A4" s="9" t="s">
        <v>4</v>
      </c>
      <c r="B4" s="9">
        <f>Data!I31</f>
        <v>9.2753070126621193E-6</v>
      </c>
      <c r="C4" s="9">
        <f>Data!J31</f>
        <v>9.231288708400065E-4</v>
      </c>
      <c r="D4" s="9">
        <f>Data!K31</f>
        <v>1.8369824346675667E-3</v>
      </c>
      <c r="E4" s="9">
        <f>Data!L31</f>
        <v>2.7508359984949049E-3</v>
      </c>
      <c r="F4" s="9">
        <f>Data!M31</f>
        <v>3.6646895623224651E-3</v>
      </c>
      <c r="G4" s="9">
        <f>Data!N31</f>
        <v>4.5785431261498033E-3</v>
      </c>
      <c r="H4" s="9">
        <f>Data!O31</f>
        <v>5.4923966899773635E-3</v>
      </c>
      <c r="I4" s="9">
        <f>Data!P31</f>
        <v>6.4062502538047017E-3</v>
      </c>
      <c r="J4" s="9">
        <f>Data!Q31</f>
        <v>7.3201038176320399E-3</v>
      </c>
      <c r="K4" s="9">
        <f>Data!R31</f>
        <v>8.2339573814596001E-3</v>
      </c>
      <c r="L4" s="9">
        <f>Data!S31</f>
        <v>9.1478109452869383E-3</v>
      </c>
      <c r="M4" s="9">
        <f>Data!T31</f>
        <v>1.0061664509114499E-2</v>
      </c>
      <c r="N4" s="9">
        <f>Data!U31</f>
        <v>1.0975518072941837E-2</v>
      </c>
      <c r="O4" s="9">
        <f>Data!V31</f>
        <v>1.1889371636769175E-2</v>
      </c>
      <c r="P4" s="9">
        <f>Data!W31</f>
        <v>1.2803225200596735E-2</v>
      </c>
      <c r="Q4" s="9">
        <f>Data!X31</f>
        <v>1.3717078764424073E-2</v>
      </c>
      <c r="R4" s="9">
        <f>Data!Y31</f>
        <v>1.4630932328251633E-2</v>
      </c>
      <c r="S4" s="9">
        <f>Data!Z31</f>
        <v>1.5544785892078972E-2</v>
      </c>
      <c r="T4" s="9">
        <f>Data!AA31</f>
        <v>1.6458639455906532E-2</v>
      </c>
      <c r="U4" s="9">
        <f>Data!AB31</f>
        <v>1.737249301973387E-2</v>
      </c>
      <c r="V4" s="9">
        <f>Data!AC31</f>
        <v>1.8286346583561208E-2</v>
      </c>
      <c r="W4" s="9">
        <f>Data!AD31</f>
        <v>1.9200200147388768E-2</v>
      </c>
      <c r="X4" s="9">
        <f>Data!AE31</f>
        <v>2.0114053711216107E-2</v>
      </c>
      <c r="Y4" s="9">
        <f>Data!AF31</f>
        <v>2.1027907275043667E-2</v>
      </c>
      <c r="Z4" s="9">
        <f>Data!AG31</f>
        <v>2.1941760838871005E-2</v>
      </c>
      <c r="AA4" s="9">
        <f>Data!AH31</f>
        <v>2.2855614402698343E-2</v>
      </c>
      <c r="AB4" s="9">
        <f>Data!AI31</f>
        <v>2.3769467966525903E-2</v>
      </c>
      <c r="AC4" s="9">
        <f>Data!AJ31</f>
        <v>2.4683321530353242E-2</v>
      </c>
      <c r="AD4" s="9">
        <f>Data!AK31</f>
        <v>2.5597175094180802E-2</v>
      </c>
      <c r="AE4" s="9">
        <f>Data!AL31</f>
        <v>2.651102865800814E-2</v>
      </c>
      <c r="AF4" s="9">
        <f>Data!AM31</f>
        <v>2.74248822218357E-2</v>
      </c>
      <c r="AG4" s="9">
        <f>Data!AN31</f>
        <v>2.8338735785663038E-2</v>
      </c>
      <c r="AH4" s="9">
        <f>Data!AO31</f>
        <v>2.9252589349490377E-2</v>
      </c>
      <c r="AI4" s="9">
        <f>Data!AP31</f>
        <v>3.0166442913317937E-2</v>
      </c>
    </row>
    <row r="5" spans="1:35" x14ac:dyDescent="0.25">
      <c r="A5" s="9" t="s">
        <v>5</v>
      </c>
      <c r="B5" s="9">
        <f>Data!I32</f>
        <v>1</v>
      </c>
      <c r="C5" s="9">
        <f>Data!J32</f>
        <v>1</v>
      </c>
      <c r="D5" s="9">
        <f>Data!K32</f>
        <v>1</v>
      </c>
      <c r="E5" s="9">
        <f>Data!L32</f>
        <v>1</v>
      </c>
      <c r="F5" s="9">
        <f>Data!M32</f>
        <v>1</v>
      </c>
      <c r="G5" s="9">
        <f>Data!N32</f>
        <v>1</v>
      </c>
      <c r="H5" s="9">
        <f>Data!O32</f>
        <v>1</v>
      </c>
      <c r="I5" s="9">
        <f>Data!P32</f>
        <v>1</v>
      </c>
      <c r="J5" s="9">
        <f>Data!Q32</f>
        <v>1</v>
      </c>
      <c r="K5" s="9">
        <f>Data!R32</f>
        <v>1</v>
      </c>
      <c r="L5" s="9">
        <f>Data!S32</f>
        <v>1</v>
      </c>
      <c r="M5" s="9">
        <f>Data!T32</f>
        <v>1</v>
      </c>
      <c r="N5" s="9">
        <f>Data!U32</f>
        <v>1</v>
      </c>
      <c r="O5" s="9">
        <f>Data!V32</f>
        <v>1</v>
      </c>
      <c r="P5" s="9">
        <f>Data!W32</f>
        <v>1</v>
      </c>
      <c r="Q5" s="9">
        <f>Data!X32</f>
        <v>1</v>
      </c>
      <c r="R5" s="9">
        <f>Data!Y32</f>
        <v>1</v>
      </c>
      <c r="S5" s="9">
        <f>Data!Z32</f>
        <v>1</v>
      </c>
      <c r="T5" s="9">
        <f>Data!AA32</f>
        <v>1</v>
      </c>
      <c r="U5" s="9">
        <f>Data!AB32</f>
        <v>1</v>
      </c>
      <c r="V5" s="9">
        <f>Data!AC32</f>
        <v>1</v>
      </c>
      <c r="W5" s="9">
        <f>Data!AD32</f>
        <v>1</v>
      </c>
      <c r="X5" s="9">
        <f>Data!AE32</f>
        <v>1</v>
      </c>
      <c r="Y5" s="9">
        <f>Data!AF32</f>
        <v>1</v>
      </c>
      <c r="Z5" s="9">
        <f>Data!AG32</f>
        <v>1</v>
      </c>
      <c r="AA5" s="9">
        <f>Data!AH32</f>
        <v>1</v>
      </c>
      <c r="AB5" s="9">
        <f>Data!AI32</f>
        <v>1</v>
      </c>
      <c r="AC5" s="9">
        <f>Data!AJ32</f>
        <v>1</v>
      </c>
      <c r="AD5" s="9">
        <f>Data!AK32</f>
        <v>1</v>
      </c>
      <c r="AE5" s="9">
        <f>Data!AL32</f>
        <v>1</v>
      </c>
      <c r="AF5" s="9">
        <f>Data!AM32</f>
        <v>1</v>
      </c>
      <c r="AG5" s="9">
        <f>Data!AN32</f>
        <v>1</v>
      </c>
      <c r="AH5" s="9">
        <f>Data!AO32</f>
        <v>1</v>
      </c>
      <c r="AI5" s="9">
        <f>Data!AP32</f>
        <v>1</v>
      </c>
    </row>
    <row r="6" spans="1:35" x14ac:dyDescent="0.25">
      <c r="A6" s="9" t="s">
        <v>6</v>
      </c>
      <c r="B6" s="9">
        <f>Data!I33</f>
        <v>0</v>
      </c>
      <c r="C6" s="9">
        <f>Data!J33</f>
        <v>0</v>
      </c>
      <c r="D6" s="9">
        <f>Data!K33</f>
        <v>0</v>
      </c>
      <c r="E6" s="9">
        <f>Data!L33</f>
        <v>0</v>
      </c>
      <c r="F6" s="9">
        <f>Data!M33</f>
        <v>0</v>
      </c>
      <c r="G6" s="9">
        <f>Data!N33</f>
        <v>0</v>
      </c>
      <c r="H6" s="9">
        <f>Data!O33</f>
        <v>0</v>
      </c>
      <c r="I6" s="9">
        <f>Data!P33</f>
        <v>0</v>
      </c>
      <c r="J6" s="9">
        <f>Data!Q33</f>
        <v>0</v>
      </c>
      <c r="K6" s="9">
        <f>Data!R33</f>
        <v>0</v>
      </c>
      <c r="L6" s="9">
        <f>Data!S33</f>
        <v>0</v>
      </c>
      <c r="M6" s="9">
        <f>Data!T33</f>
        <v>0</v>
      </c>
      <c r="N6" s="9">
        <f>Data!U33</f>
        <v>0</v>
      </c>
      <c r="O6" s="9">
        <f>Data!V33</f>
        <v>0</v>
      </c>
      <c r="P6" s="9">
        <f>Data!W33</f>
        <v>0</v>
      </c>
      <c r="Q6" s="9">
        <f>Data!X33</f>
        <v>0</v>
      </c>
      <c r="R6" s="9">
        <f>Data!Y33</f>
        <v>0</v>
      </c>
      <c r="S6" s="9">
        <f>Data!Z33</f>
        <v>0</v>
      </c>
      <c r="T6" s="9">
        <f>Data!AA33</f>
        <v>0</v>
      </c>
      <c r="U6" s="9">
        <f>Data!AB33</f>
        <v>0</v>
      </c>
      <c r="V6" s="9">
        <f>Data!AC33</f>
        <v>0</v>
      </c>
      <c r="W6" s="9">
        <f>Data!AD33</f>
        <v>0</v>
      </c>
      <c r="X6" s="9">
        <f>Data!AE33</f>
        <v>0</v>
      </c>
      <c r="Y6" s="9">
        <f>Data!AF33</f>
        <v>0</v>
      </c>
      <c r="Z6" s="9">
        <f>Data!AG33</f>
        <v>0</v>
      </c>
      <c r="AA6" s="9">
        <f>Data!AH33</f>
        <v>0</v>
      </c>
      <c r="AB6" s="9">
        <f>Data!AI33</f>
        <v>0</v>
      </c>
      <c r="AC6" s="9">
        <f>Data!AJ33</f>
        <v>0</v>
      </c>
      <c r="AD6" s="9">
        <f>Data!AK33</f>
        <v>0</v>
      </c>
      <c r="AE6" s="9">
        <f>Data!AL33</f>
        <v>0</v>
      </c>
      <c r="AF6" s="9">
        <f>Data!AM33</f>
        <v>0</v>
      </c>
      <c r="AG6" s="9">
        <f>Data!AN33</f>
        <v>0</v>
      </c>
      <c r="AH6" s="9">
        <f>Data!AO33</f>
        <v>0</v>
      </c>
      <c r="AI6" s="9">
        <f>Data!AP33</f>
        <v>0</v>
      </c>
    </row>
    <row r="7" spans="1:35" x14ac:dyDescent="0.25">
      <c r="A7" s="9" t="s">
        <v>74</v>
      </c>
      <c r="B7" s="9">
        <f>Data!I34</f>
        <v>0</v>
      </c>
      <c r="C7" s="9">
        <f>Data!J34</f>
        <v>0</v>
      </c>
      <c r="D7" s="9">
        <f>Data!K34</f>
        <v>0</v>
      </c>
      <c r="E7" s="9">
        <f>Data!L34</f>
        <v>0</v>
      </c>
      <c r="F7" s="9">
        <f>Data!M34</f>
        <v>0</v>
      </c>
      <c r="G7" s="9">
        <f>Data!N34</f>
        <v>0</v>
      </c>
      <c r="H7" s="9">
        <f>Data!O34</f>
        <v>0</v>
      </c>
      <c r="I7" s="9">
        <f>Data!P34</f>
        <v>0</v>
      </c>
      <c r="J7" s="9">
        <f>Data!Q34</f>
        <v>0</v>
      </c>
      <c r="K7" s="9">
        <f>Data!R34</f>
        <v>0</v>
      </c>
      <c r="L7" s="9">
        <f>Data!S34</f>
        <v>0</v>
      </c>
      <c r="M7" s="9">
        <f>Data!T34</f>
        <v>0</v>
      </c>
      <c r="N7" s="9">
        <f>Data!U34</f>
        <v>0</v>
      </c>
      <c r="O7" s="9">
        <f>Data!V34</f>
        <v>0</v>
      </c>
      <c r="P7" s="9">
        <f>Data!W34</f>
        <v>0</v>
      </c>
      <c r="Q7" s="9">
        <f>Data!X34</f>
        <v>0</v>
      </c>
      <c r="R7" s="9">
        <f>Data!Y34</f>
        <v>0</v>
      </c>
      <c r="S7" s="9">
        <f>Data!Z34</f>
        <v>0</v>
      </c>
      <c r="T7" s="9">
        <f>Data!AA34</f>
        <v>0</v>
      </c>
      <c r="U7" s="9">
        <f>Data!AB34</f>
        <v>0</v>
      </c>
      <c r="V7" s="9">
        <f>Data!AC34</f>
        <v>0</v>
      </c>
      <c r="W7" s="9">
        <f>Data!AD34</f>
        <v>0</v>
      </c>
      <c r="X7" s="9">
        <f>Data!AE34</f>
        <v>0</v>
      </c>
      <c r="Y7" s="9">
        <f>Data!AF34</f>
        <v>0</v>
      </c>
      <c r="Z7" s="9">
        <f>Data!AG34</f>
        <v>0</v>
      </c>
      <c r="AA7" s="9">
        <f>Data!AH34</f>
        <v>0</v>
      </c>
      <c r="AB7" s="9">
        <f>Data!AI34</f>
        <v>0</v>
      </c>
      <c r="AC7" s="9">
        <f>Data!AJ34</f>
        <v>0</v>
      </c>
      <c r="AD7" s="9">
        <f>Data!AK34</f>
        <v>0</v>
      </c>
      <c r="AE7" s="9">
        <f>Data!AL34</f>
        <v>0</v>
      </c>
      <c r="AF7" s="9">
        <f>Data!AM34</f>
        <v>0</v>
      </c>
      <c r="AG7" s="9">
        <f>Data!AN34</f>
        <v>0</v>
      </c>
      <c r="AH7" s="9">
        <f>Data!AO34</f>
        <v>0</v>
      </c>
      <c r="AI7" s="9">
        <f>Data!AP34</f>
        <v>0</v>
      </c>
    </row>
    <row r="8" spans="1:35" x14ac:dyDescent="0.25">
      <c r="A8" s="9" t="s">
        <v>75</v>
      </c>
      <c r="B8" s="9">
        <f>Data!I35</f>
        <v>2.7825921037986356E-5</v>
      </c>
      <c r="C8" s="9">
        <f>Data!J35</f>
        <v>3.0082052639985942E-3</v>
      </c>
      <c r="D8" s="9">
        <f>Data!K35</f>
        <v>4.0355121674618532E-3</v>
      </c>
      <c r="E8" s="9">
        <f>Data!L35</f>
        <v>5.4098179233640258E-3</v>
      </c>
      <c r="F8" s="9">
        <f>Data!M35</f>
        <v>7.2426747562928297E-3</v>
      </c>
      <c r="G8" s="9">
        <f>Data!N35</f>
        <v>9.6770651386439751E-3</v>
      </c>
      <c r="H8" s="9">
        <f>Data!O35</f>
        <v>1.2892832819927957E-2</v>
      </c>
      <c r="I8" s="9">
        <f>Data!P35</f>
        <v>1.7110329749406721E-2</v>
      </c>
      <c r="J8" s="9">
        <f>Data!Q35</f>
        <v>2.2589715507917094E-2</v>
      </c>
      <c r="K8" s="9">
        <f>Data!R35</f>
        <v>2.9622038178840324E-2</v>
      </c>
      <c r="L8" s="9">
        <f>Data!S35</f>
        <v>3.8507137028859183E-2</v>
      </c>
      <c r="M8" s="9">
        <f>Data!T35</f>
        <v>4.9513591075331785E-2</v>
      </c>
      <c r="N8" s="9">
        <f>Data!U35</f>
        <v>6.2819084314057902E-2</v>
      </c>
      <c r="O8" s="9">
        <f>Data!V35</f>
        <v>7.8437276157915833E-2</v>
      </c>
      <c r="P8" s="9">
        <f>Data!W35</f>
        <v>9.6149072817544382E-2</v>
      </c>
      <c r="Q8" s="9">
        <f>Data!X35</f>
        <v>0.1154669225633731</v>
      </c>
      <c r="R8" s="9">
        <f>Data!Y35</f>
        <v>0.13566061491284226</v>
      </c>
      <c r="S8" s="9">
        <f>Data!Z35</f>
        <v>0.15585430726231145</v>
      </c>
      <c r="T8" s="9">
        <f>Data!AA35</f>
        <v>0.17517215700814015</v>
      </c>
      <c r="U8" s="9">
        <f>Data!AB35</f>
        <v>0.1928839536677687</v>
      </c>
      <c r="V8" s="9">
        <f>Data!AC35</f>
        <v>0.20850214551162663</v>
      </c>
      <c r="W8" s="9">
        <f>Data!AD35</f>
        <v>0.22180763875035273</v>
      </c>
      <c r="X8" s="9">
        <f>Data!AE35</f>
        <v>0.23281409279682536</v>
      </c>
      <c r="Y8" s="9">
        <f>Data!AF35</f>
        <v>0.2416991916468442</v>
      </c>
      <c r="Z8" s="9">
        <f>Data!AG35</f>
        <v>0.24873151431776744</v>
      </c>
      <c r="AA8" s="9">
        <f>Data!AH35</f>
        <v>0.25421090007627783</v>
      </c>
      <c r="AB8" s="9">
        <f>Data!AI35</f>
        <v>0.25842839700575665</v>
      </c>
      <c r="AC8" s="9">
        <f>Data!AJ35</f>
        <v>0.2616441646870406</v>
      </c>
      <c r="AD8" s="9">
        <f>Data!AK35</f>
        <v>0.26407855506939171</v>
      </c>
      <c r="AE8" s="9">
        <f>Data!AL35</f>
        <v>0.26591141190232054</v>
      </c>
      <c r="AF8" s="9">
        <f>Data!AM35</f>
        <v>0.26728571765822268</v>
      </c>
      <c r="AG8" s="9">
        <f>Data!AN35</f>
        <v>0.26831302456168599</v>
      </c>
      <c r="AH8" s="9">
        <f>Data!AO35</f>
        <v>0.26907917932295233</v>
      </c>
      <c r="AI8" s="9">
        <f>Data!AP35</f>
        <v>0.26964958835056607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2</vt:i4>
      </vt:variant>
    </vt:vector>
  </HeadingPairs>
  <TitlesOfParts>
    <vt:vector size="19" baseType="lpstr">
      <vt:lpstr>About</vt:lpstr>
      <vt:lpstr>TRA_StockTot</vt:lpstr>
      <vt:lpstr>TRA_Inv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  <vt:lpstr>TRA_Inv!Drucktitel</vt:lpstr>
      <vt:lpstr>TRA_StockTot!Drucktitel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Murielle Gagnebin</cp:lastModifiedBy>
  <dcterms:created xsi:type="dcterms:W3CDTF">2017-07-01T03:43:09Z</dcterms:created>
  <dcterms:modified xsi:type="dcterms:W3CDTF">2020-05-19T19:12:46Z</dcterms:modified>
</cp:coreProperties>
</file>